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9320" windowHeight="10740" activeTab="0"/>
  </bookViews>
  <sheets>
    <sheet name="手書き様式" sheetId="1" r:id="rId1"/>
    <sheet name="ワークシート" sheetId="2" r:id="rId2"/>
  </sheets>
  <definedNames>
    <definedName name="_xlnm.Print_Area" localSheetId="1">'ワークシート'!$A$1:$AJ$42</definedName>
    <definedName name="_xlnm.Print_Area" localSheetId="0">'手書き様式'!$A$1:$AJ$42</definedName>
  </definedNames>
  <calcPr fullCalcOnLoad="1"/>
</workbook>
</file>

<file path=xl/sharedStrings.xml><?xml version="1.0" encoding="utf-8"?>
<sst xmlns="http://schemas.openxmlformats.org/spreadsheetml/2006/main" count="233" uniqueCount="119">
  <si>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</si>
  <si>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</si>
  <si>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</si>
  <si>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</si>
  <si>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</si>
  <si>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</si>
  <si>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</si>
  <si>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</si>
  <si>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</si>
  <si>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</si>
  <si>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</si>
  <si>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</si>
  <si>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</si>
  <si>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</si>
  <si>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</si>
  <si>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</si>
  <si>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</si>
  <si>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</si>
  <si>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</si>
  <si>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</si>
  <si>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</si>
  <si>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</si>
  <si>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</si>
  <si>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</si>
  <si>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</si>
  <si>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</si>
  <si>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</si>
  <si>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</si>
  <si>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</si>
  <si>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</si>
  <si>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</si>
  <si>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</si>
  <si>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</si>
  <si>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</si>
  <si>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</si>
  <si>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</si>
  <si>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</si>
  <si>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</si>
  <si>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</si>
  <si>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</si>
  <si>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</si>
  <si>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激変緩和加算に係る利用実績記録票</t>
  </si>
  <si>
    <t>当該施設の加算算定基準数（再掲）</t>
  </si>
  <si>
    <t>実利用延べ日数（再掲）</t>
  </si>
  <si>
    <t>激変緩和加算に係る算定単位額</t>
  </si>
  <si>
    <t>（単位：円）</t>
  </si>
  <si>
    <r>
      <t>当該施設の加算算定基準数</t>
    </r>
    <r>
      <rPr>
        <sz val="9"/>
        <rFont val="ＭＳ Ｐゴシック"/>
        <family val="3"/>
      </rPr>
      <t>（①*(30.4 or 22)*0.8)</t>
    </r>
  </si>
  <si>
    <t>合計</t>
  </si>
  <si>
    <t>入院・外泊者数（入所）</t>
  </si>
  <si>
    <t>開所日</t>
  </si>
  <si>
    <t>激変緩和加算に係る算定単位数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</si>
  <si>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</si>
  <si>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</si>
  <si>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</si>
  <si>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</si>
  <si>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</si>
  <si>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</si>
  <si>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</si>
  <si>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</si>
  <si>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</si>
  <si>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</si>
  <si>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</si>
  <si>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</si>
  <si>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</si>
  <si>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⑥</t>
  </si>
  <si>
    <t>⑦</t>
  </si>
  <si>
    <t>⑧</t>
  </si>
  <si>
    <t>→</t>
  </si>
  <si>
    <t>丙</t>
  </si>
  <si>
    <t>⑨</t>
  </si>
  <si>
    <t>⑩</t>
  </si>
  <si>
    <t>⑪</t>
  </si>
  <si>
    <t>⑫</t>
  </si>
  <si>
    <t>激変緩和加算に係る算定単位数(※1)</t>
  </si>
  <si>
    <t>請求上の激変緩和加算に係る算定単位数(※2)</t>
  </si>
  <si>
    <t>１単位当たり単価</t>
  </si>
  <si>
    <t>④</t>
  </si>
  <si>
    <t>⑤</t>
  </si>
  <si>
    <t>⑦</t>
  </si>
  <si>
    <t>⑧</t>
  </si>
  <si>
    <t>⑨</t>
  </si>
  <si>
    <t>⑩</t>
  </si>
  <si>
    <t>実利用延べ日数（⑤-⑥）</t>
  </si>
  <si>
    <t>⑦</t>
  </si>
  <si>
    <t>⑧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</si>
  <si>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</si>
  <si>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</si>
  <si>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⑬</t>
  </si>
  <si>
    <t>⑭</t>
  </si>
  <si>
    <t>⑮</t>
  </si>
  <si>
    <t>※2　⑬＝⑫×90/100</t>
  </si>
  <si>
    <t>※1　⑫＝（（⑧*⑩）-（⑦*⑪））/⑦</t>
  </si>
  <si>
    <t>※4　⑮＝⑭×90/100</t>
  </si>
  <si>
    <t>⑯</t>
  </si>
  <si>
    <t>⑰</t>
  </si>
  <si>
    <t>事業運営円滑化事業に係る助成算定単位数(※3)</t>
  </si>
  <si>
    <t>請求上の事業運営円滑化事業に係る助成算定単位数(※4)</t>
  </si>
  <si>
    <t>事業運営円滑化事業に係る助成算定単位額</t>
  </si>
  <si>
    <t>激変緩和加算に係る算定単位額（⑬*④)</t>
  </si>
  <si>
    <t>○</t>
  </si>
  <si>
    <t>⑥</t>
  </si>
  <si>
    <t>⑪</t>
  </si>
  <si>
    <t>⑫</t>
  </si>
  <si>
    <t>⑬</t>
  </si>
  <si>
    <t>⑭</t>
  </si>
  <si>
    <t>⑮</t>
  </si>
  <si>
    <t>※1　⑫＝（（⑧*⑩）-（⑦*⑪））/⑦</t>
  </si>
  <si>
    <t>※2　⑬＝⑫×90/100</t>
  </si>
  <si>
    <t>※4　⑮＝⑭×90/100</t>
  </si>
  <si>
    <t>⑯</t>
  </si>
  <si>
    <t>⑰</t>
  </si>
  <si>
    <t>事業運営円滑化事業に係る助成算定単位額（⑮*④）</t>
  </si>
  <si>
    <t>※3　⑭＝　　　⑫＞0の場合</t>
  </si>
  <si>
    <t>　　　　　　　　　　　（（⑨*⑩）-（⑦*⑪））/⑦</t>
  </si>
  <si>
    <t>　　　　　　　　　　　（⑨-⑧)*⑩/⑦</t>
  </si>
  <si>
    <t>　　　　　　　　　⑫≦0の場合</t>
  </si>
  <si>
    <t>当該施設における区分Ａの所定単位数（旧単価）</t>
  </si>
  <si>
    <t>当該施設における区分Ａの所定単位数（現単価）</t>
  </si>
  <si>
    <t>　　　　　　　　　　（相互利用のない場合）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</si>
</sst>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 quotePrefix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8" fontId="2" fillId="0" borderId="13" xfId="17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38" fontId="2" fillId="0" borderId="13" xfId="17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38" fontId="2" fillId="0" borderId="17" xfId="17" applyFont="1" applyBorder="1" applyAlignment="1" applyProtection="1">
      <alignment vertical="center"/>
      <protection hidden="1"/>
    </xf>
    <xf numFmtId="38" fontId="2" fillId="0" borderId="18" xfId="17" applyFont="1" applyBorder="1" applyAlignment="1" applyProtection="1">
      <alignment vertical="center"/>
      <protection hidden="1"/>
    </xf>
    <xf numFmtId="38" fontId="2" fillId="0" borderId="19" xfId="17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38" fontId="2" fillId="0" borderId="22" xfId="17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38" fontId="2" fillId="0" borderId="27" xfId="17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38" fontId="2" fillId="0" borderId="28" xfId="17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8" fontId="2" fillId="0" borderId="29" xfId="17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38" fontId="2" fillId="0" borderId="0" xfId="17" applyFont="1" applyFill="1" applyBorder="1" applyAlignment="1" applyProtection="1">
      <alignment vertical="center"/>
      <protection/>
    </xf>
    <xf numFmtId="177" fontId="2" fillId="0" borderId="0" xfId="17" applyNumberFormat="1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33" xfId="0" applyFont="1" applyBorder="1" applyAlignment="1" applyProtection="1">
      <alignment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35" xfId="0" applyFont="1" applyBorder="1" applyAlignment="1" applyProtection="1">
      <alignment vertical="center"/>
      <protection hidden="1" locked="0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8" fontId="2" fillId="2" borderId="22" xfId="17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38" fontId="2" fillId="0" borderId="0" xfId="17" applyFont="1" applyBorder="1" applyAlignment="1" applyProtection="1">
      <alignment vertical="center"/>
      <protection hidden="1"/>
    </xf>
    <xf numFmtId="38" fontId="2" fillId="0" borderId="16" xfId="17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 quotePrefix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38" fontId="2" fillId="0" borderId="17" xfId="17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38" fontId="2" fillId="0" borderId="18" xfId="17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38" fontId="2" fillId="0" borderId="19" xfId="17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38" fontId="2" fillId="0" borderId="27" xfId="17" applyFont="1" applyFill="1" applyBorder="1" applyAlignment="1" applyProtection="1">
      <alignment vertical="center"/>
      <protection hidden="1"/>
    </xf>
    <xf numFmtId="38" fontId="2" fillId="0" borderId="28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38" fontId="2" fillId="0" borderId="22" xfId="17" applyFont="1" applyFill="1" applyBorder="1" applyAlignment="1" applyProtection="1">
      <alignment vertical="center"/>
      <protection locked="0"/>
    </xf>
    <xf numFmtId="38" fontId="2" fillId="0" borderId="0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38" fontId="2" fillId="0" borderId="38" xfId="17" applyFont="1" applyFill="1" applyBorder="1" applyAlignment="1" applyProtection="1">
      <alignment horizontal="center" vertical="center"/>
      <protection hidden="1"/>
    </xf>
    <xf numFmtId="38" fontId="2" fillId="0" borderId="21" xfId="17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21" xfId="17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8" fontId="2" fillId="0" borderId="26" xfId="17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38" fontId="2" fillId="2" borderId="39" xfId="17" applyFont="1" applyFill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hidden="1"/>
    </xf>
    <xf numFmtId="38" fontId="2" fillId="0" borderId="22" xfId="17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38" fontId="2" fillId="0" borderId="26" xfId="17" applyFont="1" applyFill="1" applyBorder="1" applyAlignment="1" applyProtection="1">
      <alignment horizontal="center" vertical="center"/>
      <protection hidden="1"/>
    </xf>
    <xf numFmtId="38" fontId="2" fillId="0" borderId="39" xfId="17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8" fontId="2" fillId="0" borderId="43" xfId="17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38" fontId="2" fillId="0" borderId="13" xfId="17" applyNumberFormat="1" applyFont="1" applyBorder="1" applyAlignment="1" applyProtection="1">
      <alignment vertical="center"/>
      <protection hidden="1"/>
    </xf>
    <xf numFmtId="38" fontId="2" fillId="0" borderId="22" xfId="17" applyNumberFormat="1" applyFont="1" applyBorder="1" applyAlignment="1" applyProtection="1">
      <alignment vertical="center"/>
      <protection hidden="1"/>
    </xf>
    <xf numFmtId="38" fontId="2" fillId="0" borderId="43" xfId="17" applyNumberFormat="1" applyFont="1" applyBorder="1" applyAlignment="1" applyProtection="1">
      <alignment vertical="center"/>
      <protection hidden="1"/>
    </xf>
    <xf numFmtId="0" fontId="2" fillId="0" borderId="44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 textRotation="255"/>
      <protection hidden="1"/>
    </xf>
    <xf numFmtId="0" fontId="4" fillId="0" borderId="50" xfId="0" applyFont="1" applyFill="1" applyBorder="1" applyAlignment="1" applyProtection="1">
      <alignment horizontal="center" vertical="center" textRotation="255"/>
      <protection hidden="1"/>
    </xf>
    <xf numFmtId="0" fontId="4" fillId="0" borderId="51" xfId="0" applyFont="1" applyFill="1" applyBorder="1" applyAlignment="1" applyProtection="1">
      <alignment horizontal="center" vertical="center" textRotation="255"/>
      <protection hidden="1"/>
    </xf>
    <xf numFmtId="0" fontId="2" fillId="0" borderId="44" xfId="0" applyFont="1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 applyProtection="1">
      <alignment horizontal="left" vertical="center" shrinkToFit="1"/>
      <protection hidden="1"/>
    </xf>
    <xf numFmtId="0" fontId="2" fillId="0" borderId="53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  <xf numFmtId="0" fontId="5" fillId="0" borderId="7" xfId="0" applyFont="1" applyFill="1" applyBorder="1" applyAlignment="1" applyProtection="1">
      <alignment horizontal="left" vertical="center" shrinkToFit="1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2" fillId="0" borderId="56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9" fillId="0" borderId="5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 locked="0"/>
    </xf>
    <xf numFmtId="0" fontId="0" fillId="0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 shrinkToFit="1"/>
      <protection hidden="1"/>
    </xf>
    <xf numFmtId="0" fontId="2" fillId="0" borderId="62" xfId="0" applyFont="1" applyFill="1" applyBorder="1" applyAlignment="1" applyProtection="1">
      <alignment horizontal="center" vertical="center" shrinkToFit="1"/>
      <protection hidden="1"/>
    </xf>
    <xf numFmtId="0" fontId="2" fillId="0" borderId="57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59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>
      <alignment vertical="center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shrinkToFit="1"/>
      <protection hidden="1"/>
    </xf>
    <xf numFmtId="0" fontId="2" fillId="0" borderId="62" xfId="0" applyFont="1" applyBorder="1" applyAlignment="1" applyProtection="1">
      <alignment horizontal="center" vertical="center" shrinkToFit="1"/>
      <protection hidden="1"/>
    </xf>
    <xf numFmtId="0" fontId="2" fillId="0" borderId="57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59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vertical="center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2" fillId="2" borderId="59" xfId="0" applyFont="1" applyFill="1" applyBorder="1" applyAlignment="1" applyProtection="1">
      <alignment horizontal="center" vertical="center"/>
      <protection hidden="1" locked="0"/>
    </xf>
    <xf numFmtId="0" fontId="0" fillId="2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9" fillId="2" borderId="57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53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255"/>
      <protection hidden="1"/>
    </xf>
    <xf numFmtId="0" fontId="4" fillId="0" borderId="50" xfId="0" applyFont="1" applyBorder="1" applyAlignment="1" applyProtection="1">
      <alignment horizontal="center" vertical="center" textRotation="255"/>
      <protection hidden="1"/>
    </xf>
    <xf numFmtId="0" fontId="4" fillId="0" borderId="51" xfId="0" applyFont="1" applyBorder="1" applyAlignment="1" applyProtection="1">
      <alignment horizontal="center" vertical="center" textRotation="255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 shrinkToFit="1"/>
      <protection hidden="1"/>
    </xf>
    <xf numFmtId="0" fontId="2" fillId="0" borderId="52" xfId="0" applyFont="1" applyBorder="1" applyAlignment="1" applyProtection="1">
      <alignment horizontal="left" vertical="center" shrinkToFit="1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285750</xdr:rowOff>
    </xdr:from>
    <xdr:to>
      <xdr:col>25</xdr:col>
      <xdr:colOff>152400</xdr:colOff>
      <xdr:row>31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629275"/>
          <a:ext cx="11544300" cy="425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本票は、激変緩和加算が算定される場合に作成し、各市町村に対する請求書に添付すること。
注２）　施設種別欄で入所又は通所の別を選択すること。
注３）　「旧利用者数①」欄には、平成１８年３月のサービス提供人員（やむを得ない措置による利用者を含む。）を入力すること。
注４）　定員数は、②欄に平成１８年３月３１日時点の定員数、③欄に平成２０年４月１日以降の定員数を入力すること。（変更がない場合も必ず両方記入する。）
注５）　事業を行った日は、開所日の欄に○印を入力すること。
注６）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注７）　⑧欄を記入するに当たっては、①に、入所施設であれば30.4を、通所施設であれば22をそれぞれ乗じ、その後0.8を乗じること（小数点以下切り捨て）。
注８）　⑨欄を記入するに当たっては、①に、入所施設であれば30.4を、通所施設であれば22をそれぞれ乗じ、その後0.9を乗じること（小数点以下切り捨て）。
注９）　⑩欄には当該施設に係る②の定員区分に係る平成２０年４月改定前の区分Ａの所定単位数　（本体報酬のみ）、⑪欄に当該施設に係る③の定員区分
　　　　 （③の定員数が②の定員数を上回る場合は②の定員区分）に係る当該月の区分Ａの所定単位数（本体報酬のみ）を入力すること。
注10）　介護給付費・訓練等給付費等明細書（様式第二）には、「請求上の激変緩和加算に係る算定単位数⑬」、「請求上の事業運営円滑化事業に係る助成算定単位数⑮」
　　　　欄の算定単位数をそれぞれ記載し、同明細書中、給付率の欄を100/100として処理すること。
注11） 相互利用のある旧法施設支援を提供した場合は、様式⑦を用いること。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285750</xdr:rowOff>
    </xdr:from>
    <xdr:to>
      <xdr:col>25</xdr:col>
      <xdr:colOff>152400</xdr:colOff>
      <xdr:row>29</xdr:row>
      <xdr:rowOff>257175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56292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本票は、激変緩和加算が算定される場合に作成し、各市町村に対する請求書に添付すること。
注２）　黄色のセルのみ入力すること。（他は自動計算）
注３）　施設種別欄で入所又は通所の別を選択すること。
注４）　「旧利用者数①」欄には、平成１８年３月のサービス提供人員（やむを得ない措置による利用者を含む。）を入力すること。
注５）　定員数は、②欄に平成１８年３月３１日時点の定員数、③欄に平成２０年４月１日以降の定員数を入力すること。（変更がない場合も必ず両方記入する。）
注６）　事業を行った日は、開所日の欄に○印を入力すること。（○印がないにもかかわらず利用者数が計上された場合は、表上に「注！」が表示される。）
注７）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注８）　⑩欄には、当該施設に係る②の定員区分に係る平成２０年４月改定前の区分Ａの所定単位数　（本体報酬のみ）、⑪欄には当該施設に係る③の定員区分
　　　　 （③の定員数が②の定員数を上回る場合は②の定員区分）に係る当該月の区分Ａの所定単位数（本体報酬のみ）を入力すること。
注９）　介護給付費・訓練等給付費等明細書（様式第二）には、「請求上の激変緩和加算に係る算定単位数⑬」欄の算定単位数、「請求上の事業運営円滑化事業に係る助成算定単位数⑮」
　　　　欄の算定単位数をそれぞれ記載し、同明細書中、給付率の欄を100/100として処理すること。
注10） 相互利用のある旧法施設支援を提供した場合は、様式⑦を用いること。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L42"/>
  <sheetViews>
    <sheetView showGridLines="0" tabSelected="1" view="pageBreakPreview" zoomScaleNormal="75" zoomScaleSheetLayoutView="100" workbookViewId="0" topLeftCell="A4">
      <selection activeCell="H2" sqref="H2"/>
    </sheetView>
  </sheetViews>
  <sheetFormatPr defaultColWidth="9.00390625" defaultRowHeight="24.75" customHeight="1"/>
  <cols>
    <col min="1" max="1" width="3.625" style="8" customWidth="1"/>
    <col min="2" max="2" width="4.625" style="8" customWidth="1"/>
    <col min="3" max="3" width="18.125" style="8" customWidth="1"/>
    <col min="4" max="35" width="5.625" style="8" customWidth="1"/>
    <col min="36" max="36" width="8.625" style="8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ht="24.75" customHeight="1">
      <c r="A1" s="28"/>
      <c r="B1" s="79"/>
      <c r="C1" s="79"/>
      <c r="D1" s="79"/>
      <c r="E1" s="79"/>
      <c r="F1" s="79"/>
      <c r="G1" s="79"/>
      <c r="H1" s="79"/>
      <c r="I1" s="79"/>
      <c r="J1" s="79" t="s">
        <v>41</v>
      </c>
      <c r="K1" s="79"/>
      <c r="L1" s="79"/>
      <c r="M1" s="79"/>
      <c r="N1" s="79"/>
      <c r="O1" s="79"/>
      <c r="P1" s="79"/>
      <c r="Q1" s="79"/>
      <c r="R1" s="79"/>
      <c r="S1" s="28"/>
      <c r="T1" s="80" t="s">
        <v>0</v>
      </c>
      <c r="U1" s="9"/>
      <c r="V1" s="81" t="s">
        <v>1</v>
      </c>
      <c r="W1" s="9"/>
      <c r="X1" s="79" t="s">
        <v>2</v>
      </c>
      <c r="Y1" s="79"/>
      <c r="Z1" s="79"/>
      <c r="AA1" s="79"/>
      <c r="AB1" s="28"/>
      <c r="AC1" s="28"/>
      <c r="AD1" s="25"/>
      <c r="AE1" s="82"/>
      <c r="AF1" s="25"/>
      <c r="AG1" s="25"/>
      <c r="AH1" s="25"/>
      <c r="AI1" s="25"/>
      <c r="AJ1" s="25"/>
      <c r="AK1" s="15"/>
    </row>
    <row r="2" spans="1:36" ht="24.75" customHeight="1" thickBot="1">
      <c r="A2" s="28"/>
      <c r="B2" s="28"/>
      <c r="C2" s="28"/>
      <c r="D2" s="28"/>
      <c r="E2" s="28"/>
      <c r="F2" s="28"/>
      <c r="G2" s="28"/>
      <c r="H2" s="156" t="s">
        <v>118</v>
      </c>
      <c r="I2" s="28"/>
      <c r="J2" s="28"/>
      <c r="K2" s="28"/>
      <c r="L2" s="2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28"/>
      <c r="Y2" s="28"/>
      <c r="Z2" s="28"/>
      <c r="AA2" s="28"/>
      <c r="AB2" s="28"/>
      <c r="AC2" s="28"/>
      <c r="AD2" s="25"/>
      <c r="AE2" s="25"/>
      <c r="AF2" s="25"/>
      <c r="AG2" s="25"/>
      <c r="AH2" s="25"/>
      <c r="AI2" s="25"/>
      <c r="AJ2" s="25"/>
    </row>
    <row r="3" spans="1:33" ht="24.7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4"/>
      <c r="R3" s="24"/>
      <c r="S3" s="24"/>
      <c r="T3" s="23"/>
      <c r="U3" s="24"/>
      <c r="V3" s="24"/>
      <c r="W3" s="24"/>
      <c r="X3" s="190" t="s">
        <v>3</v>
      </c>
      <c r="Y3" s="191"/>
      <c r="Z3" s="192"/>
      <c r="AA3" s="204"/>
      <c r="AB3" s="205"/>
      <c r="AC3" s="205"/>
      <c r="AD3" s="205"/>
      <c r="AE3" s="205"/>
      <c r="AF3" s="205"/>
      <c r="AG3" s="206"/>
    </row>
    <row r="4" spans="1:36" ht="24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5"/>
      <c r="R4" s="24"/>
      <c r="S4" s="24"/>
      <c r="T4" s="23"/>
      <c r="U4" s="24"/>
      <c r="V4" s="24"/>
      <c r="W4" s="24"/>
      <c r="X4" s="193" t="s">
        <v>51</v>
      </c>
      <c r="Y4" s="194"/>
      <c r="Z4" s="195"/>
      <c r="AA4" s="207"/>
      <c r="AB4" s="208"/>
      <c r="AC4" s="208"/>
      <c r="AD4" s="208"/>
      <c r="AE4" s="208"/>
      <c r="AF4" s="208"/>
      <c r="AG4" s="209"/>
      <c r="AH4" s="198" t="s">
        <v>58</v>
      </c>
      <c r="AI4" s="199"/>
      <c r="AJ4" s="139"/>
    </row>
    <row r="5" spans="1:38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84"/>
      <c r="V5" s="84"/>
      <c r="W5" s="28"/>
      <c r="X5" s="211" t="s">
        <v>55</v>
      </c>
      <c r="Y5" s="186"/>
      <c r="Z5" s="182"/>
      <c r="AA5" s="183"/>
      <c r="AB5" s="186" t="s">
        <v>53</v>
      </c>
      <c r="AC5" s="187"/>
      <c r="AD5" s="70">
        <f>IF($Z$5="入所","○","")</f>
      </c>
      <c r="AE5" s="210" t="s">
        <v>54</v>
      </c>
      <c r="AF5" s="186"/>
      <c r="AG5" s="78">
        <f>IF($Z$5="通所","○","")</f>
      </c>
      <c r="AH5" s="202" t="s">
        <v>60</v>
      </c>
      <c r="AI5" s="203"/>
      <c r="AJ5" s="140"/>
      <c r="AL5" s="1" t="s">
        <v>56</v>
      </c>
    </row>
    <row r="6" spans="1:38" ht="24.7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84"/>
      <c r="V6" s="84"/>
      <c r="W6" s="28"/>
      <c r="X6" s="184" t="s">
        <v>52</v>
      </c>
      <c r="Y6" s="185"/>
      <c r="Z6" s="188"/>
      <c r="AA6" s="189"/>
      <c r="AB6" s="76" t="s">
        <v>75</v>
      </c>
      <c r="AC6" s="71"/>
      <c r="AD6" s="71"/>
      <c r="AE6" s="30" t="s">
        <v>76</v>
      </c>
      <c r="AF6" s="178"/>
      <c r="AG6" s="179"/>
      <c r="AH6" s="200" t="s">
        <v>59</v>
      </c>
      <c r="AI6" s="201"/>
      <c r="AJ6" s="141"/>
      <c r="AL6" s="1" t="s">
        <v>57</v>
      </c>
    </row>
    <row r="7" spans="1:36" ht="24.75" customHeight="1" thickBot="1">
      <c r="A7" s="25"/>
      <c r="B7" s="25"/>
      <c r="C7" s="25"/>
      <c r="D7" s="23"/>
      <c r="E7" s="119">
        <f aca="true" t="shared" si="0" ref="E7:AI7">IF(AND(E10="",E11&gt;0),"注！","")</f>
      </c>
      <c r="F7" s="119">
        <f t="shared" si="0"/>
      </c>
      <c r="G7" s="119">
        <f t="shared" si="0"/>
      </c>
      <c r="H7" s="119">
        <f t="shared" si="0"/>
      </c>
      <c r="I7" s="119">
        <f t="shared" si="0"/>
      </c>
      <c r="J7" s="119">
        <f t="shared" si="0"/>
      </c>
      <c r="K7" s="119">
        <f t="shared" si="0"/>
      </c>
      <c r="L7" s="119">
        <f t="shared" si="0"/>
      </c>
      <c r="M7" s="119">
        <f t="shared" si="0"/>
      </c>
      <c r="N7" s="119">
        <f t="shared" si="0"/>
      </c>
      <c r="O7" s="119">
        <f t="shared" si="0"/>
      </c>
      <c r="P7" s="119">
        <f t="shared" si="0"/>
      </c>
      <c r="Q7" s="119">
        <f t="shared" si="0"/>
      </c>
      <c r="R7" s="119">
        <f t="shared" si="0"/>
      </c>
      <c r="S7" s="119">
        <f t="shared" si="0"/>
      </c>
      <c r="T7" s="119">
        <f t="shared" si="0"/>
      </c>
      <c r="U7" s="119">
        <f t="shared" si="0"/>
      </c>
      <c r="V7" s="119">
        <f t="shared" si="0"/>
      </c>
      <c r="W7" s="119">
        <f t="shared" si="0"/>
      </c>
      <c r="X7" s="119">
        <f t="shared" si="0"/>
      </c>
      <c r="Y7" s="119">
        <f t="shared" si="0"/>
      </c>
      <c r="Z7" s="119">
        <f t="shared" si="0"/>
      </c>
      <c r="AA7" s="119">
        <f t="shared" si="0"/>
      </c>
      <c r="AB7" s="119">
        <f t="shared" si="0"/>
      </c>
      <c r="AC7" s="119">
        <f t="shared" si="0"/>
      </c>
      <c r="AD7" s="119">
        <f t="shared" si="0"/>
      </c>
      <c r="AE7" s="119">
        <f t="shared" si="0"/>
      </c>
      <c r="AF7" s="119">
        <f t="shared" si="0"/>
      </c>
      <c r="AG7" s="119">
        <f t="shared" si="0"/>
      </c>
      <c r="AH7" s="119">
        <f t="shared" si="0"/>
      </c>
      <c r="AI7" s="119">
        <f t="shared" si="0"/>
      </c>
      <c r="AJ7" s="28"/>
    </row>
    <row r="8" spans="1:36" ht="24.75" customHeight="1">
      <c r="A8" s="157" t="s">
        <v>5</v>
      </c>
      <c r="B8" s="158"/>
      <c r="C8" s="158"/>
      <c r="D8" s="85"/>
      <c r="E8" s="86" t="s">
        <v>6</v>
      </c>
      <c r="F8" s="86" t="s">
        <v>7</v>
      </c>
      <c r="G8" s="86" t="s">
        <v>8</v>
      </c>
      <c r="H8" s="86" t="s">
        <v>9</v>
      </c>
      <c r="I8" s="86" t="s">
        <v>10</v>
      </c>
      <c r="J8" s="86" t="s">
        <v>11</v>
      </c>
      <c r="K8" s="86" t="s">
        <v>12</v>
      </c>
      <c r="L8" s="86" t="s">
        <v>13</v>
      </c>
      <c r="M8" s="86" t="s">
        <v>14</v>
      </c>
      <c r="N8" s="86" t="s">
        <v>15</v>
      </c>
      <c r="O8" s="86" t="s">
        <v>16</v>
      </c>
      <c r="P8" s="86" t="s">
        <v>17</v>
      </c>
      <c r="Q8" s="86" t="s">
        <v>18</v>
      </c>
      <c r="R8" s="86" t="s">
        <v>19</v>
      </c>
      <c r="S8" s="86" t="s">
        <v>20</v>
      </c>
      <c r="T8" s="86" t="s">
        <v>21</v>
      </c>
      <c r="U8" s="86" t="s">
        <v>22</v>
      </c>
      <c r="V8" s="86" t="s">
        <v>23</v>
      </c>
      <c r="W8" s="86" t="s">
        <v>24</v>
      </c>
      <c r="X8" s="86" t="s">
        <v>25</v>
      </c>
      <c r="Y8" s="86" t="s">
        <v>26</v>
      </c>
      <c r="Z8" s="86" t="s">
        <v>27</v>
      </c>
      <c r="AA8" s="86" t="s">
        <v>28</v>
      </c>
      <c r="AB8" s="86" t="s">
        <v>29</v>
      </c>
      <c r="AC8" s="86" t="s">
        <v>30</v>
      </c>
      <c r="AD8" s="86" t="s">
        <v>31</v>
      </c>
      <c r="AE8" s="86" t="s">
        <v>32</v>
      </c>
      <c r="AF8" s="86" t="s">
        <v>33</v>
      </c>
      <c r="AG8" s="86" t="s">
        <v>34</v>
      </c>
      <c r="AH8" s="86" t="s">
        <v>35</v>
      </c>
      <c r="AI8" s="86" t="s">
        <v>36</v>
      </c>
      <c r="AJ8" s="196" t="s">
        <v>47</v>
      </c>
    </row>
    <row r="9" spans="1:36" ht="24.75" customHeight="1" thickBot="1">
      <c r="A9" s="159"/>
      <c r="B9" s="160"/>
      <c r="C9" s="160"/>
      <c r="D9" s="87" t="s">
        <v>37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97"/>
    </row>
    <row r="10" spans="1:36" ht="24.75" customHeight="1">
      <c r="A10" s="88" t="s">
        <v>49</v>
      </c>
      <c r="B10" s="89"/>
      <c r="C10" s="89"/>
      <c r="D10" s="90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91"/>
    </row>
    <row r="11" spans="1:36" ht="24.75" customHeight="1">
      <c r="A11" s="92" t="s">
        <v>38</v>
      </c>
      <c r="B11" s="93"/>
      <c r="C11" s="93"/>
      <c r="D11" s="77" t="s">
        <v>77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94"/>
    </row>
    <row r="12" spans="1:36" ht="24.75" customHeight="1">
      <c r="A12" s="95"/>
      <c r="B12" s="161" t="s">
        <v>39</v>
      </c>
      <c r="C12" s="96" t="s">
        <v>48</v>
      </c>
      <c r="D12" s="9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98"/>
    </row>
    <row r="13" spans="1:36" ht="24.75" customHeight="1">
      <c r="A13" s="95"/>
      <c r="B13" s="162"/>
      <c r="C13" s="99"/>
      <c r="D13" s="10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01"/>
    </row>
    <row r="14" spans="1:36" ht="24.75" customHeight="1">
      <c r="A14" s="95"/>
      <c r="B14" s="162"/>
      <c r="C14" s="99"/>
      <c r="D14" s="10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01"/>
    </row>
    <row r="15" spans="1:36" ht="24.75" customHeight="1">
      <c r="A15" s="95"/>
      <c r="B15" s="162"/>
      <c r="C15" s="102"/>
      <c r="D15" s="10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04"/>
    </row>
    <row r="16" spans="1:36" ht="24.75" customHeight="1">
      <c r="A16" s="88"/>
      <c r="B16" s="163"/>
      <c r="C16" s="105" t="s">
        <v>40</v>
      </c>
      <c r="D16" s="83" t="s">
        <v>100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7"/>
    </row>
    <row r="17" spans="1:36" ht="24.75" customHeight="1" thickBot="1">
      <c r="A17" s="108" t="s">
        <v>82</v>
      </c>
      <c r="B17" s="109"/>
      <c r="C17" s="109"/>
      <c r="D17" s="71" t="s">
        <v>78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</row>
    <row r="18" spans="1:36" ht="24.7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64" t="s">
        <v>46</v>
      </c>
      <c r="AB18" s="165"/>
      <c r="AC18" s="165"/>
      <c r="AD18" s="165"/>
      <c r="AE18" s="165"/>
      <c r="AF18" s="165"/>
      <c r="AG18" s="165"/>
      <c r="AH18" s="165"/>
      <c r="AI18" s="120" t="s">
        <v>79</v>
      </c>
      <c r="AJ18" s="113"/>
    </row>
    <row r="19" spans="1:36" ht="24.7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64" t="s">
        <v>85</v>
      </c>
      <c r="AB19" s="165"/>
      <c r="AC19" s="165"/>
      <c r="AD19" s="165"/>
      <c r="AE19" s="165"/>
      <c r="AF19" s="165"/>
      <c r="AG19" s="165"/>
      <c r="AH19" s="165"/>
      <c r="AI19" s="120" t="s">
        <v>80</v>
      </c>
      <c r="AJ19" s="113"/>
    </row>
    <row r="20" spans="1:26" ht="24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8"/>
    </row>
    <row r="21" spans="1:37" ht="24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8"/>
      <c r="AA21" s="114" t="s">
        <v>50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15"/>
    </row>
    <row r="22" spans="1:37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8"/>
      <c r="AA22" s="180" t="s">
        <v>43</v>
      </c>
      <c r="AB22" s="181"/>
      <c r="AC22" s="181"/>
      <c r="AD22" s="181"/>
      <c r="AE22" s="181"/>
      <c r="AF22" s="181"/>
      <c r="AG22" s="181"/>
      <c r="AH22" s="181"/>
      <c r="AI22" s="121" t="s">
        <v>78</v>
      </c>
      <c r="AJ22" s="58"/>
      <c r="AK22" s="62"/>
    </row>
    <row r="23" spans="1:37" ht="24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8"/>
      <c r="AA23" s="167" t="s">
        <v>42</v>
      </c>
      <c r="AB23" s="168"/>
      <c r="AC23" s="168"/>
      <c r="AD23" s="168"/>
      <c r="AE23" s="168"/>
      <c r="AF23" s="168"/>
      <c r="AG23" s="168"/>
      <c r="AH23" s="168"/>
      <c r="AI23" s="122" t="s">
        <v>79</v>
      </c>
      <c r="AJ23" s="59"/>
      <c r="AK23" s="62"/>
    </row>
    <row r="24" spans="1:37" ht="2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8"/>
      <c r="AA24" s="167" t="s">
        <v>86</v>
      </c>
      <c r="AB24" s="168"/>
      <c r="AC24" s="168"/>
      <c r="AD24" s="168"/>
      <c r="AE24" s="168"/>
      <c r="AF24" s="168"/>
      <c r="AG24" s="168"/>
      <c r="AH24" s="168"/>
      <c r="AI24" s="122" t="s">
        <v>80</v>
      </c>
      <c r="AJ24" s="59"/>
      <c r="AK24" s="63"/>
    </row>
    <row r="25" spans="1:37" ht="24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/>
      <c r="AA25" s="167" t="s">
        <v>116</v>
      </c>
      <c r="AB25" s="168"/>
      <c r="AC25" s="168"/>
      <c r="AD25" s="168"/>
      <c r="AE25" s="168"/>
      <c r="AF25" s="168"/>
      <c r="AG25" s="168"/>
      <c r="AH25" s="168"/>
      <c r="AI25" s="122" t="s">
        <v>81</v>
      </c>
      <c r="AJ25" s="115"/>
      <c r="AK25" s="62"/>
    </row>
    <row r="26" spans="1:37" ht="24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8"/>
      <c r="AA26" s="176" t="s">
        <v>117</v>
      </c>
      <c r="AB26" s="177"/>
      <c r="AC26" s="177"/>
      <c r="AD26" s="177"/>
      <c r="AE26" s="177"/>
      <c r="AF26" s="177"/>
      <c r="AG26" s="177"/>
      <c r="AH26" s="177"/>
      <c r="AI26" s="144" t="s">
        <v>101</v>
      </c>
      <c r="AJ26" s="145"/>
      <c r="AK26" s="126"/>
    </row>
    <row r="27" spans="1:37" ht="24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174" t="s">
        <v>73</v>
      </c>
      <c r="AB27" s="175"/>
      <c r="AC27" s="175"/>
      <c r="AD27" s="175"/>
      <c r="AE27" s="175"/>
      <c r="AF27" s="175"/>
      <c r="AG27" s="175"/>
      <c r="AH27" s="175"/>
      <c r="AI27" s="146" t="s">
        <v>102</v>
      </c>
      <c r="AJ27" s="59"/>
      <c r="AK27" s="75"/>
    </row>
    <row r="28" spans="1:36" ht="24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174" t="s">
        <v>74</v>
      </c>
      <c r="AB28" s="175"/>
      <c r="AC28" s="175"/>
      <c r="AD28" s="175"/>
      <c r="AE28" s="175"/>
      <c r="AF28" s="175"/>
      <c r="AG28" s="175"/>
      <c r="AH28" s="175"/>
      <c r="AI28" s="146" t="s">
        <v>103</v>
      </c>
      <c r="AJ28" s="59"/>
    </row>
    <row r="29" spans="1:36" ht="24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169" t="s">
        <v>95</v>
      </c>
      <c r="AB29" s="170"/>
      <c r="AC29" s="170"/>
      <c r="AD29" s="170"/>
      <c r="AE29" s="170"/>
      <c r="AF29" s="170"/>
      <c r="AG29" s="170"/>
      <c r="AH29" s="170"/>
      <c r="AI29" s="147" t="s">
        <v>104</v>
      </c>
      <c r="AJ29" s="148"/>
    </row>
    <row r="30" spans="1:36" ht="24.75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171" t="s">
        <v>96</v>
      </c>
      <c r="AB30" s="172"/>
      <c r="AC30" s="172"/>
      <c r="AD30" s="172"/>
      <c r="AE30" s="172"/>
      <c r="AF30" s="172"/>
      <c r="AG30" s="172"/>
      <c r="AH30" s="173"/>
      <c r="AI30" s="149" t="s">
        <v>105</v>
      </c>
      <c r="AJ30" s="150"/>
    </row>
    <row r="31" spans="1:36" ht="24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73" t="s">
        <v>106</v>
      </c>
      <c r="AB31" s="73"/>
      <c r="AC31" s="73"/>
      <c r="AD31" s="73"/>
      <c r="AE31" s="73"/>
      <c r="AF31" s="73"/>
      <c r="AG31" s="73"/>
      <c r="AH31" s="73"/>
      <c r="AI31" s="23"/>
      <c r="AJ31" s="116"/>
    </row>
    <row r="32" spans="1:27" ht="24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  <c r="AA32" s="151" t="s">
        <v>107</v>
      </c>
    </row>
    <row r="33" spans="1:36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  <c r="AA33" s="73" t="s">
        <v>112</v>
      </c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  <c r="AA34" s="73" t="s">
        <v>114</v>
      </c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  <c r="AA35" s="73" t="s">
        <v>115</v>
      </c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  <c r="AA36" s="73" t="s">
        <v>113</v>
      </c>
      <c r="AB36" s="1"/>
      <c r="AC36" s="1"/>
      <c r="AD36" s="1"/>
      <c r="AE36" s="1"/>
      <c r="AF36" s="1"/>
      <c r="AG36" s="1"/>
      <c r="AH36" s="1"/>
      <c r="AI36" s="1"/>
      <c r="AJ36" s="1"/>
    </row>
    <row r="37" spans="1:27" ht="24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8"/>
      <c r="AA37" s="151" t="s">
        <v>108</v>
      </c>
    </row>
    <row r="38" spans="1:25" ht="24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27:36" ht="24.75" customHeight="1" thickBot="1">
      <c r="AA39" s="117" t="s">
        <v>44</v>
      </c>
      <c r="AB39" s="28"/>
      <c r="AC39" s="28"/>
      <c r="AD39" s="28"/>
      <c r="AE39" s="28"/>
      <c r="AF39" s="28"/>
      <c r="AG39" s="28"/>
      <c r="AH39" s="28"/>
      <c r="AI39" s="28"/>
      <c r="AJ39" s="84" t="s">
        <v>45</v>
      </c>
    </row>
    <row r="40" spans="27:36" ht="24.75" customHeight="1" thickBot="1">
      <c r="AA40" s="164" t="s">
        <v>98</v>
      </c>
      <c r="AB40" s="165"/>
      <c r="AC40" s="165"/>
      <c r="AD40" s="165"/>
      <c r="AE40" s="165"/>
      <c r="AF40" s="165"/>
      <c r="AG40" s="165"/>
      <c r="AH40" s="165"/>
      <c r="AI40" s="123" t="s">
        <v>109</v>
      </c>
      <c r="AJ40" s="118"/>
    </row>
    <row r="41" spans="27:36" ht="24.75" customHeight="1" thickBot="1">
      <c r="AA41" s="117" t="s">
        <v>97</v>
      </c>
      <c r="AB41" s="28"/>
      <c r="AC41" s="28"/>
      <c r="AD41" s="28"/>
      <c r="AE41" s="28"/>
      <c r="AF41" s="28"/>
      <c r="AG41" s="28"/>
      <c r="AH41" s="28"/>
      <c r="AI41" s="28"/>
      <c r="AJ41" s="84" t="s">
        <v>45</v>
      </c>
    </row>
    <row r="42" spans="27:36" ht="24.75" customHeight="1" thickBot="1">
      <c r="AA42" s="155" t="s">
        <v>111</v>
      </c>
      <c r="AB42" s="166"/>
      <c r="AC42" s="166"/>
      <c r="AD42" s="166"/>
      <c r="AE42" s="166"/>
      <c r="AF42" s="166"/>
      <c r="AG42" s="166"/>
      <c r="AH42" s="166"/>
      <c r="AI42" s="123" t="s">
        <v>110</v>
      </c>
      <c r="AJ42" s="118"/>
    </row>
  </sheetData>
  <sheetProtection selectLockedCells="1"/>
  <mergeCells count="30"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  <mergeCell ref="Z5:AA5"/>
    <mergeCell ref="X6:Y6"/>
    <mergeCell ref="AB5:AC5"/>
    <mergeCell ref="Z6:AA6"/>
    <mergeCell ref="AA28:AH28"/>
    <mergeCell ref="AA26:AH26"/>
    <mergeCell ref="AF6:AG6"/>
    <mergeCell ref="AA27:AH27"/>
    <mergeCell ref="AA22:AH22"/>
    <mergeCell ref="AA23:AH23"/>
    <mergeCell ref="A8:C9"/>
    <mergeCell ref="B12:B16"/>
    <mergeCell ref="AA18:AH18"/>
    <mergeCell ref="AA42:AH42"/>
    <mergeCell ref="AA19:AH19"/>
    <mergeCell ref="AA24:AH24"/>
    <mergeCell ref="AA29:AH29"/>
    <mergeCell ref="AA30:AH30"/>
    <mergeCell ref="AA40:AH40"/>
    <mergeCell ref="AA25:AH25"/>
  </mergeCells>
  <dataValidations count="7">
    <dataValidation allowBlank="1" showInputMessage="1" showErrorMessage="1" imeMode="off" sqref="AA3:AF3"/>
    <dataValidation type="list" allowBlank="1" showInputMessage="1" showErrorMessage="1" sqref="Z6">
      <formula1>"丙,乙,甲,特甲,特別区"</formula1>
    </dataValidation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</dataValidations>
  <printOptions horizontalCentered="1"/>
  <pageMargins left="0.35433070866141736" right="0.2362204724409449" top="0.3937007874015748" bottom="0.35433070866141736" header="0.4330708661417323" footer="0.2362204724409449"/>
  <pageSetup horizontalDpi="600" verticalDpi="600" orientation="landscape" paperSize="9" scale="56" r:id="rId2"/>
  <headerFooter alignWithMargins="0">
    <oddHeader>&amp;R（様式A）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42"/>
  <sheetViews>
    <sheetView showGridLines="0" view="pageBreakPreview" zoomScaleNormal="75" zoomScaleSheetLayoutView="100" workbookViewId="0" topLeftCell="A19">
      <selection activeCell="F32" sqref="F32"/>
    </sheetView>
  </sheetViews>
  <sheetFormatPr defaultColWidth="9.00390625" defaultRowHeight="24.75" customHeight="1"/>
  <cols>
    <col min="1" max="1" width="3.625" style="1" customWidth="1"/>
    <col min="2" max="2" width="4.625" style="1" customWidth="1"/>
    <col min="3" max="3" width="18.125" style="1" customWidth="1"/>
    <col min="4" max="35" width="5.625" style="1" customWidth="1"/>
    <col min="36" max="36" width="8.625" style="1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ht="24.75" customHeight="1">
      <c r="A1" s="16"/>
      <c r="B1" s="17"/>
      <c r="C1" s="17"/>
      <c r="D1" s="17"/>
      <c r="E1" s="17"/>
      <c r="F1" s="17"/>
      <c r="G1" s="17"/>
      <c r="H1" s="17"/>
      <c r="I1" s="17"/>
      <c r="J1" s="17" t="s">
        <v>41</v>
      </c>
      <c r="K1" s="17"/>
      <c r="L1" s="17"/>
      <c r="M1" s="17"/>
      <c r="N1" s="17"/>
      <c r="O1" s="17"/>
      <c r="P1" s="17"/>
      <c r="Q1" s="17"/>
      <c r="R1" s="17"/>
      <c r="S1" s="16"/>
      <c r="T1" s="18" t="s">
        <v>0</v>
      </c>
      <c r="U1" s="2"/>
      <c r="V1" s="19" t="s">
        <v>1</v>
      </c>
      <c r="W1" s="2"/>
      <c r="X1" s="17" t="s">
        <v>2</v>
      </c>
      <c r="Y1" s="17"/>
      <c r="Z1" s="17"/>
      <c r="AA1" s="17"/>
      <c r="AB1" s="16"/>
      <c r="AC1" s="16"/>
      <c r="AD1" s="20"/>
      <c r="AE1" s="21"/>
      <c r="AF1" s="20"/>
      <c r="AG1" s="20"/>
      <c r="AH1" s="20"/>
      <c r="AI1" s="20"/>
      <c r="AJ1" s="20"/>
      <c r="AK1" s="15"/>
    </row>
    <row r="2" spans="1:36" ht="24.75" customHeight="1" thickBot="1">
      <c r="A2" s="16"/>
      <c r="B2" s="16"/>
      <c r="C2" s="16"/>
      <c r="D2" s="16"/>
      <c r="E2" s="16"/>
      <c r="F2" s="16"/>
      <c r="G2" s="16"/>
      <c r="H2" s="156" t="s">
        <v>118</v>
      </c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20"/>
      <c r="AE2" s="20"/>
      <c r="AF2" s="20"/>
      <c r="AG2" s="20"/>
      <c r="AH2" s="20"/>
      <c r="AI2" s="20"/>
      <c r="AJ2" s="20"/>
    </row>
    <row r="3" spans="1:33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2"/>
      <c r="R3" s="22"/>
      <c r="S3" s="22"/>
      <c r="T3" s="23"/>
      <c r="U3" s="24"/>
      <c r="V3" s="24"/>
      <c r="W3" s="24"/>
      <c r="X3" s="212" t="s">
        <v>3</v>
      </c>
      <c r="Y3" s="213"/>
      <c r="Z3" s="214"/>
      <c r="AA3" s="226"/>
      <c r="AB3" s="227"/>
      <c r="AC3" s="227"/>
      <c r="AD3" s="227"/>
      <c r="AE3" s="227"/>
      <c r="AF3" s="227"/>
      <c r="AG3" s="228"/>
    </row>
    <row r="4" spans="1:36" ht="24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0"/>
      <c r="R4" s="22"/>
      <c r="S4" s="22"/>
      <c r="T4" s="23"/>
      <c r="U4" s="24"/>
      <c r="V4" s="24"/>
      <c r="W4" s="24"/>
      <c r="X4" s="215" t="s">
        <v>51</v>
      </c>
      <c r="Y4" s="216"/>
      <c r="Z4" s="217"/>
      <c r="AA4" s="229"/>
      <c r="AB4" s="230"/>
      <c r="AC4" s="230"/>
      <c r="AD4" s="230"/>
      <c r="AE4" s="230"/>
      <c r="AF4" s="230"/>
      <c r="AG4" s="231"/>
      <c r="AH4" s="220" t="s">
        <v>58</v>
      </c>
      <c r="AI4" s="221"/>
      <c r="AJ4" s="138">
        <v>39</v>
      </c>
    </row>
    <row r="5" spans="1:38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7"/>
      <c r="V5" s="27"/>
      <c r="W5" s="28"/>
      <c r="X5" s="211" t="s">
        <v>55</v>
      </c>
      <c r="Y5" s="186"/>
      <c r="Z5" s="232" t="s">
        <v>56</v>
      </c>
      <c r="AA5" s="233"/>
      <c r="AB5" s="236" t="s">
        <v>53</v>
      </c>
      <c r="AC5" s="237"/>
      <c r="AD5" s="70" t="str">
        <f>IF($Z$5="入所","○","")</f>
        <v>○</v>
      </c>
      <c r="AE5" s="210" t="s">
        <v>54</v>
      </c>
      <c r="AF5" s="186"/>
      <c r="AG5" s="78">
        <f>IF($Z$5="通所","○","")</f>
      </c>
      <c r="AH5" s="224" t="s">
        <v>60</v>
      </c>
      <c r="AI5" s="225"/>
      <c r="AJ5" s="137">
        <v>50</v>
      </c>
      <c r="AL5" s="1" t="s">
        <v>56</v>
      </c>
    </row>
    <row r="6" spans="1:38" ht="24.7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7"/>
      <c r="V6" s="27"/>
      <c r="W6" s="28"/>
      <c r="X6" s="234" t="s">
        <v>52</v>
      </c>
      <c r="Y6" s="235"/>
      <c r="Z6" s="238" t="s">
        <v>68</v>
      </c>
      <c r="AA6" s="239"/>
      <c r="AB6" s="76" t="s">
        <v>61</v>
      </c>
      <c r="AC6" s="71"/>
      <c r="AD6" s="71"/>
      <c r="AE6" s="30" t="s">
        <v>62</v>
      </c>
      <c r="AF6" s="242">
        <v>10</v>
      </c>
      <c r="AG6" s="243"/>
      <c r="AH6" s="222" t="s">
        <v>59</v>
      </c>
      <c r="AI6" s="223"/>
      <c r="AJ6" s="136">
        <v>50</v>
      </c>
      <c r="AL6" s="1" t="s">
        <v>57</v>
      </c>
    </row>
    <row r="7" spans="1:36" ht="24.75" customHeight="1" thickBot="1">
      <c r="A7" s="20"/>
      <c r="B7" s="20"/>
      <c r="C7" s="20" t="s">
        <v>4</v>
      </c>
      <c r="D7" s="31" t="s">
        <v>67</v>
      </c>
      <c r="E7" s="124">
        <f>IF(AND(E10="",E11&gt;0),"注！","")</f>
      </c>
      <c r="F7" s="124">
        <f aca="true" t="shared" si="0" ref="F7:AI7">IF(AND(F10="",F11&gt;0),"注！","")</f>
      </c>
      <c r="G7" s="124">
        <f t="shared" si="0"/>
      </c>
      <c r="H7" s="124">
        <f t="shared" si="0"/>
      </c>
      <c r="I7" s="124">
        <f t="shared" si="0"/>
      </c>
      <c r="J7" s="124">
        <f t="shared" si="0"/>
      </c>
      <c r="K7" s="124">
        <f t="shared" si="0"/>
      </c>
      <c r="L7" s="124">
        <f t="shared" si="0"/>
      </c>
      <c r="M7" s="124">
        <f t="shared" si="0"/>
      </c>
      <c r="N7" s="124">
        <f t="shared" si="0"/>
      </c>
      <c r="O7" s="124">
        <f t="shared" si="0"/>
      </c>
      <c r="P7" s="124">
        <f t="shared" si="0"/>
      </c>
      <c r="Q7" s="124">
        <f t="shared" si="0"/>
      </c>
      <c r="R7" s="124">
        <f>IF(AND(R10="",R11&gt;0),"注！","")</f>
      </c>
      <c r="S7" s="124">
        <f t="shared" si="0"/>
      </c>
      <c r="T7" s="124">
        <f t="shared" si="0"/>
      </c>
      <c r="U7" s="124">
        <f t="shared" si="0"/>
      </c>
      <c r="V7" s="124">
        <f t="shared" si="0"/>
      </c>
      <c r="W7" s="124">
        <f t="shared" si="0"/>
      </c>
      <c r="X7" s="124">
        <f t="shared" si="0"/>
      </c>
      <c r="Y7" s="124">
        <f t="shared" si="0"/>
      </c>
      <c r="Z7" s="124">
        <f t="shared" si="0"/>
      </c>
      <c r="AA7" s="124">
        <f t="shared" si="0"/>
      </c>
      <c r="AB7" s="124">
        <f t="shared" si="0"/>
      </c>
      <c r="AC7" s="124">
        <f t="shared" si="0"/>
      </c>
      <c r="AD7" s="124">
        <f t="shared" si="0"/>
      </c>
      <c r="AE7" s="124">
        <f t="shared" si="0"/>
      </c>
      <c r="AF7" s="124">
        <f t="shared" si="0"/>
      </c>
      <c r="AG7" s="124">
        <f t="shared" si="0"/>
      </c>
      <c r="AH7" s="124">
        <f t="shared" si="0"/>
      </c>
      <c r="AI7" s="124">
        <f t="shared" si="0"/>
      </c>
      <c r="AJ7" s="16"/>
    </row>
    <row r="8" spans="1:36" ht="24.75" customHeight="1">
      <c r="A8" s="248" t="s">
        <v>5</v>
      </c>
      <c r="B8" s="249"/>
      <c r="C8" s="249"/>
      <c r="D8" s="32"/>
      <c r="E8" s="33" t="s">
        <v>6</v>
      </c>
      <c r="F8" s="33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33" t="s">
        <v>12</v>
      </c>
      <c r="L8" s="33" t="s">
        <v>13</v>
      </c>
      <c r="M8" s="33" t="s">
        <v>14</v>
      </c>
      <c r="N8" s="33" t="s">
        <v>15</v>
      </c>
      <c r="O8" s="33" t="s">
        <v>16</v>
      </c>
      <c r="P8" s="33" t="s">
        <v>17</v>
      </c>
      <c r="Q8" s="33" t="s">
        <v>18</v>
      </c>
      <c r="R8" s="33" t="s">
        <v>19</v>
      </c>
      <c r="S8" s="33" t="s">
        <v>20</v>
      </c>
      <c r="T8" s="33" t="s">
        <v>21</v>
      </c>
      <c r="U8" s="33" t="s">
        <v>22</v>
      </c>
      <c r="V8" s="33" t="s">
        <v>23</v>
      </c>
      <c r="W8" s="33" t="s">
        <v>24</v>
      </c>
      <c r="X8" s="33" t="s">
        <v>25</v>
      </c>
      <c r="Y8" s="33" t="s">
        <v>26</v>
      </c>
      <c r="Z8" s="33" t="s">
        <v>27</v>
      </c>
      <c r="AA8" s="33" t="s">
        <v>28</v>
      </c>
      <c r="AB8" s="33" t="s">
        <v>29</v>
      </c>
      <c r="AC8" s="33" t="s">
        <v>30</v>
      </c>
      <c r="AD8" s="33" t="s">
        <v>31</v>
      </c>
      <c r="AE8" s="33" t="s">
        <v>32</v>
      </c>
      <c r="AF8" s="33" t="s">
        <v>33</v>
      </c>
      <c r="AG8" s="33" t="s">
        <v>34</v>
      </c>
      <c r="AH8" s="33" t="s">
        <v>35</v>
      </c>
      <c r="AI8" s="33" t="s">
        <v>36</v>
      </c>
      <c r="AJ8" s="218" t="s">
        <v>47</v>
      </c>
    </row>
    <row r="9" spans="1:36" ht="24.75" customHeight="1" thickBot="1">
      <c r="A9" s="250"/>
      <c r="B9" s="251"/>
      <c r="C9" s="251"/>
      <c r="D9" s="34" t="s">
        <v>37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19"/>
    </row>
    <row r="10" spans="1:36" ht="24.75" customHeight="1">
      <c r="A10" s="35" t="s">
        <v>49</v>
      </c>
      <c r="B10" s="36"/>
      <c r="C10" s="36"/>
      <c r="D10" s="37"/>
      <c r="E10" s="134" t="s">
        <v>99</v>
      </c>
      <c r="F10" s="134" t="s">
        <v>99</v>
      </c>
      <c r="G10" s="134" t="s">
        <v>99</v>
      </c>
      <c r="H10" s="134" t="s">
        <v>99</v>
      </c>
      <c r="I10" s="134" t="s">
        <v>99</v>
      </c>
      <c r="J10" s="134" t="s">
        <v>99</v>
      </c>
      <c r="K10" s="134" t="s">
        <v>99</v>
      </c>
      <c r="L10" s="134" t="s">
        <v>99</v>
      </c>
      <c r="M10" s="134" t="s">
        <v>99</v>
      </c>
      <c r="N10" s="134" t="s">
        <v>99</v>
      </c>
      <c r="O10" s="134" t="s">
        <v>99</v>
      </c>
      <c r="P10" s="134" t="s">
        <v>99</v>
      </c>
      <c r="Q10" s="134" t="s">
        <v>99</v>
      </c>
      <c r="R10" s="134" t="s">
        <v>99</v>
      </c>
      <c r="S10" s="134" t="s">
        <v>99</v>
      </c>
      <c r="T10" s="134" t="s">
        <v>99</v>
      </c>
      <c r="U10" s="134" t="s">
        <v>99</v>
      </c>
      <c r="V10" s="134" t="s">
        <v>99</v>
      </c>
      <c r="W10" s="134" t="s">
        <v>99</v>
      </c>
      <c r="X10" s="134" t="s">
        <v>99</v>
      </c>
      <c r="Y10" s="134" t="s">
        <v>99</v>
      </c>
      <c r="Z10" s="134" t="s">
        <v>99</v>
      </c>
      <c r="AA10" s="134" t="s">
        <v>99</v>
      </c>
      <c r="AB10" s="134" t="s">
        <v>99</v>
      </c>
      <c r="AC10" s="134" t="s">
        <v>99</v>
      </c>
      <c r="AD10" s="134" t="s">
        <v>99</v>
      </c>
      <c r="AE10" s="134" t="s">
        <v>99</v>
      </c>
      <c r="AF10" s="134" t="s">
        <v>99</v>
      </c>
      <c r="AG10" s="134" t="s">
        <v>99</v>
      </c>
      <c r="AH10" s="134" t="s">
        <v>99</v>
      </c>
      <c r="AI10" s="134" t="s">
        <v>99</v>
      </c>
      <c r="AJ10" s="38">
        <f>COUNTIF(E10:AI10,"○")</f>
        <v>31</v>
      </c>
    </row>
    <row r="11" spans="1:36" ht="24.75" customHeight="1">
      <c r="A11" s="39" t="s">
        <v>38</v>
      </c>
      <c r="B11" s="40"/>
      <c r="C11" s="40"/>
      <c r="D11" s="29" t="s">
        <v>63</v>
      </c>
      <c r="E11" s="135">
        <v>26</v>
      </c>
      <c r="F11" s="135">
        <v>26</v>
      </c>
      <c r="G11" s="135">
        <v>26</v>
      </c>
      <c r="H11" s="135">
        <v>26</v>
      </c>
      <c r="I11" s="135">
        <v>26</v>
      </c>
      <c r="J11" s="135">
        <v>26</v>
      </c>
      <c r="K11" s="135">
        <v>26</v>
      </c>
      <c r="L11" s="135">
        <v>26</v>
      </c>
      <c r="M11" s="135">
        <v>26</v>
      </c>
      <c r="N11" s="135">
        <v>26</v>
      </c>
      <c r="O11" s="135">
        <v>26</v>
      </c>
      <c r="P11" s="135">
        <v>26</v>
      </c>
      <c r="Q11" s="135">
        <v>26</v>
      </c>
      <c r="R11" s="135">
        <v>26</v>
      </c>
      <c r="S11" s="135">
        <v>26</v>
      </c>
      <c r="T11" s="135">
        <v>26</v>
      </c>
      <c r="U11" s="135">
        <v>26</v>
      </c>
      <c r="V11" s="135">
        <v>26</v>
      </c>
      <c r="W11" s="135">
        <v>26</v>
      </c>
      <c r="X11" s="135">
        <v>26</v>
      </c>
      <c r="Y11" s="135">
        <v>26</v>
      </c>
      <c r="Z11" s="135">
        <v>26</v>
      </c>
      <c r="AA11" s="135">
        <v>26</v>
      </c>
      <c r="AB11" s="135">
        <v>26</v>
      </c>
      <c r="AC11" s="135">
        <v>26</v>
      </c>
      <c r="AD11" s="135">
        <v>26</v>
      </c>
      <c r="AE11" s="135">
        <v>26</v>
      </c>
      <c r="AF11" s="135">
        <v>26</v>
      </c>
      <c r="AG11" s="135">
        <v>26</v>
      </c>
      <c r="AH11" s="135">
        <v>26</v>
      </c>
      <c r="AI11" s="135">
        <v>26</v>
      </c>
      <c r="AJ11" s="41">
        <f aca="true" t="shared" si="1" ref="AJ11:AJ17">SUM(E11:AI11)</f>
        <v>806</v>
      </c>
    </row>
    <row r="12" spans="1:36" ht="24.75" customHeight="1">
      <c r="A12" s="42"/>
      <c r="B12" s="252" t="s">
        <v>39</v>
      </c>
      <c r="C12" s="64" t="s">
        <v>48</v>
      </c>
      <c r="D12" s="6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3">
        <f t="shared" si="1"/>
        <v>0</v>
      </c>
    </row>
    <row r="13" spans="1:36" ht="24.75" customHeight="1">
      <c r="A13" s="42"/>
      <c r="B13" s="253"/>
      <c r="C13" s="66"/>
      <c r="D13" s="6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44">
        <f t="shared" si="1"/>
        <v>0</v>
      </c>
    </row>
    <row r="14" spans="1:36" ht="24.75" customHeight="1">
      <c r="A14" s="42"/>
      <c r="B14" s="253"/>
      <c r="C14" s="66"/>
      <c r="D14" s="6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4">
        <f t="shared" si="1"/>
        <v>0</v>
      </c>
    </row>
    <row r="15" spans="1:36" ht="24.75" customHeight="1">
      <c r="A15" s="42"/>
      <c r="B15" s="253"/>
      <c r="C15" s="68"/>
      <c r="D15" s="6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45">
        <f t="shared" si="1"/>
        <v>0</v>
      </c>
    </row>
    <row r="16" spans="1:36" ht="24.75" customHeight="1">
      <c r="A16" s="35"/>
      <c r="B16" s="254"/>
      <c r="C16" s="46" t="s">
        <v>40</v>
      </c>
      <c r="D16" s="26" t="s">
        <v>64</v>
      </c>
      <c r="E16" s="47">
        <f aca="true" t="shared" si="2" ref="E16:AI16">SUM(E12:E15)</f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47">
        <f t="shared" si="2"/>
        <v>0</v>
      </c>
      <c r="O16" s="47">
        <f t="shared" si="2"/>
        <v>0</v>
      </c>
      <c r="P16" s="47">
        <f t="shared" si="2"/>
        <v>0</v>
      </c>
      <c r="Q16" s="47">
        <f t="shared" si="2"/>
        <v>0</v>
      </c>
      <c r="R16" s="47">
        <f t="shared" si="2"/>
        <v>0</v>
      </c>
      <c r="S16" s="47">
        <f t="shared" si="2"/>
        <v>0</v>
      </c>
      <c r="T16" s="47">
        <f t="shared" si="2"/>
        <v>0</v>
      </c>
      <c r="U16" s="47">
        <f t="shared" si="2"/>
        <v>0</v>
      </c>
      <c r="V16" s="47">
        <f t="shared" si="2"/>
        <v>0</v>
      </c>
      <c r="W16" s="47">
        <f t="shared" si="2"/>
        <v>0</v>
      </c>
      <c r="X16" s="47">
        <f t="shared" si="2"/>
        <v>0</v>
      </c>
      <c r="Y16" s="47">
        <f t="shared" si="2"/>
        <v>0</v>
      </c>
      <c r="Z16" s="47">
        <f t="shared" si="2"/>
        <v>0</v>
      </c>
      <c r="AA16" s="47">
        <f t="shared" si="2"/>
        <v>0</v>
      </c>
      <c r="AB16" s="47">
        <f t="shared" si="2"/>
        <v>0</v>
      </c>
      <c r="AC16" s="47">
        <f t="shared" si="2"/>
        <v>0</v>
      </c>
      <c r="AD16" s="47">
        <f t="shared" si="2"/>
        <v>0</v>
      </c>
      <c r="AE16" s="47">
        <f t="shared" si="2"/>
        <v>0</v>
      </c>
      <c r="AF16" s="47">
        <f t="shared" si="2"/>
        <v>0</v>
      </c>
      <c r="AG16" s="47">
        <f t="shared" si="2"/>
        <v>0</v>
      </c>
      <c r="AH16" s="47">
        <f t="shared" si="2"/>
        <v>0</v>
      </c>
      <c r="AI16" s="47">
        <f t="shared" si="2"/>
        <v>0</v>
      </c>
      <c r="AJ16" s="48">
        <f t="shared" si="1"/>
        <v>0</v>
      </c>
    </row>
    <row r="17" spans="1:36" ht="24.75" customHeight="1" thickBot="1">
      <c r="A17" s="49" t="s">
        <v>82</v>
      </c>
      <c r="B17" s="50"/>
      <c r="C17" s="50"/>
      <c r="D17" s="51" t="s">
        <v>65</v>
      </c>
      <c r="E17" s="52">
        <f aca="true" t="shared" si="3" ref="E17:AI17">E11-E16</f>
        <v>26</v>
      </c>
      <c r="F17" s="52">
        <f t="shared" si="3"/>
        <v>26</v>
      </c>
      <c r="G17" s="52">
        <f t="shared" si="3"/>
        <v>26</v>
      </c>
      <c r="H17" s="52">
        <f t="shared" si="3"/>
        <v>26</v>
      </c>
      <c r="I17" s="52">
        <f t="shared" si="3"/>
        <v>26</v>
      </c>
      <c r="J17" s="52">
        <f t="shared" si="3"/>
        <v>26</v>
      </c>
      <c r="K17" s="52">
        <f t="shared" si="3"/>
        <v>26</v>
      </c>
      <c r="L17" s="52">
        <f t="shared" si="3"/>
        <v>26</v>
      </c>
      <c r="M17" s="52">
        <f t="shared" si="3"/>
        <v>26</v>
      </c>
      <c r="N17" s="52">
        <f t="shared" si="3"/>
        <v>26</v>
      </c>
      <c r="O17" s="52">
        <f t="shared" si="3"/>
        <v>26</v>
      </c>
      <c r="P17" s="52">
        <f t="shared" si="3"/>
        <v>26</v>
      </c>
      <c r="Q17" s="52">
        <f t="shared" si="3"/>
        <v>26</v>
      </c>
      <c r="R17" s="52">
        <f t="shared" si="3"/>
        <v>26</v>
      </c>
      <c r="S17" s="52">
        <f t="shared" si="3"/>
        <v>26</v>
      </c>
      <c r="T17" s="52">
        <f t="shared" si="3"/>
        <v>26</v>
      </c>
      <c r="U17" s="52">
        <f t="shared" si="3"/>
        <v>26</v>
      </c>
      <c r="V17" s="52">
        <f t="shared" si="3"/>
        <v>26</v>
      </c>
      <c r="W17" s="52">
        <f t="shared" si="3"/>
        <v>26</v>
      </c>
      <c r="X17" s="52">
        <f t="shared" si="3"/>
        <v>26</v>
      </c>
      <c r="Y17" s="52">
        <f t="shared" si="3"/>
        <v>26</v>
      </c>
      <c r="Z17" s="52">
        <f t="shared" si="3"/>
        <v>26</v>
      </c>
      <c r="AA17" s="53">
        <f t="shared" si="3"/>
        <v>26</v>
      </c>
      <c r="AB17" s="53">
        <f t="shared" si="3"/>
        <v>26</v>
      </c>
      <c r="AC17" s="53">
        <f t="shared" si="3"/>
        <v>26</v>
      </c>
      <c r="AD17" s="53">
        <f t="shared" si="3"/>
        <v>26</v>
      </c>
      <c r="AE17" s="53">
        <f t="shared" si="3"/>
        <v>26</v>
      </c>
      <c r="AF17" s="53">
        <f t="shared" si="3"/>
        <v>26</v>
      </c>
      <c r="AG17" s="53">
        <f t="shared" si="3"/>
        <v>26</v>
      </c>
      <c r="AH17" s="53">
        <f t="shared" si="3"/>
        <v>26</v>
      </c>
      <c r="AI17" s="53">
        <f t="shared" si="3"/>
        <v>26</v>
      </c>
      <c r="AJ17" s="54">
        <f t="shared" si="1"/>
        <v>806</v>
      </c>
    </row>
    <row r="18" spans="1:36" ht="24.75" customHeight="1" thickBo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55" t="s">
        <v>46</v>
      </c>
      <c r="AB18" s="256"/>
      <c r="AC18" s="256"/>
      <c r="AD18" s="256"/>
      <c r="AE18" s="256"/>
      <c r="AF18" s="256"/>
      <c r="AG18" s="256"/>
      <c r="AH18" s="256"/>
      <c r="AI18" s="55" t="s">
        <v>66</v>
      </c>
      <c r="AJ18" s="56">
        <f>IF(AD5="○",ROUNDDOWN(AJ4*30.4*80/100,0),IF(AG5="○",ROUNDDOWN(AJ4*22*80/100,0),"E"))</f>
        <v>948</v>
      </c>
    </row>
    <row r="19" spans="1:36" ht="24.7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55" t="s">
        <v>85</v>
      </c>
      <c r="AB19" s="256"/>
      <c r="AC19" s="256"/>
      <c r="AD19" s="256"/>
      <c r="AE19" s="256"/>
      <c r="AF19" s="256"/>
      <c r="AG19" s="256"/>
      <c r="AH19" s="256"/>
      <c r="AI19" s="55" t="s">
        <v>69</v>
      </c>
      <c r="AJ19" s="56">
        <f>IF(AD5="○",ROUNDDOWN(AJ4*30.4*90/100,0),IF(AG5="○",ROUNDDOWN(AJ4*22*90/100,0),"E"))</f>
        <v>1067</v>
      </c>
    </row>
    <row r="20" spans="1:26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16"/>
    </row>
    <row r="21" spans="1:37" ht="24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6"/>
      <c r="AA21" s="7" t="s">
        <v>50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5"/>
    </row>
    <row r="22" spans="1:37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6"/>
      <c r="AA22" s="244" t="s">
        <v>43</v>
      </c>
      <c r="AB22" s="245"/>
      <c r="AC22" s="245"/>
      <c r="AD22" s="245"/>
      <c r="AE22" s="245"/>
      <c r="AF22" s="245"/>
      <c r="AG22" s="245"/>
      <c r="AH22" s="245"/>
      <c r="AI22" s="121" t="s">
        <v>83</v>
      </c>
      <c r="AJ22" s="58">
        <f>AJ17</f>
        <v>806</v>
      </c>
      <c r="AK22" s="62"/>
    </row>
    <row r="23" spans="1:37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6"/>
      <c r="AA23" s="246" t="s">
        <v>42</v>
      </c>
      <c r="AB23" s="247"/>
      <c r="AC23" s="247"/>
      <c r="AD23" s="247"/>
      <c r="AE23" s="247"/>
      <c r="AF23" s="247"/>
      <c r="AG23" s="247"/>
      <c r="AH23" s="247"/>
      <c r="AI23" s="122" t="s">
        <v>84</v>
      </c>
      <c r="AJ23" s="59">
        <f>AJ18</f>
        <v>948</v>
      </c>
      <c r="AK23" s="62"/>
    </row>
    <row r="24" spans="1:37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6"/>
      <c r="AA24" s="246" t="s">
        <v>86</v>
      </c>
      <c r="AB24" s="247"/>
      <c r="AC24" s="247"/>
      <c r="AD24" s="247"/>
      <c r="AE24" s="247"/>
      <c r="AF24" s="247"/>
      <c r="AG24" s="247"/>
      <c r="AH24" s="247"/>
      <c r="AI24" s="122" t="s">
        <v>69</v>
      </c>
      <c r="AJ24" s="59">
        <f>AJ19</f>
        <v>1067</v>
      </c>
      <c r="AK24" s="63"/>
    </row>
    <row r="25" spans="1:37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6"/>
      <c r="AA25" s="246" t="s">
        <v>116</v>
      </c>
      <c r="AB25" s="247"/>
      <c r="AC25" s="247"/>
      <c r="AD25" s="247"/>
      <c r="AE25" s="247"/>
      <c r="AF25" s="247"/>
      <c r="AG25" s="247"/>
      <c r="AH25" s="247"/>
      <c r="AI25" s="125" t="s">
        <v>70</v>
      </c>
      <c r="AJ25" s="72">
        <v>700</v>
      </c>
      <c r="AK25" s="62"/>
    </row>
    <row r="26" spans="1:37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6"/>
      <c r="AA26" s="240" t="s">
        <v>117</v>
      </c>
      <c r="AB26" s="241"/>
      <c r="AC26" s="241"/>
      <c r="AD26" s="241"/>
      <c r="AE26" s="241"/>
      <c r="AF26" s="241"/>
      <c r="AG26" s="241"/>
      <c r="AH26" s="241"/>
      <c r="AI26" s="128" t="s">
        <v>71</v>
      </c>
      <c r="AJ26" s="130">
        <v>700</v>
      </c>
      <c r="AK26" s="126"/>
    </row>
    <row r="27" spans="1:37" ht="24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6"/>
      <c r="AA27" s="174" t="s">
        <v>73</v>
      </c>
      <c r="AB27" s="175"/>
      <c r="AC27" s="175"/>
      <c r="AD27" s="175"/>
      <c r="AE27" s="175"/>
      <c r="AF27" s="175"/>
      <c r="AG27" s="175"/>
      <c r="AH27" s="175"/>
      <c r="AI27" s="129" t="s">
        <v>72</v>
      </c>
      <c r="AJ27" s="132">
        <f>IF(ISERROR(IF(AJ23&gt;=AJ22,IF(ROUND(((AJ23*AJ25)-(AJ22*AJ26))/AJ22,0)&lt;0,0,ROUND((((AJ23*AJ25)-(AJ22*AJ26))/AJ22),0)),0)),0,IF(AJ23&gt;=AJ22,IF(ROUND(((AJ23*AJ25)-(AJ22*AJ26))/AJ22,0)&lt;0,0,ROUND((((AJ23*AJ25)-(AJ22*AJ26))/AJ22),0)),0))</f>
        <v>123</v>
      </c>
      <c r="AK27" s="75"/>
    </row>
    <row r="28" spans="1:36" ht="2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6"/>
      <c r="AA28" s="174" t="s">
        <v>74</v>
      </c>
      <c r="AB28" s="175"/>
      <c r="AC28" s="175"/>
      <c r="AD28" s="175"/>
      <c r="AE28" s="175"/>
      <c r="AF28" s="175"/>
      <c r="AG28" s="175"/>
      <c r="AH28" s="175"/>
      <c r="AI28" s="129" t="s">
        <v>87</v>
      </c>
      <c r="AJ28" s="153">
        <f>ROUND(AJ27*90/100,0)</f>
        <v>111</v>
      </c>
    </row>
    <row r="29" spans="1:36" ht="24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6"/>
      <c r="AA29" s="169" t="s">
        <v>95</v>
      </c>
      <c r="AB29" s="170"/>
      <c r="AC29" s="170"/>
      <c r="AD29" s="170"/>
      <c r="AE29" s="170"/>
      <c r="AF29" s="170"/>
      <c r="AG29" s="170"/>
      <c r="AH29" s="170"/>
      <c r="AI29" s="133" t="s">
        <v>88</v>
      </c>
      <c r="AJ29" s="152">
        <f>IF(AJ27&gt;0,ROUND((AJ24*AJ25-AJ23*AJ25)/AJ22,0),ROUND((AJ24*AJ25-AJ22*AJ26)/AJ22,0))</f>
        <v>103</v>
      </c>
    </row>
    <row r="30" spans="1:36" ht="24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16"/>
      <c r="AA30" s="171" t="s">
        <v>96</v>
      </c>
      <c r="AB30" s="172"/>
      <c r="AC30" s="172"/>
      <c r="AD30" s="172"/>
      <c r="AE30" s="172"/>
      <c r="AF30" s="172"/>
      <c r="AG30" s="172"/>
      <c r="AH30" s="173"/>
      <c r="AI30" s="131" t="s">
        <v>89</v>
      </c>
      <c r="AJ30" s="154">
        <f>ROUND(AJ29*90/100,0)</f>
        <v>93</v>
      </c>
    </row>
    <row r="31" spans="1:36" ht="24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"/>
      <c r="AA31" s="73" t="s">
        <v>91</v>
      </c>
      <c r="AB31" s="73"/>
      <c r="AC31" s="73"/>
      <c r="AD31" s="73"/>
      <c r="AE31" s="73"/>
      <c r="AF31" s="73"/>
      <c r="AG31" s="73"/>
      <c r="AH31" s="73"/>
      <c r="AI31" s="31"/>
      <c r="AJ31" s="74"/>
    </row>
    <row r="32" spans="1:27" ht="24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6"/>
      <c r="AA32" s="127" t="s">
        <v>90</v>
      </c>
    </row>
    <row r="33" spans="1:27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  <c r="AA33" s="73" t="s">
        <v>112</v>
      </c>
    </row>
    <row r="34" spans="1:27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  <c r="AA34" s="73" t="s">
        <v>114</v>
      </c>
    </row>
    <row r="35" spans="1:27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  <c r="AA35" s="73" t="s">
        <v>115</v>
      </c>
    </row>
    <row r="36" spans="1:27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  <c r="AA36" s="73" t="s">
        <v>113</v>
      </c>
    </row>
    <row r="37" spans="1:27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  <c r="AA37" s="127" t="s">
        <v>92</v>
      </c>
    </row>
    <row r="38" spans="1:25" ht="24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7:36" ht="24.75" customHeight="1" thickBot="1">
      <c r="AA39" s="57" t="s">
        <v>44</v>
      </c>
      <c r="AB39" s="16"/>
      <c r="AC39" s="16"/>
      <c r="AD39" s="16"/>
      <c r="AE39" s="16"/>
      <c r="AF39" s="16"/>
      <c r="AG39" s="16"/>
      <c r="AH39" s="16"/>
      <c r="AI39" s="16"/>
      <c r="AJ39" s="27" t="s">
        <v>45</v>
      </c>
    </row>
    <row r="40" spans="27:36" ht="24.75" customHeight="1" thickBot="1">
      <c r="AA40" s="255" t="s">
        <v>98</v>
      </c>
      <c r="AB40" s="256"/>
      <c r="AC40" s="256"/>
      <c r="AD40" s="256"/>
      <c r="AE40" s="256"/>
      <c r="AF40" s="256"/>
      <c r="AG40" s="256"/>
      <c r="AH40" s="256"/>
      <c r="AI40" s="60" t="s">
        <v>93</v>
      </c>
      <c r="AJ40" s="61">
        <f>ROUNDDOWN(AJ28*AF6,0)</f>
        <v>1110</v>
      </c>
    </row>
    <row r="41" spans="27:36" ht="24.75" customHeight="1" thickBot="1">
      <c r="AA41" s="57" t="s">
        <v>97</v>
      </c>
      <c r="AB41" s="16"/>
      <c r="AC41" s="16"/>
      <c r="AD41" s="16"/>
      <c r="AE41" s="16"/>
      <c r="AF41" s="16"/>
      <c r="AG41" s="16"/>
      <c r="AH41" s="16"/>
      <c r="AI41" s="16"/>
      <c r="AJ41" s="27" t="s">
        <v>45</v>
      </c>
    </row>
    <row r="42" spans="27:36" ht="24.75" customHeight="1" thickBot="1">
      <c r="AA42" s="257" t="s">
        <v>111</v>
      </c>
      <c r="AB42" s="258"/>
      <c r="AC42" s="258"/>
      <c r="AD42" s="258"/>
      <c r="AE42" s="258"/>
      <c r="AF42" s="258"/>
      <c r="AG42" s="258"/>
      <c r="AH42" s="258"/>
      <c r="AI42" s="60" t="s">
        <v>94</v>
      </c>
      <c r="AJ42" s="61">
        <f>ROUNDDOWN((AJ30)*AF6,0)</f>
        <v>930</v>
      </c>
    </row>
  </sheetData>
  <sheetProtection selectLockedCells="1"/>
  <mergeCells count="30">
    <mergeCell ref="A8:C9"/>
    <mergeCell ref="B12:B16"/>
    <mergeCell ref="AA18:AH18"/>
    <mergeCell ref="AA42:AH42"/>
    <mergeCell ref="AA19:AH19"/>
    <mergeCell ref="AA24:AH24"/>
    <mergeCell ref="AA29:AH29"/>
    <mergeCell ref="AA30:AH30"/>
    <mergeCell ref="AA40:AH40"/>
    <mergeCell ref="AA25:AH25"/>
    <mergeCell ref="AA28:AH28"/>
    <mergeCell ref="AA26:AH26"/>
    <mergeCell ref="AF6:AG6"/>
    <mergeCell ref="AA27:AH27"/>
    <mergeCell ref="AA22:AH22"/>
    <mergeCell ref="AA23:AH23"/>
    <mergeCell ref="Z5:AA5"/>
    <mergeCell ref="X6:Y6"/>
    <mergeCell ref="AB5:AC5"/>
    <mergeCell ref="Z6:AA6"/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</mergeCells>
  <dataValidations count="7">
    <dataValidation allowBlank="1" showInputMessage="1" showErrorMessage="1" imeMode="off" sqref="AA3:AF3"/>
    <dataValidation type="list" allowBlank="1" showInputMessage="1" showErrorMessage="1" sqref="Z6">
      <formula1>"丙,乙,甲,特甲,特別区"</formula1>
    </dataValidation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</dataValidations>
  <printOptions horizontalCentered="1"/>
  <pageMargins left="0.35433070866141736" right="0.2362204724409449" top="0.3937007874015748" bottom="0.35433070866141736" header="0.4330708661417323" footer="0.2362204724409449"/>
  <pageSetup horizontalDpi="600" verticalDpi="600" orientation="landscape" paperSize="9" scale="57" r:id="rId2"/>
  <headerFooter alignWithMargins="0">
    <oddHeader>&amp;R（様式A）
</oddHeader>
  </headerFooter>
  <ignoredErrors>
    <ignoredError sqref="AJ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2007-04-17T02:08:19Z</cp:lastPrinted>
  <dcterms:created xsi:type="dcterms:W3CDTF">2006-04-13T20:21:28Z</dcterms:created>
  <dcterms:modified xsi:type="dcterms:W3CDTF">2008-03-26T10:24:03Z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