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500"/>
  </bookViews>
  <sheets>
    <sheet name="【記載例】夜間対応型訪問介護" sheetId="1" r:id="rId1"/>
    <sheet name="【記載例】シフト記号表（勤務時間帯）" sheetId="2" r:id="rId2"/>
    <sheet name="夜間対応型訪問介護" sheetId="3" r:id="rId3"/>
    <sheet name="シフト記号表" sheetId="4" r:id="rId4"/>
    <sheet name="記入方法" sheetId="5" r:id="rId5"/>
    <sheet name="プルダウン・リスト" sheetId="6" state="hidden"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'【記載例】シフト記号表（勤務時間帯）'!$B$1:$N$58</definedName>
    <definedName name="_xlnm.Print_Area" localSheetId="0">【記載例】夜間対応型訪問介護!$B$1:$BJ$64</definedName>
    <definedName name="_xlnm.Print_Area" localSheetId="3">シフト記号表!$B$1:$N$58</definedName>
    <definedName name="_xlnm.Print_Area" localSheetId="5">プルダウン・リスト!$B$1:$I$27</definedName>
    <definedName name="_xlnm.Print_Area" localSheetId="4">記入方法!$A$1:$O$66</definedName>
    <definedName name="_xlnm.Print_Area" localSheetId="2">夜間対応型訪問介護!$B$1:$BJ$64</definedName>
    <definedName name="_xlnm.Print_Titles" localSheetId="0">【記載例】夜間対応型訪問介護!$1:$14</definedName>
    <definedName name="_xlnm.Print_Titles" localSheetId="2">夜間対応型訪問介護!$1:$14</definedName>
    <definedName name="オペレーター">プルダウン・リスト!$E$18:$E$24</definedName>
    <definedName name="オペレーター_兼_随時・定期訪問介護員">プルダウン・リスト!$G$18:$G$21</definedName>
    <definedName name="オペレーター_兼_随時訪問介護員">プルダウン・リスト!$F$18:$F$21</definedName>
    <definedName name="シフト記号表">シフト記号表!$C$6:$C$47</definedName>
    <definedName name="管理者">プルダウン・リスト!$C$18</definedName>
    <definedName name="職種">プルダウン・リスト!$C$17:$I$17</definedName>
    <definedName name="定期・随時訪問介護員">プルダウン・リスト!$H$18:$H$27</definedName>
    <definedName name="定期訪問介護員">プルダウン・リスト!$I$18:$I$27</definedName>
    <definedName name="面接相談員">プルダウン・リスト!$D$18:$D$24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D47" i="4" l="1"/>
  <c r="L46" i="4"/>
  <c r="L45" i="4"/>
  <c r="L47" i="4" s="1"/>
  <c r="D44" i="4"/>
  <c r="L43" i="4"/>
  <c r="L42" i="4"/>
  <c r="L44" i="4" s="1"/>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H16" i="3"/>
  <c r="F16" i="3"/>
  <c r="B15" i="3"/>
  <c r="B17" i="3" s="1"/>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X13" i="3"/>
  <c r="X14" i="3" s="1"/>
  <c r="BA12" i="3"/>
  <c r="BA13" i="3" s="1"/>
  <c r="BA14" i="3" s="1"/>
  <c r="AZ12" i="3"/>
  <c r="AZ13" i="3" s="1"/>
  <c r="AZ14" i="3" s="1"/>
  <c r="AY12" i="3"/>
  <c r="AY13" i="3" s="1"/>
  <c r="AY14" i="3" s="1"/>
  <c r="BB10" i="3"/>
  <c r="AF2" i="3"/>
  <c r="AX13" i="3" s="1"/>
  <c r="AX14" i="3" s="1"/>
  <c r="D47" i="2"/>
  <c r="L46" i="2"/>
  <c r="L45" i="2"/>
  <c r="L47" i="2" s="1"/>
  <c r="D44" i="2"/>
  <c r="L43" i="2"/>
  <c r="L42" i="2"/>
  <c r="L44" i="2" s="1"/>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X24" i="1" s="1"/>
  <c r="D9" i="2"/>
  <c r="L8" i="2"/>
  <c r="D8" i="2"/>
  <c r="L7" i="2"/>
  <c r="AQ48" i="1" s="1"/>
  <c r="D7" i="2"/>
  <c r="L6" i="2"/>
  <c r="D6" i="2"/>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H74" i="1"/>
  <c r="F74"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H72" i="1"/>
  <c r="F72"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H70" i="1"/>
  <c r="F70"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H68" i="1"/>
  <c r="F68"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H66" i="1"/>
  <c r="F66"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H64" i="1"/>
  <c r="F64"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H62" i="1"/>
  <c r="F62"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H60" i="1"/>
  <c r="F60"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H58" i="1"/>
  <c r="F58"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H56" i="1"/>
  <c r="F56"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H54" i="1"/>
  <c r="F54"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H52" i="1"/>
  <c r="F52"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H50" i="1"/>
  <c r="F50" i="1"/>
  <c r="BA48" i="1"/>
  <c r="AZ48" i="1"/>
  <c r="AY48" i="1"/>
  <c r="AW48" i="1"/>
  <c r="AT48" i="1"/>
  <c r="AS48" i="1"/>
  <c r="AP48" i="1"/>
  <c r="AM48" i="1"/>
  <c r="AL48" i="1"/>
  <c r="AK48" i="1"/>
  <c r="AI48" i="1"/>
  <c r="AF48" i="1"/>
  <c r="AD48" i="1"/>
  <c r="AC48" i="1"/>
  <c r="AB48" i="1"/>
  <c r="Y48" i="1"/>
  <c r="H48" i="1"/>
  <c r="F48" i="1"/>
  <c r="BA46" i="1"/>
  <c r="AZ46" i="1"/>
  <c r="AY46" i="1"/>
  <c r="AW46" i="1"/>
  <c r="AU46" i="1"/>
  <c r="AT46" i="1"/>
  <c r="AP46" i="1"/>
  <c r="AM46" i="1"/>
  <c r="AL46" i="1"/>
  <c r="AI46" i="1"/>
  <c r="AF46" i="1"/>
  <c r="AE46" i="1"/>
  <c r="AD46" i="1"/>
  <c r="AB46" i="1"/>
  <c r="Y46" i="1"/>
  <c r="W46" i="1"/>
  <c r="H46" i="1"/>
  <c r="F46" i="1"/>
  <c r="BA44" i="1"/>
  <c r="AZ44" i="1"/>
  <c r="AY44" i="1"/>
  <c r="AW44" i="1"/>
  <c r="AV44" i="1"/>
  <c r="AU44" i="1"/>
  <c r="AT44" i="1"/>
  <c r="AP44" i="1"/>
  <c r="AN44" i="1"/>
  <c r="AM44" i="1"/>
  <c r="AI44" i="1"/>
  <c r="AF44" i="1"/>
  <c r="AE44" i="1"/>
  <c r="AB44" i="1"/>
  <c r="Y44" i="1"/>
  <c r="X44" i="1"/>
  <c r="W44" i="1"/>
  <c r="H44" i="1"/>
  <c r="F44" i="1"/>
  <c r="BA42" i="1"/>
  <c r="AZ42" i="1"/>
  <c r="AY42" i="1"/>
  <c r="AW42" i="1"/>
  <c r="AV42" i="1"/>
  <c r="AS42" i="1"/>
  <c r="AR42" i="1"/>
  <c r="AO42" i="1"/>
  <c r="AN42" i="1"/>
  <c r="AL42" i="1"/>
  <c r="AK42" i="1"/>
  <c r="AG42" i="1"/>
  <c r="AF42" i="1"/>
  <c r="AE42" i="1"/>
  <c r="AD42" i="1"/>
  <c r="Y42" i="1"/>
  <c r="X42" i="1"/>
  <c r="W42" i="1"/>
  <c r="H42" i="1"/>
  <c r="F42" i="1"/>
  <c r="BA40" i="1"/>
  <c r="AZ40" i="1"/>
  <c r="AY40" i="1"/>
  <c r="AX40" i="1"/>
  <c r="AW40" i="1"/>
  <c r="AS40" i="1"/>
  <c r="AR40" i="1"/>
  <c r="AP40" i="1"/>
  <c r="AO40" i="1"/>
  <c r="AL40" i="1"/>
  <c r="AK40" i="1"/>
  <c r="AH40" i="1"/>
  <c r="AG40" i="1"/>
  <c r="AE40" i="1"/>
  <c r="AD40" i="1"/>
  <c r="Z40" i="1"/>
  <c r="Y40" i="1"/>
  <c r="X40" i="1"/>
  <c r="W40" i="1"/>
  <c r="H40" i="1"/>
  <c r="F40" i="1"/>
  <c r="BA38" i="1"/>
  <c r="AZ38" i="1"/>
  <c r="AY38" i="1"/>
  <c r="AX38" i="1"/>
  <c r="AS38" i="1"/>
  <c r="AR38" i="1"/>
  <c r="AQ38" i="1"/>
  <c r="AP38" i="1"/>
  <c r="AL38" i="1"/>
  <c r="AK38" i="1"/>
  <c r="AI38" i="1"/>
  <c r="AH38" i="1"/>
  <c r="AE38" i="1"/>
  <c r="AD38" i="1"/>
  <c r="AA38" i="1"/>
  <c r="Z38" i="1"/>
  <c r="X38" i="1"/>
  <c r="W38" i="1"/>
  <c r="H38" i="1"/>
  <c r="F38" i="1"/>
  <c r="BA36" i="1"/>
  <c r="AZ36" i="1"/>
  <c r="AY36" i="1"/>
  <c r="AV36" i="1"/>
  <c r="AU36" i="1"/>
  <c r="AR36" i="1"/>
  <c r="AQ36" i="1"/>
  <c r="AO36" i="1"/>
  <c r="AN36" i="1"/>
  <c r="AJ36" i="1"/>
  <c r="AI36" i="1"/>
  <c r="AH36" i="1"/>
  <c r="AG36" i="1"/>
  <c r="AB36" i="1"/>
  <c r="AA36" i="1"/>
  <c r="Z36" i="1"/>
  <c r="H36" i="1"/>
  <c r="F36" i="1"/>
  <c r="BA34" i="1"/>
  <c r="AZ34" i="1"/>
  <c r="AY34" i="1"/>
  <c r="AV34" i="1"/>
  <c r="AU34" i="1"/>
  <c r="AS34" i="1"/>
  <c r="AR34" i="1"/>
  <c r="AO34" i="1"/>
  <c r="AN34" i="1"/>
  <c r="AK34" i="1"/>
  <c r="AJ34" i="1"/>
  <c r="AH34" i="1"/>
  <c r="AG34" i="1"/>
  <c r="AC34" i="1"/>
  <c r="AB34" i="1"/>
  <c r="AA34" i="1"/>
  <c r="Z34" i="1"/>
  <c r="H34" i="1"/>
  <c r="F34" i="1"/>
  <c r="BA32" i="1"/>
  <c r="AZ32" i="1"/>
  <c r="AY32" i="1"/>
  <c r="AV32" i="1"/>
  <c r="AU32" i="1"/>
  <c r="AT32" i="1"/>
  <c r="AS32" i="1"/>
  <c r="AO32" i="1"/>
  <c r="AN32" i="1"/>
  <c r="AL32" i="1"/>
  <c r="AK32" i="1"/>
  <c r="AH32" i="1"/>
  <c r="AG32" i="1"/>
  <c r="AD32" i="1"/>
  <c r="AC32" i="1"/>
  <c r="AA32" i="1"/>
  <c r="Z32" i="1"/>
  <c r="H32" i="1"/>
  <c r="F32"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H30" i="1"/>
  <c r="F30" i="1"/>
  <c r="BA28" i="1"/>
  <c r="AZ28" i="1"/>
  <c r="AY28" i="1"/>
  <c r="AU28" i="1"/>
  <c r="AT28" i="1"/>
  <c r="AS28" i="1"/>
  <c r="AR28" i="1"/>
  <c r="AN28" i="1"/>
  <c r="AM28" i="1"/>
  <c r="AL28" i="1"/>
  <c r="AK28" i="1"/>
  <c r="AG28" i="1"/>
  <c r="AF28" i="1"/>
  <c r="AE28" i="1"/>
  <c r="AD28" i="1"/>
  <c r="Z28" i="1"/>
  <c r="Y28" i="1"/>
  <c r="X28" i="1"/>
  <c r="W28" i="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Z26" i="1"/>
  <c r="Y26" i="1"/>
  <c r="X26" i="1"/>
  <c r="W26" i="1"/>
  <c r="H26" i="1"/>
  <c r="F26" i="1"/>
  <c r="BA24" i="1"/>
  <c r="AZ24" i="1"/>
  <c r="AY24" i="1"/>
  <c r="AX24" i="1"/>
  <c r="AW24" i="1"/>
  <c r="AV24" i="1"/>
  <c r="AP24" i="1"/>
  <c r="AO24" i="1"/>
  <c r="AI24" i="1"/>
  <c r="AH24" i="1"/>
  <c r="AB24" i="1"/>
  <c r="AA24" i="1"/>
  <c r="Y24" i="1"/>
  <c r="H24" i="1"/>
  <c r="F24" i="1"/>
  <c r="BA22" i="1"/>
  <c r="AZ22" i="1"/>
  <c r="AY22" i="1"/>
  <c r="AX22" i="1"/>
  <c r="AU22" i="1"/>
  <c r="AR22" i="1"/>
  <c r="AQ22" i="1"/>
  <c r="AP22" i="1"/>
  <c r="AN22" i="1"/>
  <c r="AK22" i="1"/>
  <c r="AJ22" i="1"/>
  <c r="AI22" i="1"/>
  <c r="AH22" i="1"/>
  <c r="AG22" i="1"/>
  <c r="AD22" i="1"/>
  <c r="AC22" i="1"/>
  <c r="AA22" i="1"/>
  <c r="Z22" i="1"/>
  <c r="X22" i="1"/>
  <c r="W22" i="1"/>
  <c r="H22" i="1"/>
  <c r="F22" i="1"/>
  <c r="BA20" i="1"/>
  <c r="AZ20" i="1"/>
  <c r="AY20" i="1"/>
  <c r="AR20" i="1"/>
  <c r="AK20" i="1"/>
  <c r="AD20" i="1"/>
  <c r="AA20" i="1"/>
  <c r="W20" i="1"/>
  <c r="H20" i="1"/>
  <c r="F20" i="1"/>
  <c r="BA18" i="1"/>
  <c r="AZ18" i="1"/>
  <c r="AY18" i="1"/>
  <c r="AU18" i="1"/>
  <c r="AS18" i="1"/>
  <c r="AR18" i="1"/>
  <c r="AN18" i="1"/>
  <c r="AK18" i="1"/>
  <c r="AJ18" i="1"/>
  <c r="AG18" i="1"/>
  <c r="AB18" i="1"/>
  <c r="Z18" i="1"/>
  <c r="H18" i="1"/>
  <c r="F18"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H16" i="1"/>
  <c r="F16" i="1"/>
  <c r="B15" i="1"/>
  <c r="B17" i="1" s="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A12" i="1"/>
  <c r="BA13" i="1" s="1"/>
  <c r="BA14" i="1" s="1"/>
  <c r="AZ12" i="1"/>
  <c r="AZ13" i="1" s="1"/>
  <c r="AZ14" i="1" s="1"/>
  <c r="AY12" i="1"/>
  <c r="AY13" i="1" s="1"/>
  <c r="AY14" i="1" s="1"/>
  <c r="BB10" i="1"/>
  <c r="AF2" i="1"/>
  <c r="AJ13" i="1" s="1"/>
  <c r="AJ14" i="1" s="1"/>
  <c r="AQ20" i="1" l="1"/>
  <c r="Z24" i="1"/>
  <c r="AL24" i="1"/>
  <c r="AV28" i="1"/>
  <c r="AM24" i="1"/>
  <c r="AO28" i="1"/>
  <c r="AW28" i="1"/>
  <c r="AB20" i="1"/>
  <c r="AX20" i="1"/>
  <c r="AA26" i="1"/>
  <c r="AH28" i="1"/>
  <c r="AP28" i="1"/>
  <c r="AX28" i="1"/>
  <c r="L41" i="2"/>
  <c r="AC20" i="1"/>
  <c r="AE24" i="1"/>
  <c r="AA28" i="1"/>
  <c r="AI28" i="1"/>
  <c r="AQ28" i="1"/>
  <c r="AF24" i="1"/>
  <c r="AS24" i="1"/>
  <c r="AB28" i="1"/>
  <c r="AJ28" i="1"/>
  <c r="AI20" i="1"/>
  <c r="AG24" i="1"/>
  <c r="AT24" i="1"/>
  <c r="AC28" i="1"/>
  <c r="AJ20" i="1"/>
  <c r="AH18" i="1"/>
  <c r="AV18" i="1"/>
  <c r="AA18" i="1"/>
  <c r="AO18" i="1"/>
  <c r="AC18" i="1"/>
  <c r="BB60" i="3"/>
  <c r="BD60" i="3" s="1"/>
  <c r="BB20" i="3"/>
  <c r="BD20" i="3" s="1"/>
  <c r="BB32" i="3"/>
  <c r="BD32" i="3" s="1"/>
  <c r="BB22" i="3"/>
  <c r="BD22" i="3" s="1"/>
  <c r="BB24" i="3"/>
  <c r="BD24" i="3" s="1"/>
  <c r="BB36" i="3"/>
  <c r="BD36" i="3" s="1"/>
  <c r="BB48" i="3"/>
  <c r="BD48" i="3" s="1"/>
  <c r="BB16" i="3"/>
  <c r="BD16" i="3" s="1"/>
  <c r="BB40" i="3"/>
  <c r="BD40" i="3" s="1"/>
  <c r="BB52" i="3"/>
  <c r="BD52" i="3" s="1"/>
  <c r="BB64" i="3"/>
  <c r="BD64" i="3" s="1"/>
  <c r="BB28" i="3"/>
  <c r="BD28" i="3" s="1"/>
  <c r="BB54" i="3"/>
  <c r="BD54" i="3" s="1"/>
  <c r="BB34" i="3"/>
  <c r="BD34" i="3" s="1"/>
  <c r="BB42" i="3"/>
  <c r="BD42" i="3" s="1"/>
  <c r="BB56" i="3"/>
  <c r="BD56" i="3" s="1"/>
  <c r="BB44" i="3"/>
  <c r="BD44" i="3" s="1"/>
  <c r="AF13" i="3"/>
  <c r="AF14" i="3" s="1"/>
  <c r="AN13" i="3"/>
  <c r="AN14" i="3" s="1"/>
  <c r="AV13" i="3"/>
  <c r="AV14" i="3" s="1"/>
  <c r="AI18" i="1"/>
  <c r="AQ18" i="1"/>
  <c r="Z20" i="1"/>
  <c r="AH20" i="1"/>
  <c r="AP20" i="1"/>
  <c r="Y22" i="1"/>
  <c r="AO22" i="1"/>
  <c r="AW22" i="1"/>
  <c r="AN24" i="1"/>
  <c r="AB32" i="1"/>
  <c r="AJ32" i="1"/>
  <c r="AR32" i="1"/>
  <c r="AI34" i="1"/>
  <c r="AQ34" i="1"/>
  <c r="AP36" i="1"/>
  <c r="AX36" i="1"/>
  <c r="Y38" i="1"/>
  <c r="AG38" i="1"/>
  <c r="AO38" i="1"/>
  <c r="AW38" i="1"/>
  <c r="AF40" i="1"/>
  <c r="AN40" i="1"/>
  <c r="AV40" i="1"/>
  <c r="AM42" i="1"/>
  <c r="AU42" i="1"/>
  <c r="AD44" i="1"/>
  <c r="AL44" i="1"/>
  <c r="AC46" i="1"/>
  <c r="AK46" i="1"/>
  <c r="AS46" i="1"/>
  <c r="AJ48" i="1"/>
  <c r="AR48" i="1"/>
  <c r="AD18" i="1"/>
  <c r="AL18" i="1"/>
  <c r="AT18" i="1"/>
  <c r="AS20" i="1"/>
  <c r="AB22" i="1"/>
  <c r="AQ24" i="1"/>
  <c r="W32" i="1"/>
  <c r="AE32" i="1"/>
  <c r="AM32" i="1"/>
  <c r="AD34" i="1"/>
  <c r="AL34" i="1"/>
  <c r="AT34" i="1"/>
  <c r="AC36" i="1"/>
  <c r="AK36" i="1"/>
  <c r="AS36" i="1"/>
  <c r="AB38" i="1"/>
  <c r="AJ38" i="1"/>
  <c r="AA40" i="1"/>
  <c r="AI40" i="1"/>
  <c r="AQ40" i="1"/>
  <c r="Z42" i="1"/>
  <c r="AH42" i="1"/>
  <c r="AP42" i="1"/>
  <c r="AX42" i="1"/>
  <c r="AG44" i="1"/>
  <c r="AO44" i="1"/>
  <c r="X46" i="1"/>
  <c r="AN46" i="1"/>
  <c r="AV46" i="1"/>
  <c r="W48" i="1"/>
  <c r="AE48" i="1"/>
  <c r="AU48" i="1"/>
  <c r="W18" i="1"/>
  <c r="AE18" i="1"/>
  <c r="AM18" i="1"/>
  <c r="AL20" i="1"/>
  <c r="AT20" i="1"/>
  <c r="AS22" i="1"/>
  <c r="AJ24" i="1"/>
  <c r="AR24" i="1"/>
  <c r="X32" i="1"/>
  <c r="AF32" i="1"/>
  <c r="W34" i="1"/>
  <c r="AE34" i="1"/>
  <c r="AM34" i="1"/>
  <c r="AD36" i="1"/>
  <c r="AL36" i="1"/>
  <c r="AT36" i="1"/>
  <c r="AC38" i="1"/>
  <c r="AB40" i="1"/>
  <c r="AJ40" i="1"/>
  <c r="AA42" i="1"/>
  <c r="AI42" i="1"/>
  <c r="AQ42" i="1"/>
  <c r="Z44" i="1"/>
  <c r="AH44" i="1"/>
  <c r="AX44" i="1"/>
  <c r="AG46" i="1"/>
  <c r="AO46" i="1"/>
  <c r="X48" i="1"/>
  <c r="AN48" i="1"/>
  <c r="AV48" i="1"/>
  <c r="X18" i="1"/>
  <c r="AF18" i="1"/>
  <c r="AE20" i="1"/>
  <c r="AM20" i="1"/>
  <c r="AU20" i="1"/>
  <c r="AL22" i="1"/>
  <c r="AT22" i="1"/>
  <c r="AC24" i="1"/>
  <c r="AK24" i="1"/>
  <c r="Y32" i="1"/>
  <c r="AW32" i="1"/>
  <c r="X34" i="1"/>
  <c r="AF34" i="1"/>
  <c r="W36" i="1"/>
  <c r="AE36" i="1"/>
  <c r="AM36" i="1"/>
  <c r="AT38" i="1"/>
  <c r="AC40" i="1"/>
  <c r="AB42" i="1"/>
  <c r="AJ42" i="1"/>
  <c r="AA44" i="1"/>
  <c r="AQ44" i="1"/>
  <c r="Z46" i="1"/>
  <c r="AH46" i="1"/>
  <c r="AX46" i="1"/>
  <c r="AG48" i="1"/>
  <c r="AO48" i="1"/>
  <c r="Y18" i="1"/>
  <c r="AW18" i="1"/>
  <c r="X20" i="1"/>
  <c r="AF20" i="1"/>
  <c r="AN20" i="1"/>
  <c r="AV20" i="1"/>
  <c r="AE22" i="1"/>
  <c r="AM22" i="1"/>
  <c r="AD24" i="1"/>
  <c r="AP32" i="1"/>
  <c r="AX32" i="1"/>
  <c r="Y34" i="1"/>
  <c r="AW34" i="1"/>
  <c r="X36" i="1"/>
  <c r="AF36" i="1"/>
  <c r="AM38" i="1"/>
  <c r="AU38" i="1"/>
  <c r="AT40" i="1"/>
  <c r="AC42" i="1"/>
  <c r="AJ44" i="1"/>
  <c r="AR44" i="1"/>
  <c r="AA46" i="1"/>
  <c r="AQ46" i="1"/>
  <c r="Z48" i="1"/>
  <c r="AH48" i="1"/>
  <c r="AX48" i="1"/>
  <c r="AP18" i="1"/>
  <c r="AX18" i="1"/>
  <c r="Y20" i="1"/>
  <c r="AG20" i="1"/>
  <c r="AO20" i="1"/>
  <c r="AW20" i="1"/>
  <c r="AF22" i="1"/>
  <c r="AV22" i="1"/>
  <c r="W24" i="1"/>
  <c r="AU24" i="1"/>
  <c r="AI32" i="1"/>
  <c r="AQ32" i="1"/>
  <c r="AP34" i="1"/>
  <c r="AX34" i="1"/>
  <c r="Y36" i="1"/>
  <c r="AW36" i="1"/>
  <c r="AF38" i="1"/>
  <c r="AN38" i="1"/>
  <c r="AV38" i="1"/>
  <c r="AM40" i="1"/>
  <c r="AU40" i="1"/>
  <c r="AT42" i="1"/>
  <c r="AC44" i="1"/>
  <c r="AK44" i="1"/>
  <c r="AS44" i="1"/>
  <c r="AJ46" i="1"/>
  <c r="AR46" i="1"/>
  <c r="AA48" i="1"/>
  <c r="BB50" i="1"/>
  <c r="BD50" i="1" s="1"/>
  <c r="BB28" i="1"/>
  <c r="BD28" i="1" s="1"/>
  <c r="BB58" i="1"/>
  <c r="BD58" i="1" s="1"/>
  <c r="BB74" i="1"/>
  <c r="BD74" i="1" s="1"/>
  <c r="BB62" i="1"/>
  <c r="BD62" i="1" s="1"/>
  <c r="BB16" i="1"/>
  <c r="BD16" i="1" s="1"/>
  <c r="BB66" i="1"/>
  <c r="BD66" i="1" s="1"/>
  <c r="BB64" i="1"/>
  <c r="BD64" i="1" s="1"/>
  <c r="BB54" i="1"/>
  <c r="BD54" i="1" s="1"/>
  <c r="BB70" i="1"/>
  <c r="BD70" i="1" s="1"/>
  <c r="BB52" i="1"/>
  <c r="BD52" i="1" s="1"/>
  <c r="BB68" i="1"/>
  <c r="BD68" i="1" s="1"/>
  <c r="BB56" i="1"/>
  <c r="BD56" i="1" s="1"/>
  <c r="BB72" i="1"/>
  <c r="BD72" i="1" s="1"/>
  <c r="AQ13" i="1"/>
  <c r="AQ14" i="1" s="1"/>
  <c r="BE8" i="1"/>
  <c r="AD13" i="1"/>
  <c r="AD14" i="1" s="1"/>
  <c r="AT13" i="1"/>
  <c r="AT14" i="1" s="1"/>
  <c r="AP13" i="1"/>
  <c r="AP14" i="1" s="1"/>
  <c r="AA13" i="1"/>
  <c r="AA14" i="1" s="1"/>
  <c r="AE13" i="1"/>
  <c r="AE14" i="1" s="1"/>
  <c r="AU13" i="1"/>
  <c r="AU14" i="1" s="1"/>
  <c r="AH13" i="1"/>
  <c r="AH14" i="1" s="1"/>
  <c r="AX13" i="1"/>
  <c r="AX14" i="1" s="1"/>
  <c r="AI13" i="1"/>
  <c r="AI14" i="1" s="1"/>
  <c r="AL13" i="1"/>
  <c r="AL14" i="1" s="1"/>
  <c r="Z13" i="1"/>
  <c r="Z14" i="1" s="1"/>
  <c r="W13" i="1"/>
  <c r="W14" i="1" s="1"/>
  <c r="AM13" i="1"/>
  <c r="AM14" i="1" s="1"/>
  <c r="BB30" i="1"/>
  <c r="BD30" i="1" s="1"/>
  <c r="BB60" i="1"/>
  <c r="BD60" i="1" s="1"/>
  <c r="BB30" i="3"/>
  <c r="BD30" i="3" s="1"/>
  <c r="BB62" i="3"/>
  <c r="BD62" i="3" s="1"/>
  <c r="BB26" i="1"/>
  <c r="BD26" i="1" s="1"/>
  <c r="BB46" i="3"/>
  <c r="BD46" i="3" s="1"/>
  <c r="BB26" i="3"/>
  <c r="BD26" i="3" s="1"/>
  <c r="BB58" i="3"/>
  <c r="BD58" i="3" s="1"/>
  <c r="BB38" i="3"/>
  <c r="BD38" i="3" s="1"/>
  <c r="BB18" i="3"/>
  <c r="BD18" i="3" s="1"/>
  <c r="BB50" i="3"/>
  <c r="BD50" i="3" s="1"/>
  <c r="AB13" i="1"/>
  <c r="AB14" i="1" s="1"/>
  <c r="AR13" i="1"/>
  <c r="AR14" i="1" s="1"/>
  <c r="AC13" i="1"/>
  <c r="AC14" i="1" s="1"/>
  <c r="AK13" i="1"/>
  <c r="AK14" i="1" s="1"/>
  <c r="AS13" i="1"/>
  <c r="AS14" i="1" s="1"/>
  <c r="AA13" i="3"/>
  <c r="AA14" i="3" s="1"/>
  <c r="AI13" i="3"/>
  <c r="AI14" i="3" s="1"/>
  <c r="AQ13" i="3"/>
  <c r="AQ14" i="3" s="1"/>
  <c r="AB13" i="3"/>
  <c r="AB14" i="3" s="1"/>
  <c r="AJ13" i="3"/>
  <c r="AJ14" i="3" s="1"/>
  <c r="AR13" i="3"/>
  <c r="AR14" i="3" s="1"/>
  <c r="AC13" i="3"/>
  <c r="AC14" i="3" s="1"/>
  <c r="AK13" i="3"/>
  <c r="AK14" i="3" s="1"/>
  <c r="AS13" i="3"/>
  <c r="AS14" i="3" s="1"/>
  <c r="X13" i="1"/>
  <c r="X14" i="1" s="1"/>
  <c r="AF13" i="1"/>
  <c r="AF14" i="1" s="1"/>
  <c r="AN13" i="1"/>
  <c r="AN14" i="1" s="1"/>
  <c r="AV13" i="1"/>
  <c r="AV14" i="1" s="1"/>
  <c r="AD13" i="3"/>
  <c r="AD14" i="3" s="1"/>
  <c r="AL13" i="3"/>
  <c r="AL14" i="3" s="1"/>
  <c r="AT13" i="3"/>
  <c r="AT14" i="3" s="1"/>
  <c r="Y13" i="1"/>
  <c r="Y14" i="1" s="1"/>
  <c r="AG13" i="1"/>
  <c r="AG14" i="1" s="1"/>
  <c r="AO13" i="1"/>
  <c r="AO14" i="1" s="1"/>
  <c r="AW13" i="1"/>
  <c r="AW14" i="1" s="1"/>
  <c r="W13" i="3"/>
  <c r="W14" i="3" s="1"/>
  <c r="AE13" i="3"/>
  <c r="AE14" i="3" s="1"/>
  <c r="AM13" i="3"/>
  <c r="AM14" i="3" s="1"/>
  <c r="AU13" i="3"/>
  <c r="AU14" i="3" s="1"/>
  <c r="Y13" i="3"/>
  <c r="Y14" i="3" s="1"/>
  <c r="AG13" i="3"/>
  <c r="AG14" i="3" s="1"/>
  <c r="AO13" i="3"/>
  <c r="AO14" i="3" s="1"/>
  <c r="AW13" i="3"/>
  <c r="AW14" i="3" s="1"/>
  <c r="BE8" i="3"/>
  <c r="Z13" i="3"/>
  <c r="Z14" i="3" s="1"/>
  <c r="AH13" i="3"/>
  <c r="AH14" i="3" s="1"/>
  <c r="AP13" i="3"/>
  <c r="AP14" i="3" s="1"/>
  <c r="BB34" i="1" l="1"/>
  <c r="BD34" i="1" s="1"/>
  <c r="BB46" i="1"/>
  <c r="BD46" i="1" s="1"/>
  <c r="BB20" i="1"/>
  <c r="BD20" i="1" s="1"/>
  <c r="BB36" i="1"/>
  <c r="BD36" i="1" s="1"/>
  <c r="BB48" i="1"/>
  <c r="BD48" i="1" s="1"/>
  <c r="BB22" i="1"/>
  <c r="BD22" i="1" s="1"/>
  <c r="BB40" i="1"/>
  <c r="BD40" i="1" s="1"/>
  <c r="BB32" i="1"/>
  <c r="BD32" i="1" s="1"/>
  <c r="BB18" i="1"/>
  <c r="BD18" i="1" s="1"/>
  <c r="BB44" i="1"/>
  <c r="BD44" i="1" s="1"/>
  <c r="BB24" i="1"/>
  <c r="BD24" i="1" s="1"/>
  <c r="BB38" i="1"/>
  <c r="BD38" i="1" s="1"/>
  <c r="BB42" i="1"/>
  <c r="BD42" i="1" s="1"/>
</calcChain>
</file>

<file path=xl/sharedStrings.xml><?xml version="1.0" encoding="utf-8"?>
<sst xmlns="http://schemas.openxmlformats.org/spreadsheetml/2006/main" count="1003" uniqueCount="213">
  <si>
    <t>従業者の勤務の体制及び勤務形態一覧表　</t>
  </si>
  <si>
    <t>サービス種別（</t>
  </si>
  <si>
    <t>夜間対応型訪問介護</t>
  </si>
  <si>
    <t>）</t>
  </si>
  <si>
    <t>令和</t>
  </si>
  <si>
    <t>(</t>
  </si>
  <si>
    <t>)</t>
  </si>
  <si>
    <t>年</t>
  </si>
  <si>
    <t>月</t>
  </si>
  <si>
    <t>事業所名（</t>
  </si>
  <si>
    <t>(1)</t>
  </si>
  <si>
    <t>４週</t>
  </si>
  <si>
    <t>(2)</t>
  </si>
  <si>
    <t>予定</t>
  </si>
  <si>
    <r>
      <rPr>
        <sz val="16"/>
        <rFont val="HGSｺﾞｼｯｸM"/>
        <family val="3"/>
        <charset val="128"/>
      </rPr>
      <t xml:space="preserve">(3) </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</si>
  <si>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</si>
  <si>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</si>
  <si>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</si>
  <si>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</si>
  <si>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t>No</t>
  </si>
  <si>
    <r>
      <rPr>
        <sz val="16"/>
        <rFont val="HGSｺﾞｼｯｸM"/>
        <family val="3"/>
        <charset val="128"/>
      </rPr>
      <t xml:space="preserve">(4) 
</t>
    </r>
    <r>
      <rPr>
        <sz val="16"/>
        <rFont val="游ゴシック"/>
        <family val="2"/>
        <charset val="128"/>
      </rPr>
      <t>職種</t>
    </r>
  </si>
  <si>
    <r>
      <rPr>
        <sz val="14"/>
        <rFont val="HGSｺﾞｼｯｸM"/>
        <family val="3"/>
        <charset val="128"/>
      </rPr>
      <t xml:space="preserve">(5)
</t>
    </r>
    <r>
      <rPr>
        <sz val="14"/>
        <rFont val="游ゴシック"/>
        <family val="2"/>
        <charset val="128"/>
      </rPr>
      <t>勤務
形態</t>
    </r>
  </si>
  <si>
    <r>
      <rPr>
        <sz val="16"/>
        <rFont val="HGSｺﾞｼｯｸM"/>
        <family val="3"/>
        <charset val="128"/>
      </rPr>
      <t xml:space="preserve">(6) </t>
    </r>
    <r>
      <rPr>
        <sz val="16"/>
        <rFont val="游ゴシック"/>
        <family val="2"/>
        <charset val="128"/>
      </rPr>
      <t>資格</t>
    </r>
  </si>
  <si>
    <r>
      <rPr>
        <sz val="16"/>
        <rFont val="HGSｺﾞｼｯｸM"/>
        <family val="3"/>
        <charset val="128"/>
      </rPr>
      <t xml:space="preserve">(7) </t>
    </r>
    <r>
      <rPr>
        <sz val="16"/>
        <rFont val="游ゴシック"/>
        <family val="2"/>
        <charset val="128"/>
      </rPr>
      <t>氏　名</t>
    </r>
  </si>
  <si>
    <t>(8)</t>
  </si>
  <si>
    <r>
      <rPr>
        <sz val="12"/>
        <rFont val="HGSｺﾞｼｯｸM"/>
        <family val="3"/>
        <charset val="128"/>
      </rPr>
      <t xml:space="preserve">(10)
</t>
    </r>
    <r>
      <rPr>
        <sz val="11"/>
        <rFont val="游ゴシック"/>
        <family val="2"/>
        <charset val="128"/>
      </rPr>
      <t>週平均
勤務時間数</t>
    </r>
  </si>
  <si>
    <r>
      <rPr>
        <sz val="16"/>
        <rFont val="HGSｺﾞｼｯｸM"/>
        <family val="3"/>
        <charset val="128"/>
      </rPr>
      <t xml:space="preserve">(11)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</si>
  <si>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</si>
  <si>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</si>
  <si>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</si>
  <si>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</si>
  <si>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</si>
  <si>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</si>
  <si>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B</t>
  </si>
  <si>
    <t>ー</t>
  </si>
  <si>
    <t>厚労　太郎</t>
  </si>
  <si>
    <t>シフト記号</t>
  </si>
  <si>
    <t>面接相談員</t>
  </si>
  <si>
    <t>勤務時間数</t>
  </si>
  <si>
    <t>オペレーター</t>
  </si>
  <si>
    <t>A</t>
  </si>
  <si>
    <t>看護師</t>
  </si>
  <si>
    <t>b</t>
  </si>
  <si>
    <t>准看護師</t>
  </si>
  <si>
    <t>C</t>
  </si>
  <si>
    <t>d</t>
  </si>
  <si>
    <t>介護支援専門員</t>
  </si>
  <si>
    <t>a</t>
  </si>
  <si>
    <t>介護福祉士</t>
  </si>
  <si>
    <t>≪要 提出≫</t>
  </si>
  <si>
    <t>■シフト記号表（勤務時間帯）</t>
  </si>
  <si>
    <t>※24時間表記</t>
  </si>
  <si>
    <t>休憩時間1時間は「1:00」、休憩時間45分は「00:45」と入力してください。</t>
  </si>
  <si>
    <t>勤務時間</t>
  </si>
  <si>
    <t>自由記載欄</t>
  </si>
  <si>
    <t>記号</t>
  </si>
  <si>
    <t>始業時刻</t>
  </si>
  <si>
    <t>終業時刻</t>
  </si>
  <si>
    <t>うち、休憩時間</t>
  </si>
  <si>
    <t>：</t>
  </si>
  <si>
    <t>～</t>
  </si>
  <si>
    <t>（</t>
  </si>
  <si>
    <t>c</t>
  </si>
  <si>
    <t>e</t>
  </si>
  <si>
    <t>f</t>
  </si>
  <si>
    <t>g</t>
  </si>
  <si>
    <t>h</t>
  </si>
  <si>
    <t>i</t>
  </si>
  <si>
    <t>j</t>
  </si>
  <si>
    <t>k</t>
  </si>
  <si>
    <t>l</t>
  </si>
  <si>
    <t>m</t>
  </si>
  <si>
    <t>n</t>
  </si>
  <si>
    <t>o</t>
  </si>
  <si>
    <t>p</t>
  </si>
  <si>
    <t>-</t>
  </si>
  <si>
    <t>1日に2回勤務する場合</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</si>
  <si>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</si>
  <si>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</si>
  <si>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</si>
  <si>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（夜間対応型訪問介護）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</si>
  <si>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</si>
  <si>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</si>
  <si>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</si>
  <si>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</si>
  <si>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</si>
  <si>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職種名</t>
  </si>
  <si>
    <t xml:space="preserve"> 　　 記入の順序は、各職種の中で勤務形態の区分ごとにまとめてください。</t>
  </si>
  <si>
    <t>区分</t>
  </si>
  <si>
    <t>常勤で専従</t>
  </si>
  <si>
    <t>常勤で兼務</t>
  </si>
  <si>
    <t>非常勤で専従</t>
  </si>
  <si>
    <t>D</t>
  </si>
  <si>
    <t>非常勤で兼務</t>
  </si>
  <si>
    <t>（注）常勤・非常勤の区分について</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</si>
  <si>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</si>
  <si>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</si>
  <si>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 指定基準の確認に際しては、４週分の入力で差し支えありません。</t>
  </si>
  <si>
    <t xml:space="preserve"> 　　 ※入力することができる勤務時間数は、当該事業所において常勤の従業者が勤務すべき勤務時間数を上限とします。</t>
  </si>
  <si>
    <t>　　　 同一事業所内の兼務についても兼務する職務の内容を記入してください。</t>
  </si>
  <si>
    <t>１．サービス種別</t>
  </si>
  <si>
    <t>サービス種別</t>
  </si>
  <si>
    <t>２．職種名・資格名称</t>
  </si>
  <si>
    <t>資格</t>
  </si>
  <si>
    <t>医師</t>
  </si>
  <si>
    <t>保健師</t>
  </si>
  <si>
    <t>社会福祉士</t>
  </si>
  <si>
    <t>【自治体の皆様へ】</t>
  </si>
  <si>
    <t>※ INDIRECT関数使用のため、以下のとおりセルに「名前の定義」をしています。</t>
  </si>
  <si>
    <t>　17行目・・・「職種」</t>
  </si>
  <si>
    <t>　C列・・・「管理者」</t>
  </si>
  <si>
    <t>　D列・・・「オペレーター」</t>
  </si>
  <si>
    <t>　E列・・・「訪問介護員」</t>
  </si>
  <si>
    <t>　F列・・・「面接相談員」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</si>
  <si>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</si>
  <si>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</si>
  <si>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※職種を追加したい場合は、17行目に職種名を追加し、それぞれの列に必要資格を入力してください。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</si>
  <si>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</si>
  <si>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</si>
  <si>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</si>
  <si>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</si>
  <si>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</si>
  <si>
    <t>オペレーター_兼_随時訪問介護員</t>
    <rPh sb="7" eb="8">
      <t>ケン</t>
    </rPh>
    <rPh sb="9" eb="11">
      <t>ズイジ</t>
    </rPh>
    <rPh sb="11" eb="16">
      <t>ホウモンカイゴイン</t>
    </rPh>
    <phoneticPr fontId="2"/>
  </si>
  <si>
    <t>介護福祉士</t>
    <rPh sb="0" eb="2">
      <t>カイゴ</t>
    </rPh>
    <rPh sb="2" eb="5">
      <t>フクシシ</t>
    </rPh>
    <phoneticPr fontId="1"/>
  </si>
  <si>
    <t>看護師</t>
    <rPh sb="0" eb="3">
      <t>カンゴシ</t>
    </rPh>
    <phoneticPr fontId="1"/>
  </si>
  <si>
    <t>准看護師</t>
    <rPh sb="0" eb="4">
      <t>ジュンカンゴシ</t>
    </rPh>
    <phoneticPr fontId="1"/>
  </si>
  <si>
    <t>保健師</t>
    <rPh sb="0" eb="3">
      <t>ホケンシ</t>
    </rPh>
    <phoneticPr fontId="1"/>
  </si>
  <si>
    <t>オペレーター_兼_随時・定期訪問介護員</t>
    <rPh sb="9" eb="11">
      <t>ズイジ</t>
    </rPh>
    <rPh sb="12" eb="14">
      <t>テイキ</t>
    </rPh>
    <phoneticPr fontId="20"/>
  </si>
  <si>
    <t>定期・随時訪問介護員</t>
    <rPh sb="0" eb="2">
      <t>テイキ</t>
    </rPh>
    <rPh sb="3" eb="5">
      <t>ズイジ</t>
    </rPh>
    <rPh sb="5" eb="10">
      <t>ホウモンカイゴイン</t>
    </rPh>
    <phoneticPr fontId="20"/>
  </si>
  <si>
    <t>定期訪問介護員</t>
    <rPh sb="0" eb="2">
      <t>テイキ</t>
    </rPh>
    <rPh sb="2" eb="4">
      <t>ホウモン</t>
    </rPh>
    <rPh sb="4" eb="7">
      <t>カイゴイン</t>
    </rPh>
    <phoneticPr fontId="9"/>
  </si>
  <si>
    <t>介護福祉士</t>
    <rPh sb="0" eb="2">
      <t>カイゴ</t>
    </rPh>
    <rPh sb="2" eb="5">
      <t>フクシシ</t>
    </rPh>
    <phoneticPr fontId="9"/>
  </si>
  <si>
    <t>看護師</t>
    <rPh sb="0" eb="3">
      <t>カンゴシ</t>
    </rPh>
    <phoneticPr fontId="9"/>
  </si>
  <si>
    <t>准看護師</t>
    <rPh sb="0" eb="4">
      <t>ジュンカンゴシ</t>
    </rPh>
    <phoneticPr fontId="9"/>
  </si>
  <si>
    <t>実務者研修修了者</t>
    <rPh sb="0" eb="3">
      <t>ジツムシャ</t>
    </rPh>
    <rPh sb="3" eb="5">
      <t>ケンシュウ</t>
    </rPh>
    <rPh sb="5" eb="8">
      <t>シュウリョウシャ</t>
    </rPh>
    <phoneticPr fontId="9"/>
  </si>
  <si>
    <t>介護職員初任者研修修了者</t>
    <rPh sb="0" eb="2">
      <t>カイゴ</t>
    </rPh>
    <rPh sb="2" eb="4">
      <t>ショクイン</t>
    </rPh>
    <rPh sb="4" eb="7">
      <t>ショニンシャ</t>
    </rPh>
    <rPh sb="7" eb="9">
      <t>ケンシュウ</t>
    </rPh>
    <rPh sb="9" eb="12">
      <t>シュウリョウシャ</t>
    </rPh>
    <phoneticPr fontId="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</si>
  <si>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9"/>
  </si>
  <si>
    <t>旧ホームヘルパー1級課程修了者</t>
    <rPh sb="0" eb="1">
      <t>キュウ</t>
    </rPh>
    <rPh sb="9" eb="10">
      <t>キュウ</t>
    </rPh>
    <rPh sb="10" eb="12">
      <t>カテイ</t>
    </rPh>
    <rPh sb="12" eb="15">
      <t>シュウリョウシャ</t>
    </rPh>
    <phoneticPr fontId="9"/>
  </si>
  <si>
    <t>旧ホームヘルパー2級課程修了者</t>
    <rPh sb="0" eb="1">
      <t>キュウ</t>
    </rPh>
    <rPh sb="9" eb="10">
      <t>キュウ</t>
    </rPh>
    <rPh sb="10" eb="12">
      <t>カテイ</t>
    </rPh>
    <rPh sb="12" eb="15">
      <t>シュウリョウシャ</t>
    </rPh>
    <phoneticPr fontId="9"/>
  </si>
  <si>
    <t>障害者総合支援法に基づく居宅介護従業者養成研修1級課程修了者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9"/>
  </si>
  <si>
    <t>障害者総合支援法に基づく居宅介護従業者養成研修2級課程修了者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9"/>
  </si>
  <si>
    <t>○○夜間対応型訪問介護事業所</t>
    <rPh sb="2" eb="7">
      <t>ヤカンタイオウガタ</t>
    </rPh>
    <rPh sb="7" eb="11">
      <t>ホウモンカイゴ</t>
    </rPh>
    <rPh sb="11" eb="14">
      <t>ジギョウショ</t>
    </rPh>
    <phoneticPr fontId="19"/>
  </si>
  <si>
    <t>日勤の場合の前半４時間</t>
    <rPh sb="0" eb="2">
      <t>ニッキン</t>
    </rPh>
    <rPh sb="3" eb="5">
      <t>バアイ</t>
    </rPh>
    <rPh sb="6" eb="8">
      <t>ゼンハン</t>
    </rPh>
    <rPh sb="9" eb="11">
      <t>ジカン</t>
    </rPh>
    <phoneticPr fontId="19"/>
  </si>
  <si>
    <t>日勤の場合の後半４時間</t>
    <rPh sb="0" eb="2">
      <t>ニッキン</t>
    </rPh>
    <rPh sb="3" eb="5">
      <t>バアイ</t>
    </rPh>
    <rPh sb="6" eb="8">
      <t>コウハン</t>
    </rPh>
    <rPh sb="9" eb="11">
      <t>ジカン</t>
    </rPh>
    <phoneticPr fontId="19"/>
  </si>
  <si>
    <t>日勤</t>
    <rPh sb="0" eb="2">
      <t>ニッキン</t>
    </rPh>
    <phoneticPr fontId="19"/>
  </si>
  <si>
    <t>○○　A男</t>
  </si>
  <si>
    <t>○○　B子</t>
  </si>
  <si>
    <t>○○　C太</t>
  </si>
  <si>
    <t>○○　D美</t>
  </si>
  <si>
    <t>○○　E夫</t>
  </si>
  <si>
    <t>○○　F子</t>
  </si>
  <si>
    <t>休憩時間：1:00～2:00</t>
    <rPh sb="0" eb="4">
      <t>キュウケイジカン</t>
    </rPh>
    <phoneticPr fontId="19"/>
  </si>
  <si>
    <t>休憩時間：2:15～3:15</t>
    <rPh sb="0" eb="4">
      <t>キュウケイジカン</t>
    </rPh>
    <phoneticPr fontId="19"/>
  </si>
  <si>
    <t>ア</t>
    <phoneticPr fontId="20"/>
  </si>
  <si>
    <t>イ</t>
    <phoneticPr fontId="20"/>
  </si>
  <si>
    <t>ウ</t>
    <phoneticPr fontId="20"/>
  </si>
  <si>
    <t>エ</t>
    <phoneticPr fontId="20"/>
  </si>
  <si>
    <t>オ</t>
    <phoneticPr fontId="20"/>
  </si>
  <si>
    <t>カ</t>
    <phoneticPr fontId="20"/>
  </si>
  <si>
    <t>キ</t>
    <phoneticPr fontId="20"/>
  </si>
  <si>
    <t>ク</t>
    <phoneticPr fontId="20"/>
  </si>
  <si>
    <t>ケ</t>
    <phoneticPr fontId="20"/>
  </si>
  <si>
    <t>コ</t>
    <phoneticPr fontId="20"/>
  </si>
  <si>
    <t>サ</t>
    <phoneticPr fontId="20"/>
  </si>
  <si>
    <t>シ</t>
    <phoneticPr fontId="20"/>
  </si>
  <si>
    <t>ス</t>
    <phoneticPr fontId="20"/>
  </si>
  <si>
    <t>セ</t>
    <phoneticPr fontId="20"/>
  </si>
  <si>
    <t>ソ</t>
    <phoneticPr fontId="20"/>
  </si>
  <si>
    <t>タ</t>
    <phoneticPr fontId="20"/>
  </si>
  <si>
    <t>-</t>
    <phoneticPr fontId="20"/>
  </si>
  <si>
    <t>aa</t>
    <phoneticPr fontId="20"/>
  </si>
  <si>
    <t>ab</t>
    <phoneticPr fontId="20"/>
  </si>
  <si>
    <t>ac</t>
    <phoneticPr fontId="20"/>
  </si>
  <si>
    <t>休</t>
    <rPh sb="0" eb="1">
      <t>キュウ</t>
    </rPh>
    <phoneticPr fontId="19"/>
  </si>
  <si>
    <t>有給休暇</t>
    <rPh sb="0" eb="4">
      <t>ユウキュウキュウカ</t>
    </rPh>
    <phoneticPr fontId="19"/>
  </si>
  <si>
    <t>・職種ごとの勤務時間を「○：○○～○：○○」と表記することが困難な場合は、No18～33を活用し、勤務時間数
　のみを入力してください。</t>
    <phoneticPr fontId="19"/>
  </si>
  <si>
    <t>・No18～33以外は始業時刻・終業時刻・休憩時間等を入力すると勤務時間数が計算されますが、入力の補助を目的
　とするものですので、結果に誤りがないかご確認ください。</t>
    <phoneticPr fontId="19"/>
  </si>
  <si>
    <t>面接相談員</t>
    <phoneticPr fontId="19"/>
  </si>
  <si>
    <t>オペレーター_兼_随時訪問介護員</t>
    <rPh sb="7" eb="8">
      <t>ケン</t>
    </rPh>
    <rPh sb="9" eb="11">
      <t>ズイジ</t>
    </rPh>
    <rPh sb="11" eb="13">
      <t>ホウモン</t>
    </rPh>
    <rPh sb="13" eb="15">
      <t>カイゴ</t>
    </rPh>
    <rPh sb="15" eb="16">
      <t>イン</t>
    </rPh>
    <phoneticPr fontId="2"/>
  </si>
  <si>
    <t>オペレーター_兼_随時・定期訪問介護員</t>
  </si>
  <si>
    <t>定期・随時訪問介護員</t>
  </si>
  <si>
    <t>定期訪問介護員</t>
  </si>
  <si>
    <t>　　　なお、「定期・随時訪問介護員」のみの場合は、「専従」となります。</t>
    <rPh sb="26" eb="28">
      <t>センジュウ</t>
    </rPh>
    <phoneticPr fontId="20"/>
  </si>
  <si>
    <t>（注）上記(4)において、「オペレーター_兼_随時訪問介護員」のみの場合や「オペレーター_兼_随時・定期訪問介護員」のみの場合でも、「兼務」となります。</t>
    <rPh sb="1" eb="2">
      <t>チュウ</t>
    </rPh>
    <rPh sb="3" eb="5">
      <t>ジョウキ</t>
    </rPh>
    <rPh sb="34" eb="36">
      <t>バアイ</t>
    </rPh>
    <rPh sb="61" eb="63">
      <t>バアイ</t>
    </rPh>
    <rPh sb="67" eb="69">
      <t>ケンム</t>
    </rPh>
    <phoneticPr fontId="20"/>
  </si>
  <si>
    <t xml:space="preserve"> 　　 記入の順序は、職種ごとにまとめてください。</t>
    <phoneticPr fontId="19"/>
  </si>
  <si>
    <t>○○定期巡回・随時対応型訪問介護看護事業所（夜間と一体）　オペレーター　１日8時間、週40時間</t>
    <rPh sb="2" eb="6">
      <t>テイキジュンカイ</t>
    </rPh>
    <rPh sb="7" eb="9">
      <t>ズイジ</t>
    </rPh>
    <rPh sb="9" eb="12">
      <t>タイオウガタ</t>
    </rPh>
    <rPh sb="12" eb="16">
      <t>ホウモンカイゴ</t>
    </rPh>
    <rPh sb="16" eb="18">
      <t>カンゴ</t>
    </rPh>
    <rPh sb="18" eb="21">
      <t>ジギョウショ</t>
    </rPh>
    <rPh sb="22" eb="24">
      <t>ヤカン</t>
    </rPh>
    <rPh sb="25" eb="27">
      <t>イッタイ</t>
    </rPh>
    <rPh sb="37" eb="38">
      <t>ニチ</t>
    </rPh>
    <rPh sb="39" eb="41">
      <t>ジカン</t>
    </rPh>
    <rPh sb="42" eb="43">
      <t>シュウ</t>
    </rPh>
    <rPh sb="45" eb="47">
      <t>ジカン</t>
    </rPh>
    <phoneticPr fontId="19"/>
  </si>
  <si>
    <t>○○定期巡回・随時対応型訪問介護看護事業所（夜間と一体）　オペレーター兼随時訪問　１日8時間、週40時間</t>
    <rPh sb="2" eb="6">
      <t>テイキジュンカイ</t>
    </rPh>
    <rPh sb="7" eb="9">
      <t>ズイジ</t>
    </rPh>
    <rPh sb="9" eb="12">
      <t>タイオウガタ</t>
    </rPh>
    <rPh sb="12" eb="16">
      <t>ホウモンカイゴ</t>
    </rPh>
    <rPh sb="16" eb="18">
      <t>カンゴ</t>
    </rPh>
    <rPh sb="18" eb="21">
      <t>ジギョウショ</t>
    </rPh>
    <rPh sb="22" eb="24">
      <t>ヤカン</t>
    </rPh>
    <rPh sb="25" eb="27">
      <t>イッタイ</t>
    </rPh>
    <rPh sb="35" eb="36">
      <t>ケン</t>
    </rPh>
    <rPh sb="36" eb="40">
      <t>ズイジホウモン</t>
    </rPh>
    <rPh sb="42" eb="43">
      <t>ニチ</t>
    </rPh>
    <rPh sb="44" eb="46">
      <t>ジカン</t>
    </rPh>
    <rPh sb="47" eb="48">
      <t>シュウ</t>
    </rPh>
    <rPh sb="50" eb="52">
      <t>ジカン</t>
    </rPh>
    <phoneticPr fontId="19"/>
  </si>
  <si>
    <t>○○定期巡回・随時対応型訪問介護看護事業所（夜間と一体）　オペレーター兼随時訪問　１日8時間、週32時間</t>
    <rPh sb="2" eb="6">
      <t>テイキジュンカイ</t>
    </rPh>
    <rPh sb="7" eb="9">
      <t>ズイジ</t>
    </rPh>
    <rPh sb="9" eb="12">
      <t>タイオウガタ</t>
    </rPh>
    <rPh sb="12" eb="16">
      <t>ホウモンカイゴ</t>
    </rPh>
    <rPh sb="16" eb="18">
      <t>カンゴ</t>
    </rPh>
    <rPh sb="18" eb="21">
      <t>ジギョウショ</t>
    </rPh>
    <rPh sb="22" eb="24">
      <t>ヤカン</t>
    </rPh>
    <rPh sb="25" eb="27">
      <t>イッタイ</t>
    </rPh>
    <rPh sb="35" eb="36">
      <t>ケン</t>
    </rPh>
    <rPh sb="36" eb="40">
      <t>ズイジホウモン</t>
    </rPh>
    <rPh sb="42" eb="43">
      <t>ニチ</t>
    </rPh>
    <rPh sb="44" eb="46">
      <t>ジカン</t>
    </rPh>
    <rPh sb="47" eb="48">
      <t>シュウ</t>
    </rPh>
    <rPh sb="50" eb="52">
      <t>ジカン</t>
    </rPh>
    <phoneticPr fontId="19"/>
  </si>
  <si>
    <t>○○定期巡回・随時対応型訪問介護看護事業所（夜間と一体）　オペレーター兼定期・随時訪問　１日8時間、週8時間</t>
    <rPh sb="2" eb="6">
      <t>テイキジュンカイ</t>
    </rPh>
    <rPh sb="7" eb="9">
      <t>ズイジ</t>
    </rPh>
    <rPh sb="9" eb="12">
      <t>タイオウガタ</t>
    </rPh>
    <rPh sb="12" eb="16">
      <t>ホウモンカイゴ</t>
    </rPh>
    <rPh sb="16" eb="18">
      <t>カンゴ</t>
    </rPh>
    <rPh sb="18" eb="21">
      <t>ジギョウショ</t>
    </rPh>
    <rPh sb="22" eb="24">
      <t>ヤカン</t>
    </rPh>
    <rPh sb="25" eb="27">
      <t>イッタイ</t>
    </rPh>
    <rPh sb="36" eb="38">
      <t>テイキ</t>
    </rPh>
    <rPh sb="39" eb="41">
      <t>ズイジ</t>
    </rPh>
    <rPh sb="41" eb="43">
      <t>ホウモン</t>
    </rPh>
    <rPh sb="45" eb="46">
      <t>ニチ</t>
    </rPh>
    <rPh sb="47" eb="49">
      <t>ジカン</t>
    </rPh>
    <rPh sb="50" eb="51">
      <t>シュウ</t>
    </rPh>
    <rPh sb="52" eb="54">
      <t>ジカン</t>
    </rPh>
    <phoneticPr fontId="19"/>
  </si>
  <si>
    <t>○○定期巡回・随時対応型訪問介護看護事業所（夜間と一体）　定期・随時訪問　１日8時間、週16時間</t>
    <rPh sb="2" eb="6">
      <t>テイキジュンカイ</t>
    </rPh>
    <rPh sb="7" eb="9">
      <t>ズイジ</t>
    </rPh>
    <rPh sb="9" eb="12">
      <t>タイオウガタ</t>
    </rPh>
    <rPh sb="12" eb="16">
      <t>ホウモンカイゴ</t>
    </rPh>
    <rPh sb="16" eb="18">
      <t>カンゴ</t>
    </rPh>
    <rPh sb="18" eb="21">
      <t>ジギョウショ</t>
    </rPh>
    <rPh sb="22" eb="24">
      <t>ヤカン</t>
    </rPh>
    <rPh sb="25" eb="27">
      <t>イッタイ</t>
    </rPh>
    <rPh sb="29" eb="31">
      <t>テイキ</t>
    </rPh>
    <rPh sb="32" eb="34">
      <t>ズイジ</t>
    </rPh>
    <rPh sb="34" eb="36">
      <t>ホウモン</t>
    </rPh>
    <rPh sb="38" eb="39">
      <t>ニチ</t>
    </rPh>
    <rPh sb="40" eb="42">
      <t>ジカン</t>
    </rPh>
    <rPh sb="43" eb="44">
      <t>シュウ</t>
    </rPh>
    <rPh sb="46" eb="48">
      <t>ジカン</t>
    </rPh>
    <phoneticPr fontId="19"/>
  </si>
  <si>
    <t>○○訪問介護事業所　訪問介護員　1日4時間、週8時間</t>
    <rPh sb="2" eb="6">
      <t>ホウモンカイゴ</t>
    </rPh>
    <rPh sb="6" eb="9">
      <t>ジギョウショ</t>
    </rPh>
    <rPh sb="10" eb="15">
      <t>ホウモンカイゴイン</t>
    </rPh>
    <rPh sb="17" eb="18">
      <t>ニチ</t>
    </rPh>
    <rPh sb="19" eb="21">
      <t>ジカン</t>
    </rPh>
    <rPh sb="22" eb="23">
      <t>シュウ</t>
    </rPh>
    <rPh sb="24" eb="26">
      <t>ジカン</t>
    </rPh>
    <phoneticPr fontId="19"/>
  </si>
  <si>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</si>
  <si>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</si>
  <si>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</si>
  <si>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</si>
  <si>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(5) 面接相談員に印（○）をつけてください。</t>
  </si>
  <si>
    <t>　(5) 従業者の勤務形態について、下記のうち該当する区分の記号をプルダウンより選択してください。</t>
    <phoneticPr fontId="19"/>
  </si>
  <si>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</si>
  <si>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</si>
  <si>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phoneticPr fontId="19"/>
  </si>
  <si>
    <t>　(7) 従業者の氏名を記入してください。</t>
    <phoneticPr fontId="19"/>
  </si>
  <si>
    <t>　(8) 申請する事業に係る従業者（管理者を含む。）の1ヶ月分の勤務時間を入力してください。（別シートの「シフト記号表」を作成し、シフト記号を選択または入力してください。）</t>
    <phoneticPr fontId="19"/>
  </si>
  <si>
    <t>　(9) 従業者ごとに、合計勤務時間数が自動計算されますので、誤りがないか確認してください。</t>
    <phoneticPr fontId="19"/>
  </si>
  <si>
    <t>　(10) 従業者ごとに、週平均の勤務時間数が自動計算されますので、誤りがないか確認してください。</t>
    <phoneticPr fontId="19"/>
  </si>
  <si>
    <t>　(11) 申請する事業所以外の事業所・施設との兼務がある場合は、兼務先の事業所・施設の名称と兼務する職務の内容及び従事時間（例：1日4時間、週20時間）について記入してくださ</t>
    <phoneticPr fontId="19"/>
  </si>
  <si>
    <t>　　　い。</t>
    <phoneticPr fontId="19"/>
  </si>
  <si>
    <t>　　　その他、特記事項欄としてもご活用ください。</t>
    <phoneticPr fontId="19"/>
  </si>
  <si>
    <t>休憩時間：　　～</t>
    <rPh sb="0" eb="4">
      <t>キュウケイジカン</t>
    </rPh>
    <phoneticPr fontId="19"/>
  </si>
  <si>
    <t>・シフト記号は、適宜、使いやすい記号に変更していただいて構いません。</t>
    <phoneticPr fontId="19"/>
  </si>
  <si>
    <t>　なお、オペレーターや随時訪問介護員がシフト記号ア～タを使用する場合において、場合によっては、勤務始業</t>
    <rPh sb="22" eb="24">
      <t>キゴウ</t>
    </rPh>
    <rPh sb="28" eb="30">
      <t>シヨウ</t>
    </rPh>
    <rPh sb="32" eb="34">
      <t>バアイ</t>
    </rPh>
    <rPh sb="39" eb="41">
      <t>バアイ</t>
    </rPh>
    <phoneticPr fontId="19"/>
  </si>
  <si>
    <t>　時間や終業時間等のシフトをお尋ねする場合がございます。</t>
    <phoneticPr fontId="19"/>
  </si>
  <si>
    <t>　自由記載欄にご記入ください。</t>
    <rPh sb="8" eb="10">
      <t>キニュウ</t>
    </rPh>
    <phoneticPr fontId="19"/>
  </si>
  <si>
    <t>※オペレーターや随時訪問介護員のシフトにおいて、提供時間帯で休憩時間がある場合は、休憩時間が分かるよう</t>
    <rPh sb="37" eb="39">
      <t>バアイ</t>
    </rPh>
    <rPh sb="41" eb="45">
      <t>キュウケイジカン</t>
    </rPh>
    <rPh sb="46" eb="47">
      <t>ワ</t>
    </rPh>
    <phoneticPr fontId="19"/>
  </si>
  <si>
    <r>
      <t>（参考様式</t>
    </r>
    <r>
      <rPr>
        <sz val="16"/>
        <rFont val="HGSｺﾞｼｯｸM"/>
        <family val="3"/>
        <charset val="128"/>
      </rPr>
      <t>1-13</t>
    </r>
    <r>
      <rPr>
        <sz val="16"/>
        <rFont val="游ゴシック"/>
        <family val="2"/>
        <charset val="128"/>
      </rPr>
      <t>）</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</si>
</sst>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3" x14ac:knownFonts="1">
    <font>
      <sz val="11"/>
      <color rgb="FF000000"/>
      <name val="游ゴシック"/>
      <family val="2"/>
      <charset val="128"/>
    </font>
    <font>
      <sz val="10"/>
      <name val="Arial"/>
      <family val="2"/>
    </font>
    <font>
      <sz val="10"/>
      <name val="Arial"/>
      <family val="2"/>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0"/>
      <name val="游ゴシック"/>
      <family val="2"/>
      <charset val="128"/>
    </font>
    <font>
      <sz val="12"/>
      <name val="游ゴシック"/>
      <family val="3"/>
      <charset val="128"/>
    </font>
    <font>
      <sz val="12"/>
      <color rgb="FF000000"/>
      <name val="游ゴシック"/>
      <family val="2"/>
      <charset val="128"/>
    </font>
    <font>
      <sz val="12"/>
      <color rgb="FF000000"/>
      <name val="游ゴシック"/>
      <family val="3"/>
      <charset val="128"/>
    </font>
    <font>
      <sz val="6"/>
      <name val="游ゴシック"/>
      <family val="2"/>
      <charset val="128"/>
    </font>
    <font>
      <sz val="6"/>
      <name val="游ゴシック"/>
      <family val="2"/>
      <charset val="128"/>
      <scheme val="minor"/>
    </font>
    <font>
      <sz val="12"/>
      <color theme="1"/>
      <name val="游ゴシック"/>
      <family val="3"/>
      <charset val="128"/>
    </font>
    <font>
      <sz val="9"/>
      <name val="HGSｺﾞｼｯｸM"/>
      <family val="3"/>
      <charset val="128"/>
    </font>
    <font>
      <sz val="10"/>
      <name val="HGSｺﾞｼｯｸM"/>
      <family val="3"/>
      <charset val="128"/>
    </font>
    <font>
      <sz val="16"/>
      <color theme="1"/>
      <name val="游ゴシック"/>
      <family val="3"/>
      <charset val="128"/>
      <scheme val="minor"/>
    </font>
    <font>
      <sz val="16"/>
      <name val="游ゴシック"/>
      <family val="3"/>
      <charset val="128"/>
      <scheme val="minor"/>
    </font>
    <font>
      <sz val="8.5"/>
      <name val="HGSｺﾞｼｯｸM"/>
      <family val="3"/>
      <charset val="128"/>
    </font>
    <font>
      <sz val="11"/>
      <color rgb="FF000000"/>
      <name val="HGSｺﾞｼｯｸM"/>
      <family val="3"/>
      <charset val="128"/>
    </font>
    <font>
      <b/>
      <sz val="14"/>
      <name val="HGSｺﾞｼｯｸM"/>
      <family val="3"/>
      <charset val="128"/>
    </font>
    <font>
      <b/>
      <sz val="12"/>
      <color rgb="FFFF0000"/>
      <name val="HGSｺﾞｼｯｸM"/>
      <family val="3"/>
      <charset val="128"/>
    </font>
    <font>
      <u/>
      <sz val="12"/>
      <name val="HGSｺﾞｼｯｸM"/>
      <family val="3"/>
      <charset val="128"/>
    </font>
    <font>
      <b/>
      <sz val="12"/>
      <name val="HGSｺﾞｼｯｸM"/>
      <family val="3"/>
      <charset val="128"/>
    </font>
    <font>
      <sz val="12"/>
      <color rgb="FF000000"/>
      <name val="HGSｺﾞｼｯｸM"/>
      <family val="3"/>
      <charset val="128"/>
    </font>
  </fonts>
  <fills count="7">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theme="0"/>
        <bgColor indexed="64"/>
      </patternFill>
    </fill>
    <fill>
      <patternFill patternType="solid">
        <fgColor rgb="FFCCFFCC"/>
        <bgColor indexed="64"/>
      </patternFill>
    </fill>
  </fills>
  <borders count="10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double">
        <color auto="1"/>
      </right>
      <top/>
      <bottom style="dotted">
        <color auto="1"/>
      </bottom>
      <diagonal/>
    </border>
    <border diagonalUp="1">
      <left style="double">
        <color auto="1"/>
      </left>
      <right style="medium">
        <color auto="1"/>
      </right>
      <top/>
      <bottom style="dotted">
        <color auto="1"/>
      </bottom>
      <diagonal style="hair">
        <color auto="1"/>
      </diagonal>
    </border>
    <border diagonalUp="1">
      <left style="medium">
        <color auto="1"/>
      </left>
      <right style="medium">
        <color auto="1"/>
      </right>
      <top/>
      <bottom style="dotted">
        <color auto="1"/>
      </bottom>
      <diagonal style="hair">
        <color auto="1"/>
      </diagonal>
    </border>
    <border>
      <left style="medium">
        <color auto="1"/>
      </left>
      <right style="medium">
        <color auto="1"/>
      </right>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
      <left style="double">
        <color auto="1"/>
      </left>
      <right style="medium">
        <color auto="1"/>
      </right>
      <top style="dotted">
        <color auto="1"/>
      </top>
      <bottom/>
      <diagonal/>
    </border>
    <border>
      <left style="medium">
        <color auto="1"/>
      </left>
      <right style="medium">
        <color auto="1"/>
      </right>
      <top style="dotted">
        <color auto="1"/>
      </top>
      <bottom/>
      <diagonal/>
    </border>
  </borders>
  <cellStyleXfs count="1">
    <xf numFmtId="0" fontId="0" fillId="0" borderId="0">
      <alignment vertical="center"/>
    </xf>
  </cellStyleXfs>
  <cellXfs count="40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0" fontId="6" fillId="4" borderId="0" xfId="0" applyFont="1" applyFill="1" applyAlignment="1">
      <alignment vertical="center"/>
    </xf>
    <xf numFmtId="0" fontId="6" fillId="4" borderId="0" xfId="0" applyFont="1" applyFill="1">
      <alignment vertical="center"/>
    </xf>
    <xf numFmtId="0" fontId="6" fillId="4" borderId="0" xfId="0" applyFont="1" applyFill="1" applyAlignment="1">
      <alignment horizontal="center" vertical="center"/>
    </xf>
    <xf numFmtId="0" fontId="5" fillId="4" borderId="0" xfId="0" applyFont="1" applyFill="1" applyBorder="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right" vertical="center"/>
    </xf>
    <xf numFmtId="0" fontId="6" fillId="4" borderId="0" xfId="0" applyFont="1" applyFill="1" applyAlignment="1" applyProtection="1">
      <alignment vertical="center"/>
    </xf>
    <xf numFmtId="0" fontId="6" fillId="4" borderId="0" xfId="0" applyFont="1" applyFill="1" applyProtection="1">
      <alignment vertical="center"/>
    </xf>
    <xf numFmtId="0" fontId="6" fillId="4" borderId="0" xfId="0" applyFont="1" applyFill="1" applyAlignment="1" applyProtection="1">
      <alignment horizontal="center" vertical="center"/>
    </xf>
    <xf numFmtId="0" fontId="6"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lignment horizontal="righ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20" fontId="4" fillId="4" borderId="0" xfId="0" applyNumberFormat="1" applyFont="1" applyFill="1" applyBorder="1" applyAlignment="1" applyProtection="1">
      <alignment vertical="center"/>
    </xf>
    <xf numFmtId="0" fontId="4" fillId="4" borderId="0" xfId="0" applyFont="1" applyFill="1" applyBorder="1" applyAlignment="1" applyProtection="1">
      <alignment horizontal="center" vertical="center"/>
    </xf>
    <xf numFmtId="0" fontId="5" fillId="0" borderId="0" xfId="0" applyFont="1" applyProtection="1">
      <alignment vertical="center"/>
    </xf>
    <xf numFmtId="0" fontId="4" fillId="4" borderId="0" xfId="0" applyFont="1" applyFill="1" applyBorder="1" applyAlignment="1" applyProtection="1">
      <alignment vertical="center"/>
    </xf>
    <xf numFmtId="0" fontId="8" fillId="0" borderId="0" xfId="0" applyFont="1">
      <alignment vertical="center"/>
    </xf>
    <xf numFmtId="0" fontId="4" fillId="0" borderId="0" xfId="0" applyFont="1" applyBorder="1" applyAlignment="1" applyProtection="1">
      <alignment horizontal="center" vertical="center"/>
    </xf>
    <xf numFmtId="0" fontId="4" fillId="0" borderId="0" xfId="0" applyFont="1" applyAlignment="1" applyProtection="1">
      <alignment horizontal="right" vertical="center"/>
    </xf>
    <xf numFmtId="0" fontId="4" fillId="4" borderId="0" xfId="0" applyFont="1" applyFill="1" applyBorder="1" applyAlignment="1" applyProtection="1">
      <alignment horizontal="left" vertical="center"/>
    </xf>
    <xf numFmtId="20" fontId="4" fillId="0" borderId="0" xfId="0" applyNumberFormat="1" applyFont="1" applyBorder="1" applyAlignment="1" applyProtection="1">
      <alignment vertical="center"/>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8" fillId="0" borderId="17"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2" borderId="30"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177" fontId="5" fillId="0" borderId="39" xfId="0" applyNumberFormat="1" applyFont="1" applyBorder="1" applyAlignment="1">
      <alignment horizontal="center" vertical="center" shrinkToFit="1"/>
    </xf>
    <xf numFmtId="177" fontId="5" fillId="0" borderId="40" xfId="0" applyNumberFormat="1" applyFont="1" applyBorder="1" applyAlignment="1">
      <alignment horizontal="center" vertical="center" shrinkToFit="1"/>
    </xf>
    <xf numFmtId="177" fontId="5" fillId="0" borderId="41" xfId="0" applyNumberFormat="1" applyFont="1" applyBorder="1" applyAlignment="1">
      <alignment horizontal="center" vertical="center" shrinkToFit="1"/>
    </xf>
    <xf numFmtId="0" fontId="3" fillId="0" borderId="45"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5" fillId="2" borderId="50"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3" fillId="0" borderId="57" xfId="0"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5" fillId="4" borderId="61" xfId="0" applyFont="1" applyFill="1" applyBorder="1" applyAlignment="1" applyProtection="1">
      <alignment horizontal="center" vertical="center" shrinkToFit="1"/>
    </xf>
    <xf numFmtId="0" fontId="5" fillId="4" borderId="20" xfId="0" applyFont="1" applyFill="1" applyBorder="1" applyAlignment="1" applyProtection="1">
      <alignment horizontal="center" vertical="center" shrinkToFit="1"/>
    </xf>
    <xf numFmtId="0" fontId="3" fillId="0" borderId="68" xfId="0" applyFont="1" applyBorder="1" applyAlignment="1">
      <alignment vertical="center"/>
    </xf>
    <xf numFmtId="0" fontId="3" fillId="0" borderId="69" xfId="0" applyFont="1" applyBorder="1" applyAlignment="1">
      <alignment vertical="center"/>
    </xf>
    <xf numFmtId="0" fontId="3" fillId="0" borderId="70" xfId="0" applyFont="1" applyBorder="1" applyAlignment="1">
      <alignment vertical="center"/>
    </xf>
    <xf numFmtId="177" fontId="5" fillId="0" borderId="71" xfId="0" applyNumberFormat="1" applyFont="1" applyBorder="1" applyAlignment="1">
      <alignment horizontal="center" vertical="center" shrinkToFit="1"/>
    </xf>
    <xf numFmtId="177" fontId="5" fillId="0" borderId="72" xfId="0" applyNumberFormat="1" applyFont="1" applyBorder="1" applyAlignment="1">
      <alignment horizontal="center" vertical="center" shrinkToFit="1"/>
    </xf>
    <xf numFmtId="177" fontId="5" fillId="0" borderId="73" xfId="0" applyNumberFormat="1" applyFont="1" applyBorder="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right" vertical="center" textRotation="90"/>
    </xf>
    <xf numFmtId="0" fontId="12" fillId="4" borderId="0" xfId="0" applyFont="1" applyFill="1" applyProtection="1">
      <alignment vertical="center"/>
    </xf>
    <xf numFmtId="0" fontId="12" fillId="4" borderId="0" xfId="0" applyFont="1" applyFill="1" applyAlignment="1" applyProtection="1">
      <alignment horizontal="center" vertical="center"/>
    </xf>
    <xf numFmtId="0" fontId="13"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4" fillId="4" borderId="0" xfId="0" applyFont="1" applyFill="1">
      <alignment vertical="center"/>
    </xf>
    <xf numFmtId="0" fontId="12" fillId="4" borderId="0" xfId="0" applyFont="1" applyFill="1">
      <alignment vertical="center"/>
    </xf>
    <xf numFmtId="0" fontId="14" fillId="4" borderId="0" xfId="0" applyFont="1" applyFill="1" applyAlignment="1">
      <alignment horizontal="left" vertical="center"/>
    </xf>
    <xf numFmtId="0" fontId="12" fillId="4" borderId="0" xfId="0" applyFont="1" applyFill="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20" fontId="12" fillId="3" borderId="1" xfId="0" applyNumberFormat="1" applyFont="1" applyFill="1" applyBorder="1" applyAlignment="1" applyProtection="1">
      <alignment horizontal="center" vertical="center"/>
      <protection locked="0"/>
    </xf>
    <xf numFmtId="0" fontId="12" fillId="4" borderId="0" xfId="0" applyFont="1" applyFill="1" applyAlignment="1" applyProtection="1">
      <alignment horizontal="right" vertical="center"/>
      <protection locked="0"/>
    </xf>
    <xf numFmtId="0" fontId="12" fillId="4" borderId="0" xfId="0" applyFont="1" applyFill="1" applyProtection="1">
      <alignment vertical="center"/>
      <protection locked="0"/>
    </xf>
    <xf numFmtId="0" fontId="12" fillId="4" borderId="1" xfId="0" applyFont="1" applyFill="1" applyBorder="1" applyAlignment="1" applyProtection="1">
      <alignment horizontal="center" vertical="center"/>
    </xf>
    <xf numFmtId="0" fontId="12" fillId="3" borderId="1" xfId="0" applyFont="1" applyFill="1" applyBorder="1" applyAlignment="1" applyProtection="1">
      <alignment horizontal="left" vertical="center"/>
      <protection locked="0"/>
    </xf>
    <xf numFmtId="20" fontId="12" fillId="4" borderId="1" xfId="0" applyNumberFormat="1"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3" fillId="4" borderId="0" xfId="0" applyFont="1" applyFill="1" applyBorder="1" applyAlignment="1">
      <alignment horizontal="center" vertical="center"/>
    </xf>
    <xf numFmtId="0" fontId="3" fillId="4" borderId="0"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left" vertical="center" wrapText="1"/>
      <protection locked="0"/>
    </xf>
    <xf numFmtId="0" fontId="11" fillId="4" borderId="0" xfId="0" applyFont="1" applyFill="1" applyBorder="1" applyAlignment="1">
      <alignment vertical="center"/>
    </xf>
    <xf numFmtId="0" fontId="15" fillId="4" borderId="0" xfId="0" applyFont="1" applyFill="1" applyBorder="1" applyAlignment="1">
      <alignment vertical="center"/>
    </xf>
    <xf numFmtId="0" fontId="15"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 fontId="3" fillId="4" borderId="0" xfId="0" applyNumberFormat="1" applyFont="1" applyFill="1" applyBorder="1" applyAlignment="1">
      <alignment horizontal="center" vertical="center" wrapText="1"/>
    </xf>
    <xf numFmtId="0" fontId="0" fillId="4" borderId="0" xfId="0" applyFill="1">
      <alignment vertical="center"/>
    </xf>
    <xf numFmtId="0" fontId="10"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pplyBorder="1">
      <alignment vertical="center"/>
    </xf>
    <xf numFmtId="0" fontId="10" fillId="4" borderId="1" xfId="0" applyFont="1" applyFill="1" applyBorder="1" applyAlignment="1">
      <alignment horizontal="right" vertical="center"/>
    </xf>
    <xf numFmtId="0" fontId="3" fillId="4" borderId="1" xfId="0" applyFont="1" applyFill="1" applyBorder="1" applyAlignment="1">
      <alignment vertical="center" shrinkToFit="1"/>
    </xf>
    <xf numFmtId="0" fontId="16" fillId="4" borderId="6" xfId="0" applyFont="1" applyFill="1" applyBorder="1" applyAlignment="1">
      <alignment horizontal="center" vertical="center"/>
    </xf>
    <xf numFmtId="0" fontId="17" fillId="4" borderId="6"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29" xfId="0" applyFont="1" applyFill="1" applyBorder="1" applyAlignment="1">
      <alignment vertical="center" shrinkToFit="1"/>
    </xf>
    <xf numFmtId="0" fontId="18" fillId="4" borderId="1" xfId="0" applyFont="1" applyFill="1" applyBorder="1" applyAlignment="1">
      <alignment vertical="center" shrinkToFit="1"/>
    </xf>
    <xf numFmtId="0" fontId="18" fillId="4" borderId="29" xfId="0" applyFont="1" applyFill="1" applyBorder="1">
      <alignment vertical="center"/>
    </xf>
    <xf numFmtId="0" fontId="18" fillId="4" borderId="81" xfId="0" applyFont="1" applyFill="1" applyBorder="1">
      <alignment vertical="center"/>
    </xf>
    <xf numFmtId="0" fontId="18" fillId="4" borderId="1" xfId="0" applyFont="1" applyFill="1" applyBorder="1">
      <alignment vertical="center"/>
    </xf>
    <xf numFmtId="0" fontId="18" fillId="4" borderId="17" xfId="0" applyFont="1" applyFill="1" applyBorder="1">
      <alignment vertical="center"/>
    </xf>
    <xf numFmtId="0" fontId="18" fillId="4" borderId="24" xfId="0" applyFont="1" applyFill="1" applyBorder="1" applyAlignment="1">
      <alignment vertical="center" shrinkToFit="1"/>
    </xf>
    <xf numFmtId="0" fontId="18" fillId="4" borderId="24" xfId="0" applyFont="1" applyFill="1" applyBorder="1">
      <alignment vertical="center"/>
    </xf>
    <xf numFmtId="0" fontId="18" fillId="4" borderId="25" xfId="0" applyFont="1" applyFill="1" applyBorder="1">
      <alignment vertical="center"/>
    </xf>
    <xf numFmtId="0" fontId="17" fillId="4" borderId="79" xfId="0" applyFont="1" applyFill="1" applyBorder="1" applyAlignment="1">
      <alignment horizontal="center" vertical="center"/>
    </xf>
    <xf numFmtId="0" fontId="18" fillId="4" borderId="16" xfId="0" applyFont="1" applyFill="1" applyBorder="1" applyAlignment="1">
      <alignment vertical="center" shrinkToFit="1"/>
    </xf>
    <xf numFmtId="0" fontId="18" fillId="4" borderId="23" xfId="0" applyFont="1" applyFill="1" applyBorder="1" applyAlignment="1">
      <alignment vertical="center" shrinkToFit="1"/>
    </xf>
    <xf numFmtId="0" fontId="16" fillId="5" borderId="6" xfId="0" applyFont="1" applyFill="1" applyBorder="1" applyAlignment="1">
      <alignment horizontal="center" vertical="center"/>
    </xf>
    <xf numFmtId="0" fontId="21" fillId="5" borderId="29" xfId="0" applyFont="1" applyFill="1" applyBorder="1" applyAlignment="1">
      <alignment vertical="center" shrinkToFit="1"/>
    </xf>
    <xf numFmtId="0" fontId="21" fillId="5" borderId="1" xfId="0" applyFont="1" applyFill="1" applyBorder="1" applyAlignment="1">
      <alignment vertical="center" shrinkToFit="1"/>
    </xf>
    <xf numFmtId="0" fontId="18" fillId="4" borderId="26" xfId="0" applyFont="1" applyFill="1" applyBorder="1">
      <alignment vertical="center"/>
    </xf>
    <xf numFmtId="0" fontId="21" fillId="5" borderId="24" xfId="0" applyFont="1" applyFill="1" applyBorder="1" applyAlignment="1">
      <alignment vertical="center" shrinkToFit="1"/>
    </xf>
    <xf numFmtId="0" fontId="5" fillId="4" borderId="4" xfId="0" applyFont="1" applyFill="1" applyBorder="1" applyAlignment="1" applyProtection="1">
      <alignment horizontal="center" vertical="center" shrinkToFit="1"/>
    </xf>
    <xf numFmtId="0" fontId="5" fillId="4" borderId="5" xfId="0" applyFont="1" applyFill="1" applyBorder="1" applyAlignment="1" applyProtection="1">
      <alignment horizontal="center" vertical="center" shrinkToFit="1"/>
    </xf>
    <xf numFmtId="0" fontId="5" fillId="4" borderId="10" xfId="0" applyFont="1" applyFill="1" applyBorder="1" applyAlignment="1" applyProtection="1">
      <alignment horizontal="center" vertical="center" shrinkToFit="1"/>
    </xf>
    <xf numFmtId="0" fontId="5" fillId="4" borderId="45" xfId="0" applyFont="1" applyFill="1" applyBorder="1" applyAlignment="1" applyProtection="1">
      <alignment horizontal="center" vertical="center" shrinkToFit="1"/>
    </xf>
    <xf numFmtId="0" fontId="5" fillId="4" borderId="46" xfId="0" applyFont="1" applyFill="1" applyBorder="1" applyAlignment="1" applyProtection="1">
      <alignment horizontal="center" vertical="center" shrinkToFit="1"/>
    </xf>
    <xf numFmtId="0" fontId="5" fillId="4" borderId="60" xfId="0" applyFont="1" applyFill="1" applyBorder="1" applyAlignment="1" applyProtection="1">
      <alignment horizontal="center" vertical="center" shrinkToFit="1"/>
    </xf>
    <xf numFmtId="0" fontId="5" fillId="4" borderId="19" xfId="0" applyFont="1" applyFill="1" applyBorder="1" applyAlignment="1" applyProtection="1">
      <alignment horizontal="center" vertical="center" shrinkToFit="1"/>
    </xf>
    <xf numFmtId="0" fontId="5" fillId="2" borderId="53" xfId="0" applyFont="1" applyFill="1" applyBorder="1" applyAlignment="1" applyProtection="1">
      <alignment horizontal="center" vertical="center" shrinkToFit="1"/>
      <protection locked="0"/>
    </xf>
    <xf numFmtId="0" fontId="16" fillId="4" borderId="3" xfId="0" applyFont="1" applyFill="1" applyBorder="1" applyAlignment="1">
      <alignment horizontal="center" vertical="center"/>
    </xf>
    <xf numFmtId="0" fontId="18" fillId="4" borderId="6" xfId="0" applyFont="1" applyFill="1" applyBorder="1" applyAlignment="1">
      <alignment horizontal="center" vertical="center"/>
    </xf>
    <xf numFmtId="0" fontId="16" fillId="5" borderId="80" xfId="0" applyFont="1" applyFill="1" applyBorder="1" applyAlignment="1">
      <alignment horizontal="center" vertical="center"/>
    </xf>
    <xf numFmtId="0" fontId="18" fillId="4" borderId="82" xfId="0" applyFont="1" applyFill="1" applyBorder="1" applyAlignment="1">
      <alignment vertical="center" shrinkToFit="1"/>
    </xf>
    <xf numFmtId="0" fontId="21" fillId="5" borderId="81" xfId="0" applyFont="1" applyFill="1" applyBorder="1" applyAlignment="1">
      <alignment vertical="center" shrinkToFit="1"/>
    </xf>
    <xf numFmtId="0" fontId="18" fillId="4" borderId="18" xfId="0" applyFont="1" applyFill="1" applyBorder="1" applyAlignment="1">
      <alignment vertical="center" shrinkToFit="1"/>
    </xf>
    <xf numFmtId="0" fontId="21" fillId="5" borderId="17" xfId="0" applyFont="1" applyFill="1" applyBorder="1" applyAlignment="1">
      <alignment vertical="center" shrinkToFit="1"/>
    </xf>
    <xf numFmtId="0" fontId="21" fillId="5" borderId="25" xfId="0" applyFont="1" applyFill="1" applyBorder="1" applyAlignment="1">
      <alignment vertical="center" shrinkToFit="1"/>
    </xf>
    <xf numFmtId="0" fontId="24" fillId="6" borderId="1" xfId="0" applyFont="1" applyFill="1" applyBorder="1" applyAlignment="1" applyProtection="1">
      <alignment horizontal="center" vertical="center"/>
      <protection locked="0"/>
    </xf>
    <xf numFmtId="0" fontId="25" fillId="6" borderId="47" xfId="0" applyFont="1" applyFill="1" applyBorder="1" applyAlignment="1" applyProtection="1">
      <alignment horizontal="center" vertical="center"/>
      <protection locked="0"/>
    </xf>
    <xf numFmtId="0" fontId="25" fillId="6" borderId="77" xfId="0" applyFont="1" applyFill="1" applyBorder="1" applyAlignment="1" applyProtection="1">
      <alignment horizontal="center" vertical="center"/>
      <protection locked="0"/>
    </xf>
    <xf numFmtId="0" fontId="25" fillId="6" borderId="78" xfId="0" applyFont="1" applyFill="1" applyBorder="1" applyAlignment="1" applyProtection="1">
      <alignment horizontal="center" vertical="center"/>
      <protection locked="0"/>
    </xf>
    <xf numFmtId="0" fontId="0" fillId="0" borderId="0" xfId="0" applyProtection="1">
      <alignment vertical="center"/>
    </xf>
    <xf numFmtId="0" fontId="10" fillId="4" borderId="1"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0" fillId="5" borderId="0" xfId="0" applyFont="1" applyFill="1" applyProtection="1">
      <alignment vertical="center"/>
    </xf>
    <xf numFmtId="0" fontId="10" fillId="5" borderId="0" xfId="0" applyFont="1" applyFill="1" applyAlignment="1" applyProtection="1">
      <alignment horizontal="left" vertical="center"/>
    </xf>
    <xf numFmtId="0" fontId="10" fillId="5" borderId="0" xfId="0" applyFont="1" applyFill="1" applyAlignment="1" applyProtection="1">
      <alignment vertical="center"/>
    </xf>
    <xf numFmtId="0" fontId="14" fillId="4" borderId="0" xfId="0" applyFont="1" applyFill="1" applyProtection="1">
      <alignment vertical="center"/>
    </xf>
    <xf numFmtId="0" fontId="14" fillId="4" borderId="0" xfId="0" applyFont="1" applyFill="1" applyAlignment="1" applyProtection="1">
      <alignment horizontal="left" vertical="center"/>
    </xf>
    <xf numFmtId="0" fontId="12" fillId="3" borderId="1"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20" fontId="12" fillId="3" borderId="1" xfId="0" applyNumberFormat="1" applyFont="1" applyFill="1" applyBorder="1" applyAlignment="1" applyProtection="1">
      <alignment horizontal="center" vertical="center"/>
    </xf>
    <xf numFmtId="0" fontId="12" fillId="4" borderId="0" xfId="0" applyFont="1" applyFill="1" applyAlignment="1" applyProtection="1">
      <alignment horizontal="right" vertical="center"/>
    </xf>
    <xf numFmtId="0" fontId="12" fillId="3" borderId="1" xfId="0" applyFont="1" applyFill="1" applyBorder="1" applyAlignment="1" applyProtection="1">
      <alignment horizontal="left" vertical="center"/>
    </xf>
    <xf numFmtId="0" fontId="24" fillId="6" borderId="1" xfId="0" applyFont="1" applyFill="1" applyBorder="1" applyAlignment="1" applyProtection="1">
      <alignment horizontal="center" vertical="center"/>
    </xf>
    <xf numFmtId="20" fontId="12" fillId="4" borderId="1" xfId="0" applyNumberFormat="1" applyFont="1" applyFill="1" applyBorder="1" applyAlignment="1" applyProtection="1">
      <alignment horizontal="center" vertical="center"/>
    </xf>
    <xf numFmtId="0" fontId="25" fillId="6" borderId="47" xfId="0" applyFont="1" applyFill="1" applyBorder="1" applyAlignment="1" applyProtection="1">
      <alignment horizontal="center" vertical="center"/>
    </xf>
    <xf numFmtId="0" fontId="25" fillId="6" borderId="77" xfId="0" applyFont="1" applyFill="1" applyBorder="1" applyAlignment="1" applyProtection="1">
      <alignment horizontal="center" vertical="center"/>
    </xf>
    <xf numFmtId="0" fontId="25" fillId="6" borderId="78" xfId="0" applyFont="1" applyFill="1" applyBorder="1" applyAlignment="1" applyProtection="1">
      <alignment horizontal="center" vertical="center"/>
    </xf>
    <xf numFmtId="0" fontId="4" fillId="0" borderId="0" xfId="0" applyFont="1" applyAlignment="1" applyProtection="1">
      <alignment horizontal="left" vertical="center"/>
    </xf>
    <xf numFmtId="0" fontId="7" fillId="0" borderId="0" xfId="0" applyFont="1" applyAlignment="1" applyProtection="1">
      <alignment horizontal="right" vertical="center"/>
    </xf>
    <xf numFmtId="0" fontId="7" fillId="0" borderId="0" xfId="0" applyFont="1" applyAlignment="1" applyProtection="1">
      <alignment vertical="center"/>
    </xf>
    <xf numFmtId="0" fontId="6" fillId="0" borderId="0" xfId="0" applyFont="1" applyAlignment="1" applyProtection="1">
      <alignment vertical="center"/>
    </xf>
    <xf numFmtId="0" fontId="5" fillId="4" borderId="0" xfId="0" applyFont="1" applyFill="1" applyBorder="1" applyAlignment="1" applyProtection="1">
      <alignment vertical="center"/>
    </xf>
    <xf numFmtId="0" fontId="8" fillId="0" borderId="0" xfId="0" applyFont="1" applyProtection="1">
      <alignment vertical="center"/>
    </xf>
    <xf numFmtId="0" fontId="3" fillId="0" borderId="0" xfId="0" applyFont="1" applyAlignment="1" applyProtection="1">
      <alignment horizontal="right" vertical="center"/>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12" xfId="0" applyFont="1" applyBorder="1" applyAlignment="1" applyProtection="1">
      <alignment vertical="center" wrapText="1"/>
    </xf>
    <xf numFmtId="0" fontId="9" fillId="0" borderId="16"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8" fillId="0" borderId="17" xfId="0" applyFont="1" applyBorder="1" applyAlignment="1" applyProtection="1">
      <alignment horizontal="center" vertical="center"/>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vertical="center" wrapText="1"/>
    </xf>
    <xf numFmtId="0" fontId="4" fillId="0" borderId="22" xfId="0" applyFont="1" applyBorder="1" applyAlignment="1" applyProtection="1">
      <alignment vertical="center" wrapText="1"/>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3" fillId="0" borderId="4"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5" fillId="2" borderId="30" xfId="0" applyFont="1" applyFill="1" applyBorder="1" applyAlignment="1" applyProtection="1">
      <alignment horizontal="center" vertical="center" shrinkToFit="1"/>
    </xf>
    <xf numFmtId="0" fontId="5" fillId="2" borderId="31" xfId="0" applyFont="1" applyFill="1" applyBorder="1" applyAlignment="1" applyProtection="1">
      <alignment horizontal="center" vertical="center" shrinkToFit="1"/>
    </xf>
    <xf numFmtId="0" fontId="5" fillId="2" borderId="32" xfId="0" applyFont="1" applyFill="1" applyBorder="1" applyAlignment="1" applyProtection="1">
      <alignment horizontal="center" vertical="center" shrinkToFit="1"/>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3" fillId="0" borderId="38" xfId="0" applyFont="1" applyBorder="1" applyAlignment="1" applyProtection="1">
      <alignment vertical="center"/>
    </xf>
    <xf numFmtId="177" fontId="5" fillId="0" borderId="39" xfId="0" applyNumberFormat="1" applyFont="1" applyBorder="1" applyAlignment="1" applyProtection="1">
      <alignment horizontal="center" vertical="center" shrinkToFit="1"/>
    </xf>
    <xf numFmtId="177" fontId="5" fillId="0" borderId="40" xfId="0" applyNumberFormat="1" applyFont="1" applyBorder="1" applyAlignment="1" applyProtection="1">
      <alignment horizontal="center" vertical="center" shrinkToFit="1"/>
    </xf>
    <xf numFmtId="177" fontId="5" fillId="0" borderId="41" xfId="0" applyNumberFormat="1" applyFont="1" applyBorder="1" applyAlignment="1" applyProtection="1">
      <alignment horizontal="center" vertical="center" shrinkToFit="1"/>
    </xf>
    <xf numFmtId="0" fontId="3" fillId="0" borderId="45" xfId="0" applyFont="1" applyBorder="1" applyAlignment="1" applyProtection="1">
      <alignment vertical="center"/>
    </xf>
    <xf numFmtId="0" fontId="3" fillId="0" borderId="48" xfId="0" applyFont="1" applyBorder="1" applyAlignment="1" applyProtection="1">
      <alignment vertical="center"/>
    </xf>
    <xf numFmtId="0" fontId="3" fillId="0" borderId="49" xfId="0" applyFont="1" applyBorder="1" applyAlignment="1" applyProtection="1">
      <alignment vertical="center"/>
    </xf>
    <xf numFmtId="0" fontId="5" fillId="2" borderId="50" xfId="0" applyFont="1" applyFill="1" applyBorder="1" applyAlignment="1" applyProtection="1">
      <alignment horizontal="center" vertical="center" shrinkToFit="1"/>
    </xf>
    <xf numFmtId="0" fontId="5" fillId="2" borderId="51" xfId="0" applyFont="1" applyFill="1" applyBorder="1" applyAlignment="1" applyProtection="1">
      <alignment horizontal="center" vertical="center" shrinkToFit="1"/>
    </xf>
    <xf numFmtId="0" fontId="5" fillId="2" borderId="52" xfId="0" applyFont="1" applyFill="1" applyBorder="1" applyAlignment="1" applyProtection="1">
      <alignment horizontal="center" vertical="center" shrinkToFit="1"/>
    </xf>
    <xf numFmtId="0" fontId="4" fillId="2" borderId="53" xfId="0" applyFont="1" applyFill="1" applyBorder="1" applyAlignment="1" applyProtection="1">
      <alignment horizontal="center" vertical="center" shrinkToFit="1"/>
    </xf>
    <xf numFmtId="0" fontId="3" fillId="0" borderId="57" xfId="0" applyFont="1" applyBorder="1" applyAlignment="1" applyProtection="1">
      <alignment vertical="center"/>
    </xf>
    <xf numFmtId="0" fontId="3" fillId="0" borderId="58" xfId="0" applyFont="1" applyBorder="1" applyAlignment="1" applyProtection="1">
      <alignment vertical="center"/>
    </xf>
    <xf numFmtId="0" fontId="3" fillId="0" borderId="59"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alignment vertical="center"/>
    </xf>
    <xf numFmtId="0" fontId="3" fillId="0" borderId="12" xfId="0" applyFont="1" applyBorder="1" applyAlignment="1" applyProtection="1">
      <alignment vertical="center"/>
    </xf>
    <xf numFmtId="0" fontId="3" fillId="0" borderId="92" xfId="0" applyFont="1" applyBorder="1" applyAlignment="1" applyProtection="1">
      <alignment vertical="center"/>
    </xf>
    <xf numFmtId="0" fontId="3" fillId="0" borderId="93" xfId="0" applyFont="1" applyBorder="1" applyAlignment="1" applyProtection="1">
      <alignment vertical="center"/>
    </xf>
    <xf numFmtId="0" fontId="3" fillId="0" borderId="94" xfId="0" applyFont="1" applyBorder="1" applyAlignment="1" applyProtection="1">
      <alignment vertical="center"/>
    </xf>
    <xf numFmtId="177" fontId="5" fillId="0" borderId="95" xfId="0" applyNumberFormat="1" applyFont="1" applyBorder="1" applyAlignment="1" applyProtection="1">
      <alignment horizontal="center" vertical="center" shrinkToFit="1"/>
    </xf>
    <xf numFmtId="177" fontId="5" fillId="0" borderId="96" xfId="0" applyNumberFormat="1" applyFont="1" applyBorder="1" applyAlignment="1" applyProtection="1">
      <alignment horizontal="center" vertical="center" shrinkToFit="1"/>
    </xf>
    <xf numFmtId="177" fontId="5" fillId="0" borderId="97" xfId="0" applyNumberFormat="1" applyFont="1" applyBorder="1" applyAlignment="1" applyProtection="1">
      <alignment horizontal="center" vertical="center" shrinkToFit="1"/>
    </xf>
    <xf numFmtId="0" fontId="5" fillId="2" borderId="85" xfId="0" applyFont="1" applyFill="1" applyBorder="1" applyAlignment="1" applyProtection="1">
      <alignment horizontal="center" vertical="center" shrinkToFit="1"/>
    </xf>
    <xf numFmtId="0" fontId="5" fillId="2" borderId="86" xfId="0" applyFont="1" applyFill="1" applyBorder="1" applyAlignment="1" applyProtection="1">
      <alignment horizontal="center" vertical="center" shrinkToFit="1"/>
    </xf>
    <xf numFmtId="0" fontId="5" fillId="2" borderId="87" xfId="0" applyFont="1" applyFill="1" applyBorder="1" applyAlignment="1" applyProtection="1">
      <alignment horizontal="center" vertical="center" shrinkToFit="1"/>
    </xf>
    <xf numFmtId="0" fontId="4" fillId="2" borderId="88" xfId="0" applyFont="1" applyFill="1" applyBorder="1" applyAlignment="1" applyProtection="1">
      <alignment horizontal="center" vertical="center" shrinkToFit="1"/>
    </xf>
    <xf numFmtId="0" fontId="3" fillId="0" borderId="68" xfId="0" applyFont="1" applyBorder="1" applyAlignment="1" applyProtection="1">
      <alignment vertical="center"/>
    </xf>
    <xf numFmtId="0" fontId="3" fillId="0" borderId="69" xfId="0" applyFont="1" applyBorder="1" applyAlignment="1" applyProtection="1">
      <alignment vertical="center"/>
    </xf>
    <xf numFmtId="0" fontId="3" fillId="0" borderId="70" xfId="0" applyFont="1" applyBorder="1" applyAlignment="1" applyProtection="1">
      <alignment vertical="center"/>
    </xf>
    <xf numFmtId="177" fontId="5" fillId="0" borderId="71" xfId="0" applyNumberFormat="1" applyFont="1" applyBorder="1" applyAlignment="1" applyProtection="1">
      <alignment horizontal="center" vertical="center" shrinkToFit="1"/>
    </xf>
    <xf numFmtId="177" fontId="5" fillId="0" borderId="72" xfId="0" applyNumberFormat="1" applyFont="1" applyBorder="1" applyAlignment="1" applyProtection="1">
      <alignment horizontal="center" vertical="center" shrinkToFit="1"/>
    </xf>
    <xf numFmtId="177" fontId="5" fillId="0" borderId="73" xfId="0" applyNumberFormat="1" applyFont="1" applyBorder="1" applyAlignment="1" applyProtection="1">
      <alignment horizontal="center" vertical="center" shrinkToFit="1"/>
    </xf>
    <xf numFmtId="0" fontId="3" fillId="0" borderId="65"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177" fontId="5" fillId="0" borderId="74" xfId="0" applyNumberFormat="1" applyFont="1" applyBorder="1" applyAlignment="1" applyProtection="1">
      <alignment horizontal="center" vertical="center" shrinkToFit="1"/>
    </xf>
    <xf numFmtId="0" fontId="3" fillId="0" borderId="0" xfId="0" applyFont="1" applyAlignment="1" applyProtection="1">
      <alignment horizontal="left" vertical="center" wrapText="1"/>
    </xf>
    <xf numFmtId="0" fontId="3" fillId="0" borderId="0" xfId="0" applyFont="1" applyAlignment="1" applyProtection="1">
      <alignment horizontal="right" vertical="center" textRotation="90"/>
    </xf>
    <xf numFmtId="0" fontId="0" fillId="4" borderId="2" xfId="0" applyFont="1" applyFill="1" applyBorder="1" applyAlignment="1">
      <alignment horizontal="center" vertical="center" shrinkToFit="1"/>
    </xf>
    <xf numFmtId="0" fontId="27" fillId="4" borderId="0" xfId="0" applyFont="1" applyFill="1" applyProtection="1">
      <alignment vertical="center"/>
    </xf>
    <xf numFmtId="0" fontId="10" fillId="4" borderId="0" xfId="0" applyFont="1" applyFill="1" applyAlignment="1" applyProtection="1">
      <alignment horizontal="left" vertical="center"/>
    </xf>
    <xf numFmtId="0" fontId="27" fillId="0" borderId="0" xfId="0" applyFont="1" applyProtection="1">
      <alignment vertical="center"/>
    </xf>
    <xf numFmtId="0" fontId="10" fillId="4" borderId="0" xfId="0" applyFont="1" applyFill="1" applyProtection="1">
      <alignment vertical="center"/>
    </xf>
    <xf numFmtId="0" fontId="28" fillId="4" borderId="0" xfId="0" applyFont="1" applyFill="1" applyAlignment="1" applyProtection="1">
      <alignment horizontal="left" vertical="center"/>
    </xf>
    <xf numFmtId="0" fontId="10" fillId="4" borderId="0" xfId="0" applyFont="1" applyFill="1" applyAlignment="1" applyProtection="1">
      <alignment vertical="center"/>
    </xf>
    <xf numFmtId="0" fontId="10" fillId="3" borderId="1" xfId="0" applyFont="1" applyFill="1" applyBorder="1" applyAlignment="1" applyProtection="1">
      <alignment horizontal="left" vertical="center"/>
    </xf>
    <xf numFmtId="0" fontId="10" fillId="2" borderId="1" xfId="0" applyFont="1" applyFill="1" applyBorder="1" applyAlignment="1" applyProtection="1">
      <alignment horizontal="left" vertical="center"/>
    </xf>
    <xf numFmtId="0" fontId="29" fillId="4" borderId="0" xfId="0" applyFont="1" applyFill="1" applyAlignment="1" applyProtection="1">
      <alignment horizontal="left" vertical="center"/>
    </xf>
    <xf numFmtId="0" fontId="10" fillId="4" borderId="0" xfId="0" applyFont="1" applyFill="1" applyBorder="1" applyAlignment="1" applyProtection="1">
      <alignment horizontal="center" vertical="center"/>
    </xf>
    <xf numFmtId="0" fontId="10" fillId="4" borderId="0" xfId="0" applyFont="1" applyFill="1" applyBorder="1" applyAlignment="1" applyProtection="1">
      <alignment horizontal="left" vertical="center"/>
    </xf>
    <xf numFmtId="0" fontId="10" fillId="4" borderId="1" xfId="0" applyFont="1" applyFill="1" applyBorder="1" applyAlignment="1" applyProtection="1">
      <alignment horizontal="left" vertical="center"/>
    </xf>
    <xf numFmtId="0" fontId="10" fillId="4" borderId="0" xfId="0" applyFont="1" applyFill="1" applyBorder="1" applyProtection="1">
      <alignment vertical="center"/>
    </xf>
    <xf numFmtId="0" fontId="31" fillId="4" borderId="0" xfId="0" applyFont="1" applyFill="1" applyAlignment="1" applyProtection="1">
      <alignment vertical="center"/>
    </xf>
    <xf numFmtId="0" fontId="10" fillId="4" borderId="0" xfId="0" applyFont="1" applyFill="1" applyBorder="1" applyAlignment="1" applyProtection="1">
      <alignment vertical="center"/>
    </xf>
    <xf numFmtId="0" fontId="10" fillId="4" borderId="0" xfId="0" applyFont="1" applyFill="1" applyBorder="1" applyAlignment="1" applyProtection="1">
      <alignment vertical="center" shrinkToFit="1"/>
    </xf>
    <xf numFmtId="0" fontId="31" fillId="4" borderId="0" xfId="0" applyFont="1" applyFill="1" applyAlignment="1" applyProtection="1">
      <alignment horizontal="left" vertical="center"/>
    </xf>
    <xf numFmtId="0" fontId="32" fillId="4" borderId="0" xfId="0" applyFont="1" applyFill="1" applyProtection="1">
      <alignment vertical="center"/>
    </xf>
    <xf numFmtId="0" fontId="32" fillId="0" borderId="0" xfId="0" applyFont="1" applyProtection="1">
      <alignment vertical="center"/>
    </xf>
    <xf numFmtId="0" fontId="24" fillId="5" borderId="0" xfId="0" applyFont="1" applyFill="1" applyProtection="1">
      <alignment vertical="center"/>
    </xf>
    <xf numFmtId="0" fontId="24" fillId="5" borderId="0" xfId="0" applyFont="1" applyFill="1" applyAlignment="1" applyProtection="1">
      <alignment horizontal="center" vertical="center"/>
    </xf>
    <xf numFmtId="0" fontId="7" fillId="2" borderId="0" xfId="0" applyFont="1" applyFill="1" applyBorder="1" applyAlignment="1" applyProtection="1">
      <alignment horizontal="center" vertical="center" shrinkToFit="1"/>
    </xf>
    <xf numFmtId="0" fontId="7" fillId="3"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0" fillId="0" borderId="9"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10" fillId="2" borderId="27" xfId="0" applyFont="1" applyFill="1" applyBorder="1" applyAlignment="1" applyProtection="1">
      <alignment horizontal="center" vertical="center" wrapText="1" shrinkToFit="1"/>
    </xf>
    <xf numFmtId="0" fontId="5" fillId="2" borderId="28"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shrinkToFit="1"/>
    </xf>
    <xf numFmtId="0" fontId="5" fillId="3" borderId="29" xfId="0" applyFont="1" applyFill="1" applyBorder="1" applyAlignment="1" applyProtection="1">
      <alignment horizontal="center" vertical="center" shrinkToFit="1"/>
    </xf>
    <xf numFmtId="0" fontId="4" fillId="0" borderId="33" xfId="0" applyFont="1" applyBorder="1" applyAlignment="1" applyProtection="1">
      <alignment horizontal="center" vertical="center" wrapText="1"/>
    </xf>
    <xf numFmtId="1" fontId="4" fillId="0" borderId="34" xfId="0" applyNumberFormat="1" applyFont="1" applyBorder="1" applyAlignment="1" applyProtection="1">
      <alignment horizontal="center" vertical="center" wrapText="1"/>
    </xf>
    <xf numFmtId="0" fontId="5" fillId="3" borderId="35" xfId="0" applyFont="1" applyFill="1" applyBorder="1" applyAlignment="1" applyProtection="1">
      <alignment horizontal="left" vertical="center" wrapText="1"/>
    </xf>
    <xf numFmtId="177" fontId="5" fillId="0" borderId="42" xfId="0" applyNumberFormat="1" applyFont="1" applyBorder="1" applyAlignment="1" applyProtection="1">
      <alignment horizontal="center" vertical="center" wrapText="1"/>
    </xf>
    <xf numFmtId="177" fontId="5" fillId="0" borderId="43" xfId="0" applyNumberFormat="1" applyFont="1" applyBorder="1" applyAlignment="1" applyProtection="1">
      <alignment horizontal="center" vertical="center" wrapText="1"/>
    </xf>
    <xf numFmtId="0" fontId="10" fillId="2" borderId="44" xfId="0" applyFont="1" applyFill="1" applyBorder="1" applyAlignment="1" applyProtection="1">
      <alignment horizontal="center" vertical="center" wrapText="1" shrinkToFit="1"/>
    </xf>
    <xf numFmtId="0" fontId="5" fillId="2" borderId="47"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shrinkToFit="1"/>
    </xf>
    <xf numFmtId="0" fontId="5" fillId="3" borderId="1" xfId="0" applyFont="1" applyFill="1" applyBorder="1" applyAlignment="1" applyProtection="1">
      <alignment horizontal="center" vertical="center" shrinkToFit="1"/>
    </xf>
    <xf numFmtId="0" fontId="4" fillId="0" borderId="54" xfId="0" applyFont="1" applyBorder="1" applyAlignment="1" applyProtection="1">
      <alignment horizontal="center" vertical="center" wrapText="1"/>
    </xf>
    <xf numFmtId="1" fontId="4" fillId="0" borderId="55" xfId="0" applyNumberFormat="1" applyFont="1" applyBorder="1" applyAlignment="1" applyProtection="1">
      <alignment horizontal="center" vertical="center" wrapText="1"/>
    </xf>
    <xf numFmtId="0" fontId="5" fillId="3" borderId="56" xfId="0" applyFont="1" applyFill="1" applyBorder="1" applyAlignment="1" applyProtection="1">
      <alignment horizontal="left" vertical="center" wrapText="1"/>
    </xf>
    <xf numFmtId="0" fontId="23" fillId="3" borderId="56" xfId="0" applyFont="1" applyFill="1" applyBorder="1" applyAlignment="1" applyProtection="1">
      <alignment horizontal="left" vertical="center" wrapText="1"/>
    </xf>
    <xf numFmtId="0" fontId="26" fillId="3" borderId="56" xfId="0" applyFont="1" applyFill="1" applyBorder="1" applyAlignment="1" applyProtection="1">
      <alignment horizontal="left" vertical="center" wrapText="1"/>
    </xf>
    <xf numFmtId="0" fontId="22" fillId="3" borderId="56" xfId="0" applyFont="1" applyFill="1" applyBorder="1" applyAlignment="1" applyProtection="1">
      <alignment horizontal="left" vertical="center" wrapText="1"/>
    </xf>
    <xf numFmtId="0" fontId="10" fillId="3" borderId="56" xfId="0" applyFont="1" applyFill="1" applyBorder="1" applyAlignment="1" applyProtection="1">
      <alignment horizontal="left" vertical="center" wrapText="1"/>
    </xf>
    <xf numFmtId="0" fontId="5" fillId="0" borderId="56" xfId="0" applyFont="1" applyBorder="1" applyAlignment="1" applyProtection="1">
      <alignment horizontal="center" vertical="center"/>
    </xf>
    <xf numFmtId="0" fontId="5" fillId="3" borderId="47" xfId="0" applyFont="1" applyFill="1" applyBorder="1" applyAlignment="1" applyProtection="1">
      <alignment horizontal="center" vertical="center" shrinkToFit="1"/>
    </xf>
    <xf numFmtId="177" fontId="5" fillId="0" borderId="98" xfId="0" applyNumberFormat="1" applyFont="1" applyBorder="1" applyAlignment="1" applyProtection="1">
      <alignment horizontal="center" vertical="center" wrapText="1"/>
    </xf>
    <xf numFmtId="177" fontId="5" fillId="0" borderId="99" xfId="0" applyNumberFormat="1" applyFont="1" applyBorder="1" applyAlignment="1" applyProtection="1">
      <alignment horizontal="center" vertical="center" wrapText="1"/>
    </xf>
    <xf numFmtId="0" fontId="10" fillId="2" borderId="18"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shrinkToFit="1"/>
    </xf>
    <xf numFmtId="0" fontId="5" fillId="3" borderId="14" xfId="0" applyFont="1" applyFill="1" applyBorder="1" applyAlignment="1" applyProtection="1">
      <alignment horizontal="left" vertical="center" wrapText="1"/>
    </xf>
    <xf numFmtId="177" fontId="5" fillId="0" borderId="62" xfId="0" applyNumberFormat="1" applyFont="1" applyBorder="1" applyAlignment="1" applyProtection="1">
      <alignment horizontal="center" vertical="center" wrapText="1"/>
    </xf>
    <xf numFmtId="177" fontId="5" fillId="0" borderId="63" xfId="0" applyNumberFormat="1" applyFont="1" applyBorder="1" applyAlignment="1" applyProtection="1">
      <alignment horizontal="center" vertical="center" wrapText="1"/>
    </xf>
    <xf numFmtId="0" fontId="5" fillId="0" borderId="83" xfId="0" applyFont="1" applyBorder="1" applyAlignment="1" applyProtection="1">
      <alignment horizontal="center" vertical="center"/>
    </xf>
    <xf numFmtId="0" fontId="10" fillId="2" borderId="84" xfId="0" applyFont="1" applyFill="1" applyBorder="1" applyAlignment="1" applyProtection="1">
      <alignment horizontal="center" vertical="center" wrapText="1" shrinkToFit="1"/>
    </xf>
    <xf numFmtId="0" fontId="5" fillId="2" borderId="77" xfId="0" applyFont="1" applyFill="1" applyBorder="1" applyAlignment="1" applyProtection="1">
      <alignment horizontal="center" vertical="center" wrapText="1"/>
    </xf>
    <xf numFmtId="0" fontId="5" fillId="2" borderId="77" xfId="0" applyFont="1" applyFill="1" applyBorder="1" applyAlignment="1" applyProtection="1">
      <alignment horizontal="center" vertical="center" wrapText="1" shrinkToFit="1"/>
    </xf>
    <xf numFmtId="0" fontId="5" fillId="3" borderId="78" xfId="0" applyFont="1" applyFill="1" applyBorder="1" applyAlignment="1" applyProtection="1">
      <alignment horizontal="center" vertical="center" shrinkToFit="1"/>
    </xf>
    <xf numFmtId="0" fontId="4" fillId="0" borderId="89" xfId="0" applyFont="1" applyBorder="1" applyAlignment="1" applyProtection="1">
      <alignment horizontal="center" vertical="center" wrapText="1"/>
    </xf>
    <xf numFmtId="1" fontId="4" fillId="0" borderId="90" xfId="0" applyNumberFormat="1" applyFont="1" applyBorder="1" applyAlignment="1" applyProtection="1">
      <alignment horizontal="center" vertical="center" wrapText="1"/>
    </xf>
    <xf numFmtId="0" fontId="5" fillId="3" borderId="91" xfId="0" applyFont="1" applyFill="1" applyBorder="1" applyAlignment="1" applyProtection="1">
      <alignment horizontal="left" vertical="center" wrapText="1"/>
    </xf>
    <xf numFmtId="0" fontId="5" fillId="0" borderId="64" xfId="0" applyFont="1" applyBorder="1" applyAlignment="1" applyProtection="1">
      <alignment horizontal="center" vertical="center"/>
    </xf>
    <xf numFmtId="0" fontId="10" fillId="2" borderId="26" xfId="0" applyFont="1" applyFill="1" applyBorder="1" applyAlignment="1" applyProtection="1">
      <alignment horizontal="center" vertical="center" wrapText="1" shrinkToFit="1"/>
    </xf>
    <xf numFmtId="0" fontId="5" fillId="2" borderId="24"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shrinkToFit="1"/>
    </xf>
    <xf numFmtId="0" fontId="5" fillId="3" borderId="24" xfId="0" applyFont="1" applyFill="1" applyBorder="1" applyAlignment="1" applyProtection="1">
      <alignment horizontal="center" vertical="center" shrinkToFit="1"/>
    </xf>
    <xf numFmtId="0" fontId="5" fillId="3" borderId="64" xfId="0" applyFont="1" applyFill="1" applyBorder="1" applyAlignment="1" applyProtection="1">
      <alignment horizontal="left" vertical="center" wrapText="1"/>
    </xf>
    <xf numFmtId="177" fontId="5" fillId="0" borderId="75" xfId="0" applyNumberFormat="1" applyFont="1" applyBorder="1" applyAlignment="1" applyProtection="1">
      <alignment horizontal="center" vertical="center" wrapText="1"/>
    </xf>
    <xf numFmtId="177" fontId="5" fillId="0" borderId="76" xfId="0" applyNumberFormat="1" applyFont="1" applyBorder="1" applyAlignment="1" applyProtection="1">
      <alignment horizontal="center" vertical="center" wrapText="1"/>
    </xf>
    <xf numFmtId="0" fontId="12" fillId="4" borderId="0" xfId="0" applyFont="1" applyFill="1" applyAlignment="1" applyProtection="1">
      <alignment horizontal="left" vertical="center" wrapText="1"/>
    </xf>
    <xf numFmtId="0" fontId="0" fillId="0" borderId="0" xfId="0" applyAlignment="1" applyProtection="1">
      <alignment vertical="center" wrapText="1"/>
    </xf>
    <xf numFmtId="0" fontId="12" fillId="4" borderId="1" xfId="0" applyFont="1" applyFill="1" applyBorder="1" applyAlignment="1" applyProtection="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2" borderId="0"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wrapText="1" shrinkToFit="1"/>
      <protection locked="0"/>
    </xf>
    <xf numFmtId="0" fontId="5" fillId="2" borderId="47" xfId="0" applyFont="1" applyFill="1" applyBorder="1" applyAlignment="1" applyProtection="1">
      <alignment horizontal="center" vertical="center" wrapText="1"/>
      <protection locked="0"/>
    </xf>
    <xf numFmtId="0" fontId="5" fillId="2" borderId="47" xfId="0" applyFont="1" applyFill="1" applyBorder="1" applyAlignment="1" applyProtection="1">
      <alignment horizontal="center" vertical="center" wrapText="1" shrinkToFit="1"/>
      <protection locked="0"/>
    </xf>
    <xf numFmtId="0" fontId="5" fillId="3" borderId="1" xfId="0" applyFont="1" applyFill="1" applyBorder="1" applyAlignment="1" applyProtection="1">
      <alignment horizontal="center" vertical="center" shrinkToFit="1"/>
      <protection locked="0"/>
    </xf>
    <xf numFmtId="0" fontId="4" fillId="0" borderId="54" xfId="0" applyFont="1" applyBorder="1" applyAlignment="1">
      <alignment horizontal="center" vertical="center" wrapText="1"/>
    </xf>
    <xf numFmtId="1" fontId="4" fillId="0" borderId="55" xfId="0" applyNumberFormat="1" applyFont="1" applyBorder="1" applyAlignment="1">
      <alignment horizontal="center" vertical="center" wrapText="1"/>
    </xf>
    <xf numFmtId="0" fontId="10" fillId="3" borderId="56" xfId="0" applyFont="1" applyFill="1" applyBorder="1" applyAlignment="1" applyProtection="1">
      <alignment horizontal="left" vertical="center" wrapText="1"/>
      <protection locked="0"/>
    </xf>
    <xf numFmtId="177" fontId="5" fillId="0" borderId="42" xfId="0" applyNumberFormat="1" applyFont="1" applyBorder="1" applyAlignment="1">
      <alignment horizontal="center" vertical="center" wrapText="1"/>
    </xf>
    <xf numFmtId="177" fontId="5" fillId="0" borderId="43" xfId="0" applyNumberFormat="1" applyFont="1" applyBorder="1" applyAlignment="1">
      <alignment horizontal="center" vertical="center" wrapText="1"/>
    </xf>
    <xf numFmtId="0" fontId="10" fillId="2" borderId="27" xfId="0" applyFont="1" applyFill="1" applyBorder="1" applyAlignment="1" applyProtection="1">
      <alignment horizontal="center" vertical="center" wrapText="1" shrinkToFit="1"/>
      <protection locked="0"/>
    </xf>
    <xf numFmtId="0" fontId="5" fillId="2" borderId="28"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shrinkToFit="1"/>
      <protection locked="0"/>
    </xf>
    <xf numFmtId="0" fontId="5" fillId="3" borderId="29" xfId="0" applyFont="1" applyFill="1" applyBorder="1" applyAlignment="1" applyProtection="1">
      <alignment horizontal="center" vertical="center" shrinkToFit="1"/>
      <protection locked="0"/>
    </xf>
    <xf numFmtId="0" fontId="4" fillId="0" borderId="33" xfId="0" applyFont="1" applyBorder="1" applyAlignment="1">
      <alignment horizontal="center" vertical="center" wrapText="1"/>
    </xf>
    <xf numFmtId="1" fontId="4" fillId="0" borderId="34" xfId="0" applyNumberFormat="1" applyFont="1" applyBorder="1" applyAlignment="1">
      <alignment horizontal="center" vertical="center" wrapText="1"/>
    </xf>
    <xf numFmtId="0" fontId="10" fillId="3" borderId="35" xfId="0" applyFont="1" applyFill="1" applyBorder="1" applyAlignment="1" applyProtection="1">
      <alignment horizontal="left" vertical="center" wrapText="1"/>
      <protection locked="0"/>
    </xf>
    <xf numFmtId="0" fontId="5" fillId="0" borderId="64" xfId="0" applyFont="1" applyBorder="1" applyAlignment="1">
      <alignment horizontal="center" vertical="center"/>
    </xf>
    <xf numFmtId="0" fontId="10" fillId="2" borderId="26" xfId="0" applyFont="1" applyFill="1" applyBorder="1" applyAlignment="1" applyProtection="1">
      <alignment horizontal="center" vertical="center" wrapText="1" shrinkToFit="1"/>
      <protection locked="0"/>
    </xf>
    <xf numFmtId="0" fontId="5" fillId="2" borderId="24"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shrinkToFit="1"/>
      <protection locked="0"/>
    </xf>
    <xf numFmtId="0" fontId="5" fillId="3" borderId="24" xfId="0" applyFont="1" applyFill="1" applyBorder="1" applyAlignment="1" applyProtection="1">
      <alignment horizontal="center" vertical="center" shrinkToFit="1"/>
      <protection locked="0"/>
    </xf>
    <xf numFmtId="0" fontId="10" fillId="3" borderId="64" xfId="0" applyFont="1" applyFill="1" applyBorder="1" applyAlignment="1" applyProtection="1">
      <alignment horizontal="left" vertical="center" wrapText="1"/>
      <protection locked="0"/>
    </xf>
    <xf numFmtId="177" fontId="5" fillId="0" borderId="75" xfId="0" applyNumberFormat="1" applyFont="1" applyBorder="1" applyAlignment="1">
      <alignment horizontal="center" vertical="center" wrapText="1"/>
    </xf>
    <xf numFmtId="177" fontId="5" fillId="0" borderId="76" xfId="0" applyNumberFormat="1" applyFont="1" applyBorder="1" applyAlignment="1">
      <alignment horizontal="center" vertical="center" wrapText="1"/>
    </xf>
    <xf numFmtId="0" fontId="0" fillId="0" borderId="0" xfId="0" applyAlignment="1">
      <alignment vertical="center" wrapText="1"/>
    </xf>
    <xf numFmtId="0" fontId="10" fillId="4" borderId="0" xfId="0" applyFont="1" applyFill="1" applyBorder="1" applyAlignment="1" applyProtection="1">
      <alignment horizontal="left" vertical="center" indent="1"/>
    </xf>
    <xf numFmtId="0" fontId="0" fillId="4" borderId="2" xfId="0" applyFont="1" applyFill="1" applyBorder="1" applyAlignment="1">
      <alignment horizontal="center" vertical="center"/>
    </xf>
  </cellXfs>
  <cellStyles count="1">
    <cellStyle name="標準" xfId="0" builtinId="0"/>
  </cellStyles>
  <dxfs count="10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76320</xdr:rowOff>
    </xdr:from>
    <xdr:to>
      <xdr:col>3</xdr:col>
      <xdr:colOff>228240</xdr:colOff>
      <xdr:row>2</xdr:row>
      <xdr:rowOff>164880</xdr:rowOff>
    </xdr:to>
    <xdr:sp macro="" textlink="">
      <xdr:nvSpPr>
        <xdr:cNvPr id="2" name="正方形/長方形 4"/>
        <xdr:cNvSpPr/>
      </xdr:nvSpPr>
      <xdr:spPr>
        <a:xfrm>
          <a:off x="0" y="333360"/>
          <a:ext cx="1369800" cy="3459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ja-JP" sz="1600" b="0" strike="noStrike" spc="-1">
              <a:solidFill>
                <a:srgbClr val="FF0000"/>
              </a:solidFill>
              <a:latin typeface="ＭＳ ゴシック"/>
              <a:ea typeface="ＭＳ ゴシック"/>
            </a:rPr>
            <a:t>【記載例】</a:t>
          </a:r>
          <a:endParaRPr lang="en-US" sz="16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571680</xdr:colOff>
      <xdr:row>3</xdr:row>
      <xdr:rowOff>66600</xdr:rowOff>
    </xdr:from>
    <xdr:to>
      <xdr:col>3</xdr:col>
      <xdr:colOff>647640</xdr:colOff>
      <xdr:row>4</xdr:row>
      <xdr:rowOff>228240</xdr:rowOff>
    </xdr:to>
    <xdr:sp macro="" textlink="">
      <xdr:nvSpPr>
        <xdr:cNvPr id="2" name="右中かっこ 3"/>
        <xdr:cNvSpPr/>
      </xdr:nvSpPr>
      <xdr:spPr>
        <a:xfrm>
          <a:off x="5216040" y="81900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0</xdr:col>
      <xdr:colOff>155680</xdr:colOff>
      <xdr:row>59</xdr:row>
      <xdr:rowOff>92180</xdr:rowOff>
    </xdr:from>
    <xdr:to>
      <xdr:col>14</xdr:col>
      <xdr:colOff>241300</xdr:colOff>
      <xdr:row>65</xdr:row>
      <xdr:rowOff>127000</xdr:rowOff>
    </xdr:to>
    <xdr:sp macro="" textlink="">
      <xdr:nvSpPr>
        <xdr:cNvPr id="3" name="正方形/長方形 4"/>
        <xdr:cNvSpPr/>
      </xdr:nvSpPr>
      <xdr:spPr>
        <a:xfrm>
          <a:off x="155680" y="11801580"/>
          <a:ext cx="12099820" cy="144452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【留意事項】</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　（「校閲」⇒「シート保護の解除」をクリック。</a:t>
          </a:r>
          <a:r>
            <a:rPr lang="en-US" sz="1100" b="0" strike="noStrike" spc="-1">
              <a:solidFill>
                <a:srgbClr val="000000"/>
              </a:solidFill>
              <a:latin typeface="HGSｺﾞｼｯｸM" panose="020B0600000000000000" pitchFamily="50" charset="-128"/>
              <a:ea typeface="HGSｺﾞｼｯｸM" panose="020B0600000000000000" pitchFamily="50" charset="-128"/>
            </a:rPr>
            <a:t>PW</a:t>
          </a:r>
          <a:r>
            <a:rPr lang="ja-JP" sz="1100" b="0" strike="noStrike" spc="-1">
              <a:solidFill>
                <a:srgbClr val="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lang="en-US" sz="1100" b="0" strike="noStrike" spc="-1">
              <a:solidFill>
                <a:srgbClr val="000000"/>
              </a:solidFill>
              <a:latin typeface="HGSｺﾞｼｯｸM" panose="020B0600000000000000" pitchFamily="50" charset="-128"/>
              <a:ea typeface="HGSｺﾞｼｯｸM" panose="020B0600000000000000" pitchFamily="50" charset="-128"/>
            </a:rPr>
            <a:t>OK</a:t>
          </a:r>
          <a:r>
            <a:rPr lang="ja-JP" sz="1100" b="0" strike="noStrike" spc="-1">
              <a:solidFill>
                <a:srgbClr val="000000"/>
              </a:solidFill>
              <a:latin typeface="HGSｺﾞｼｯｸM" panose="020B0600000000000000" pitchFamily="50" charset="-128"/>
              <a:ea typeface="HGSｺﾞｼｯｸM" panose="020B0600000000000000" pitchFamily="50" charset="-128"/>
            </a:rPr>
            <a:t>」をクリック。）</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tabLst>
              <a:tab pos="0" algn="l"/>
            </a:tabLst>
          </a:pPr>
          <a:r>
            <a:rPr lang="ja-JP" sz="1100" b="0" strike="noStrike" spc="-1">
              <a:solidFill>
                <a:srgbClr val="000000"/>
              </a:solidFill>
              <a:latin typeface="HGSｺﾞｼｯｸM" panose="020B0600000000000000" pitchFamily="50" charset="-128"/>
              <a:ea typeface="HGSｺﾞｼｯｸM" panose="020B0600000000000000" pitchFamily="50" charset="-128"/>
            </a:rPr>
            <a:t>・必要項目を満たしていれば、各事業所で使用するシフト表等をもって代替書類として差し支えありません。</a:t>
          </a:r>
          <a:endParaRPr lang="en-US" altLang="ja-JP" sz="1100" b="0" strike="noStrike" spc="-1">
            <a:solidFill>
              <a:srgbClr val="000000"/>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tab pos="0" algn="l"/>
            </a:tabLst>
            <a:defRPr/>
          </a:pPr>
          <a:r>
            <a:rPr kumimoji="1" lang="ja-JP" altLang="ja-JP" sz="1100">
              <a:effectLst/>
              <a:latin typeface="HGSｺﾞｼｯｸM" panose="020B0600000000000000" pitchFamily="50" charset="-128"/>
              <a:ea typeface="HGSｺﾞｼｯｸM" panose="020B0600000000000000" pitchFamily="50" charset="-128"/>
              <a:cs typeface="+mn-cs"/>
            </a:rPr>
            <a:t>・変更届等に「従業者の勤務の体制及び勤務形態一覧表」の添付が必要で、変更日が月途中の場合は、変更した日から</a:t>
          </a:r>
          <a:r>
            <a:rPr kumimoji="1" lang="en-US" altLang="ja-JP" sz="1100">
              <a:effectLst/>
              <a:latin typeface="HGSｺﾞｼｯｸM" panose="020B0600000000000000" pitchFamily="50" charset="-128"/>
              <a:ea typeface="HGSｺﾞｼｯｸM" panose="020B0600000000000000" pitchFamily="50" charset="-128"/>
              <a:cs typeface="+mn-cs"/>
            </a:rPr>
            <a:t>4</a:t>
          </a:r>
          <a:r>
            <a:rPr kumimoji="1" lang="ja-JP" altLang="ja-JP" sz="1100">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effectLst/>
              <a:latin typeface="HGSｺﾞｼｯｸM" panose="020B0600000000000000" pitchFamily="50" charset="-128"/>
              <a:ea typeface="HGSｺﾞｼｯｸM" panose="020B0600000000000000" pitchFamily="50" charset="-128"/>
              <a:cs typeface="+mn-cs"/>
            </a:rPr>
            <a:t>2</a:t>
          </a:r>
          <a:r>
            <a:rPr kumimoji="1" lang="ja-JP" altLang="ja-JP" sz="1100">
              <a:effectLst/>
              <a:latin typeface="HGSｺﾞｼｯｸM" panose="020B0600000000000000" pitchFamily="50" charset="-128"/>
              <a:ea typeface="HGSｺﾞｼｯｸM" panose="020B0600000000000000" pitchFamily="50" charset="-128"/>
              <a:cs typeface="+mn-cs"/>
            </a:rPr>
            <a:t>月分）を添付してください。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tabLst>
              <a:tab pos="0" algn="l"/>
            </a:tabLst>
          </a:pPr>
          <a:endParaRPr lang="en-US" sz="11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8"/>
  <sheetViews>
    <sheetView showGridLines="0" tabSelected="1" zoomScale="50" zoomScaleNormal="50" zoomScaleSheetLayoutView="55" zoomScalePageLayoutView="75" workbookViewId="0"/>
  </sheetViews>
  <sheetFormatPr defaultColWidth="4.5" defaultRowHeight="19.5" x14ac:dyDescent="0.4"/>
  <cols>
    <col min="1" max="1" width="0.875" style="38" customWidth="1"/>
    <col min="2" max="2" width="5.75" style="38" customWidth="1"/>
    <col min="3" max="4" width="8.125" style="38" customWidth="1"/>
    <col min="5" max="8" width="3.25" style="38" hidden="1" customWidth="1"/>
    <col min="9" max="10" width="3.25" style="38" customWidth="1"/>
    <col min="11" max="62" width="5.75" style="38" customWidth="1"/>
    <col min="63" max="63" width="1.125" style="38" customWidth="1"/>
    <col min="64" max="1024" width="4.5" style="38"/>
    <col min="1025" max="16384" width="4.5" style="178"/>
  </cols>
  <sheetData>
    <row r="1" spans="2:67" s="22" customFormat="1" ht="20.25" customHeight="1" x14ac:dyDescent="0.4">
      <c r="C1" s="196" t="s">
        <v>212</v>
      </c>
      <c r="D1" s="196"/>
      <c r="E1" s="196"/>
      <c r="F1" s="196"/>
      <c r="G1" s="196"/>
      <c r="H1" s="196"/>
      <c r="I1" s="196"/>
      <c r="J1" s="196"/>
      <c r="M1" s="16" t="s">
        <v>0</v>
      </c>
      <c r="P1" s="196"/>
      <c r="Q1" s="196"/>
      <c r="R1" s="196"/>
      <c r="S1" s="196"/>
      <c r="T1" s="196"/>
      <c r="U1" s="196"/>
      <c r="V1" s="196"/>
      <c r="W1" s="196"/>
      <c r="AS1" s="17" t="s">
        <v>1</v>
      </c>
      <c r="AT1" s="293" t="s">
        <v>2</v>
      </c>
      <c r="AU1" s="293"/>
      <c r="AV1" s="293"/>
      <c r="AW1" s="293"/>
      <c r="AX1" s="293"/>
      <c r="AY1" s="293"/>
      <c r="AZ1" s="293"/>
      <c r="BA1" s="293"/>
      <c r="BB1" s="293"/>
      <c r="BC1" s="293"/>
      <c r="BD1" s="293"/>
      <c r="BE1" s="293"/>
      <c r="BF1" s="293"/>
      <c r="BG1" s="293"/>
      <c r="BH1" s="293"/>
      <c r="BI1" s="293"/>
      <c r="BJ1" s="17" t="s">
        <v>3</v>
      </c>
    </row>
    <row r="2" spans="2:67" s="15" customFormat="1" ht="20.25" customHeight="1" x14ac:dyDescent="0.4">
      <c r="J2" s="16"/>
      <c r="M2" s="16"/>
      <c r="N2" s="16"/>
      <c r="P2" s="17"/>
      <c r="Q2" s="17"/>
      <c r="R2" s="17"/>
      <c r="S2" s="17"/>
      <c r="T2" s="17"/>
      <c r="U2" s="17"/>
      <c r="V2" s="17"/>
      <c r="W2" s="17"/>
      <c r="AB2" s="17" t="s">
        <v>4</v>
      </c>
      <c r="AC2" s="294">
        <v>5</v>
      </c>
      <c r="AD2" s="294"/>
      <c r="AE2" s="197" t="s">
        <v>5</v>
      </c>
      <c r="AF2" s="295">
        <f>IF(AC2=0,"",YEAR(DATE(2018+AC2,1,1)))</f>
        <v>2023</v>
      </c>
      <c r="AG2" s="295"/>
      <c r="AH2" s="198" t="s">
        <v>6</v>
      </c>
      <c r="AI2" s="199" t="s">
        <v>7</v>
      </c>
      <c r="AJ2" s="294">
        <v>4</v>
      </c>
      <c r="AK2" s="294"/>
      <c r="AL2" s="199" t="s">
        <v>8</v>
      </c>
      <c r="AS2" s="17" t="s">
        <v>9</v>
      </c>
      <c r="AT2" s="294" t="s">
        <v>140</v>
      </c>
      <c r="AU2" s="294"/>
      <c r="AV2" s="294"/>
      <c r="AW2" s="294"/>
      <c r="AX2" s="294"/>
      <c r="AY2" s="294"/>
      <c r="AZ2" s="294"/>
      <c r="BA2" s="294"/>
      <c r="BB2" s="294"/>
      <c r="BC2" s="294"/>
      <c r="BD2" s="294"/>
      <c r="BE2" s="294"/>
      <c r="BF2" s="294"/>
      <c r="BG2" s="294"/>
      <c r="BH2" s="294"/>
      <c r="BI2" s="294"/>
      <c r="BJ2" s="17" t="s">
        <v>3</v>
      </c>
      <c r="BK2" s="17"/>
      <c r="BL2" s="17"/>
      <c r="BM2" s="17"/>
    </row>
    <row r="3" spans="2:67" s="15" customFormat="1" ht="20.25" customHeight="1" x14ac:dyDescent="0.4">
      <c r="J3" s="16"/>
      <c r="M3" s="16"/>
      <c r="O3" s="17"/>
      <c r="P3" s="17"/>
      <c r="Q3" s="17"/>
      <c r="R3" s="17"/>
      <c r="S3" s="17"/>
      <c r="T3" s="17"/>
      <c r="U3" s="17"/>
      <c r="AC3" s="18"/>
      <c r="AD3" s="18"/>
      <c r="AE3" s="19"/>
      <c r="AF3" s="20"/>
      <c r="AG3" s="19"/>
      <c r="BD3" s="200" t="s">
        <v>10</v>
      </c>
      <c r="BE3" s="296" t="s">
        <v>11</v>
      </c>
      <c r="BF3" s="296"/>
      <c r="BG3" s="296"/>
      <c r="BH3" s="296"/>
      <c r="BI3" s="17"/>
    </row>
    <row r="4" spans="2:67" s="15" customFormat="1" ht="20.25" customHeight="1" x14ac:dyDescent="0.4">
      <c r="J4" s="16"/>
      <c r="M4" s="16"/>
      <c r="O4" s="17"/>
      <c r="P4" s="17"/>
      <c r="Q4" s="17"/>
      <c r="R4" s="17"/>
      <c r="S4" s="17"/>
      <c r="T4" s="17"/>
      <c r="U4" s="17"/>
      <c r="AC4" s="18"/>
      <c r="AD4" s="18"/>
      <c r="AE4" s="19"/>
      <c r="AF4" s="20"/>
      <c r="AG4" s="19"/>
      <c r="BD4" s="200" t="s">
        <v>12</v>
      </c>
      <c r="BE4" s="296" t="s">
        <v>13</v>
      </c>
      <c r="BF4" s="296"/>
      <c r="BG4" s="296"/>
      <c r="BH4" s="296"/>
      <c r="BI4" s="17"/>
    </row>
    <row r="5" spans="2:67" s="15" customFormat="1" ht="9" customHeight="1" x14ac:dyDescent="0.4">
      <c r="J5" s="16"/>
      <c r="M5" s="16"/>
      <c r="O5" s="17"/>
      <c r="P5" s="17"/>
      <c r="Q5" s="17"/>
      <c r="R5" s="17"/>
      <c r="S5" s="17"/>
      <c r="T5" s="17"/>
      <c r="U5" s="17"/>
      <c r="AC5" s="21"/>
      <c r="AD5" s="21"/>
      <c r="AJ5" s="22"/>
      <c r="AK5" s="22"/>
      <c r="AL5" s="22"/>
      <c r="AM5" s="22"/>
      <c r="AN5" s="22"/>
      <c r="AO5" s="22"/>
      <c r="AP5" s="22"/>
      <c r="AQ5" s="22"/>
      <c r="AR5" s="22"/>
      <c r="AS5" s="22"/>
      <c r="AT5" s="22"/>
      <c r="AU5" s="22"/>
      <c r="AV5" s="22"/>
      <c r="AW5" s="22"/>
      <c r="AX5" s="22"/>
      <c r="AY5" s="22"/>
      <c r="AZ5" s="22"/>
      <c r="BA5" s="22"/>
      <c r="BB5" s="22"/>
      <c r="BC5" s="22"/>
      <c r="BD5" s="22"/>
      <c r="BE5" s="22"/>
      <c r="BF5" s="22"/>
      <c r="BG5" s="22"/>
      <c r="BH5" s="32"/>
      <c r="BI5" s="32"/>
    </row>
    <row r="6" spans="2:67" s="15" customFormat="1" ht="21" customHeight="1" x14ac:dyDescent="0.4">
      <c r="B6" s="24"/>
      <c r="C6" s="25"/>
      <c r="D6" s="25"/>
      <c r="E6" s="25"/>
      <c r="F6" s="25"/>
      <c r="G6" s="25"/>
      <c r="H6" s="25"/>
      <c r="I6" s="25"/>
      <c r="J6" s="25"/>
      <c r="K6" s="26"/>
      <c r="L6" s="26"/>
      <c r="M6" s="26"/>
      <c r="N6" s="27"/>
      <c r="O6" s="26"/>
      <c r="P6" s="26"/>
      <c r="Q6" s="26"/>
      <c r="AJ6" s="22"/>
      <c r="AK6" s="22"/>
      <c r="AL6" s="22"/>
      <c r="AM6" s="22"/>
      <c r="AN6" s="22"/>
      <c r="AO6" s="28" t="s">
        <v>14</v>
      </c>
      <c r="AP6" s="22"/>
      <c r="AQ6" s="22"/>
      <c r="AR6" s="22"/>
      <c r="AS6" s="22"/>
      <c r="AT6" s="22"/>
      <c r="AU6" s="22"/>
      <c r="AW6" s="29"/>
      <c r="AX6" s="29"/>
      <c r="AY6" s="201"/>
      <c r="AZ6" s="22"/>
      <c r="BA6" s="297">
        <v>40</v>
      </c>
      <c r="BB6" s="297"/>
      <c r="BC6" s="201" t="s">
        <v>15</v>
      </c>
      <c r="BD6" s="22"/>
      <c r="BE6" s="297">
        <v>160</v>
      </c>
      <c r="BF6" s="297"/>
      <c r="BG6" s="201" t="s">
        <v>16</v>
      </c>
      <c r="BH6" s="22"/>
      <c r="BI6" s="32"/>
    </row>
    <row r="7" spans="2:67" s="15" customFormat="1" ht="5.25" customHeight="1" x14ac:dyDescent="0.4">
      <c r="B7" s="24"/>
      <c r="C7" s="31"/>
      <c r="D7" s="31"/>
      <c r="E7" s="31"/>
      <c r="F7" s="31"/>
      <c r="G7" s="31"/>
      <c r="H7" s="31"/>
      <c r="I7" s="31"/>
      <c r="J7" s="26"/>
      <c r="K7" s="26"/>
      <c r="L7" s="26"/>
      <c r="M7" s="27"/>
      <c r="N7" s="26"/>
      <c r="O7" s="26"/>
      <c r="P7" s="26"/>
      <c r="Q7" s="26"/>
      <c r="AJ7" s="22"/>
      <c r="AK7" s="22"/>
      <c r="AL7" s="22"/>
      <c r="AM7" s="22"/>
      <c r="AN7" s="22"/>
      <c r="AO7" s="22"/>
      <c r="AP7" s="22"/>
      <c r="AQ7" s="22"/>
      <c r="AR7" s="22"/>
      <c r="AS7" s="22"/>
      <c r="AT7" s="22"/>
      <c r="AU7" s="22"/>
      <c r="AV7" s="22"/>
      <c r="AW7" s="22"/>
      <c r="AX7" s="22"/>
      <c r="AY7" s="22"/>
      <c r="AZ7" s="22"/>
      <c r="BA7" s="22"/>
      <c r="BB7" s="22"/>
      <c r="BC7" s="22"/>
      <c r="BD7" s="22"/>
      <c r="BE7" s="22"/>
      <c r="BF7" s="22"/>
      <c r="BG7" s="22"/>
      <c r="BH7" s="32"/>
      <c r="BI7" s="32"/>
    </row>
    <row r="8" spans="2:67" s="15" customFormat="1" ht="21" customHeight="1" x14ac:dyDescent="0.4">
      <c r="B8" s="33"/>
      <c r="C8" s="27"/>
      <c r="D8" s="27"/>
      <c r="E8" s="27"/>
      <c r="F8" s="27"/>
      <c r="G8" s="27"/>
      <c r="H8" s="27"/>
      <c r="I8" s="27"/>
      <c r="J8" s="26"/>
      <c r="K8" s="26"/>
      <c r="L8" s="26"/>
      <c r="M8" s="27"/>
      <c r="N8" s="26"/>
      <c r="O8" s="26"/>
      <c r="P8" s="26"/>
      <c r="Q8" s="26"/>
      <c r="AJ8" s="34"/>
      <c r="AK8" s="34"/>
      <c r="AL8" s="34"/>
      <c r="AM8" s="25"/>
      <c r="AN8" s="35"/>
      <c r="AO8" s="36"/>
      <c r="AP8" s="36"/>
      <c r="AQ8" s="24"/>
      <c r="AR8" s="29"/>
      <c r="AS8" s="29"/>
      <c r="AT8" s="29"/>
      <c r="AU8" s="37"/>
      <c r="AV8" s="37"/>
      <c r="AW8" s="22"/>
      <c r="AX8" s="29"/>
      <c r="AY8" s="29"/>
      <c r="AZ8" s="27"/>
      <c r="BA8" s="22"/>
      <c r="BB8" s="22" t="s">
        <v>17</v>
      </c>
      <c r="BC8" s="22"/>
      <c r="BD8" s="22"/>
      <c r="BE8" s="298">
        <f>DAY(EOMONTH(DATE(AF2,AJ2,1),0))</f>
        <v>30</v>
      </c>
      <c r="BF8" s="298"/>
      <c r="BG8" s="22" t="s">
        <v>18</v>
      </c>
      <c r="BH8" s="22"/>
      <c r="BI8" s="22"/>
      <c r="BM8" s="17"/>
      <c r="BN8" s="17"/>
      <c r="BO8" s="17"/>
    </row>
    <row r="9" spans="2:67" ht="5.25" customHeight="1" x14ac:dyDescent="0.4">
      <c r="C9" s="39"/>
      <c r="D9" s="39"/>
      <c r="E9" s="39"/>
      <c r="F9" s="39"/>
      <c r="G9" s="39"/>
      <c r="H9" s="39"/>
      <c r="I9" s="39"/>
      <c r="J9" s="39"/>
      <c r="AC9" s="39"/>
      <c r="AT9" s="39"/>
      <c r="BK9" s="202"/>
      <c r="BL9" s="202"/>
      <c r="BM9" s="202"/>
    </row>
    <row r="10" spans="2:67" ht="21" customHeight="1" x14ac:dyDescent="0.4">
      <c r="B10" s="299" t="s">
        <v>19</v>
      </c>
      <c r="C10" s="300" t="s">
        <v>20</v>
      </c>
      <c r="D10" s="300"/>
      <c r="E10" s="203"/>
      <c r="F10" s="204"/>
      <c r="G10" s="203"/>
      <c r="H10" s="204"/>
      <c r="I10" s="301" t="s">
        <v>21</v>
      </c>
      <c r="J10" s="301"/>
      <c r="K10" s="302" t="s">
        <v>22</v>
      </c>
      <c r="L10" s="302"/>
      <c r="M10" s="302"/>
      <c r="N10" s="302"/>
      <c r="O10" s="302" t="s">
        <v>23</v>
      </c>
      <c r="P10" s="302"/>
      <c r="Q10" s="302"/>
      <c r="R10" s="302"/>
      <c r="S10" s="302"/>
      <c r="T10" s="205"/>
      <c r="U10" s="205"/>
      <c r="V10" s="206"/>
      <c r="W10" s="303" t="s">
        <v>24</v>
      </c>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4" t="str">
        <f>IF(BE3="４週","(9)1～4週目の勤務時間数合計","(9)1か月の勤務時間数　合計")</f>
        <v>(9)1～4週目の勤務時間数合計</v>
      </c>
      <c r="BC10" s="304"/>
      <c r="BD10" s="305" t="s">
        <v>25</v>
      </c>
      <c r="BE10" s="305"/>
      <c r="BF10" s="306" t="s">
        <v>26</v>
      </c>
      <c r="BG10" s="306"/>
      <c r="BH10" s="306"/>
      <c r="BI10" s="306"/>
      <c r="BJ10" s="306"/>
    </row>
    <row r="11" spans="2:67" ht="20.25" customHeight="1" x14ac:dyDescent="0.4">
      <c r="B11" s="299"/>
      <c r="C11" s="300"/>
      <c r="D11" s="300"/>
      <c r="E11" s="207"/>
      <c r="F11" s="208"/>
      <c r="G11" s="207"/>
      <c r="H11" s="208"/>
      <c r="I11" s="301"/>
      <c r="J11" s="301"/>
      <c r="K11" s="302"/>
      <c r="L11" s="302"/>
      <c r="M11" s="302"/>
      <c r="N11" s="302"/>
      <c r="O11" s="302"/>
      <c r="P11" s="302"/>
      <c r="Q11" s="302"/>
      <c r="R11" s="302"/>
      <c r="S11" s="302"/>
      <c r="T11" s="209"/>
      <c r="U11" s="209"/>
      <c r="V11" s="210"/>
      <c r="W11" s="307" t="s">
        <v>27</v>
      </c>
      <c r="X11" s="307"/>
      <c r="Y11" s="307"/>
      <c r="Z11" s="307"/>
      <c r="AA11" s="307"/>
      <c r="AB11" s="307"/>
      <c r="AC11" s="307"/>
      <c r="AD11" s="308" t="s">
        <v>28</v>
      </c>
      <c r="AE11" s="308"/>
      <c r="AF11" s="308"/>
      <c r="AG11" s="308"/>
      <c r="AH11" s="308"/>
      <c r="AI11" s="308"/>
      <c r="AJ11" s="308"/>
      <c r="AK11" s="308" t="s">
        <v>29</v>
      </c>
      <c r="AL11" s="308"/>
      <c r="AM11" s="308"/>
      <c r="AN11" s="308"/>
      <c r="AO11" s="308"/>
      <c r="AP11" s="308"/>
      <c r="AQ11" s="308"/>
      <c r="AR11" s="308" t="s">
        <v>30</v>
      </c>
      <c r="AS11" s="308"/>
      <c r="AT11" s="308"/>
      <c r="AU11" s="308"/>
      <c r="AV11" s="308"/>
      <c r="AW11" s="308"/>
      <c r="AX11" s="308"/>
      <c r="AY11" s="309" t="s">
        <v>31</v>
      </c>
      <c r="AZ11" s="309"/>
      <c r="BA11" s="309"/>
      <c r="BB11" s="304"/>
      <c r="BC11" s="304"/>
      <c r="BD11" s="305"/>
      <c r="BE11" s="305"/>
      <c r="BF11" s="306"/>
      <c r="BG11" s="306"/>
      <c r="BH11" s="306"/>
      <c r="BI11" s="306"/>
      <c r="BJ11" s="306"/>
    </row>
    <row r="12" spans="2:67" ht="20.25" customHeight="1" thickBot="1" x14ac:dyDescent="0.45">
      <c r="B12" s="299"/>
      <c r="C12" s="300"/>
      <c r="D12" s="300"/>
      <c r="E12" s="207"/>
      <c r="F12" s="208"/>
      <c r="G12" s="207"/>
      <c r="H12" s="208"/>
      <c r="I12" s="301"/>
      <c r="J12" s="301"/>
      <c r="K12" s="302"/>
      <c r="L12" s="302"/>
      <c r="M12" s="302"/>
      <c r="N12" s="302"/>
      <c r="O12" s="302"/>
      <c r="P12" s="302"/>
      <c r="Q12" s="302"/>
      <c r="R12" s="302"/>
      <c r="S12" s="302"/>
      <c r="T12" s="209"/>
      <c r="U12" s="209"/>
      <c r="V12" s="210"/>
      <c r="W12" s="211">
        <v>1</v>
      </c>
      <c r="X12" s="212">
        <v>2</v>
      </c>
      <c r="Y12" s="212">
        <v>3</v>
      </c>
      <c r="Z12" s="212">
        <v>4</v>
      </c>
      <c r="AA12" s="212">
        <v>5</v>
      </c>
      <c r="AB12" s="212">
        <v>6</v>
      </c>
      <c r="AC12" s="213">
        <v>7</v>
      </c>
      <c r="AD12" s="214">
        <v>8</v>
      </c>
      <c r="AE12" s="212">
        <v>9</v>
      </c>
      <c r="AF12" s="212">
        <v>10</v>
      </c>
      <c r="AG12" s="212">
        <v>11</v>
      </c>
      <c r="AH12" s="212">
        <v>12</v>
      </c>
      <c r="AI12" s="212">
        <v>13</v>
      </c>
      <c r="AJ12" s="213">
        <v>14</v>
      </c>
      <c r="AK12" s="211">
        <v>15</v>
      </c>
      <c r="AL12" s="212">
        <v>16</v>
      </c>
      <c r="AM12" s="212">
        <v>17</v>
      </c>
      <c r="AN12" s="212">
        <v>18</v>
      </c>
      <c r="AO12" s="212">
        <v>19</v>
      </c>
      <c r="AP12" s="212">
        <v>20</v>
      </c>
      <c r="AQ12" s="213">
        <v>21</v>
      </c>
      <c r="AR12" s="214">
        <v>22</v>
      </c>
      <c r="AS12" s="212">
        <v>23</v>
      </c>
      <c r="AT12" s="212">
        <v>24</v>
      </c>
      <c r="AU12" s="212">
        <v>25</v>
      </c>
      <c r="AV12" s="212">
        <v>26</v>
      </c>
      <c r="AW12" s="212">
        <v>27</v>
      </c>
      <c r="AX12" s="213">
        <v>28</v>
      </c>
      <c r="AY12" s="214" t="str">
        <f>IF($BE$3="実績",IF(DAY(DATE($AF$2,$AJ$2,29))=29,29,""),"")</f>
        <v/>
      </c>
      <c r="AZ12" s="212" t="str">
        <f>IF($BE$3="実績",IF(DAY(DATE($AF$2,$AJ$2,30))=30,30,""),"")</f>
        <v/>
      </c>
      <c r="BA12" s="215" t="str">
        <f>IF($BE$3="実績",IF(DAY(DATE($AF$2,$AJ$2,31))=31,31,""),"")</f>
        <v/>
      </c>
      <c r="BB12" s="304"/>
      <c r="BC12" s="304"/>
      <c r="BD12" s="305"/>
      <c r="BE12" s="305"/>
      <c r="BF12" s="306"/>
      <c r="BG12" s="306"/>
      <c r="BH12" s="306"/>
      <c r="BI12" s="306"/>
      <c r="BJ12" s="306"/>
    </row>
    <row r="13" spans="2:67" ht="20.25" hidden="1" customHeight="1" x14ac:dyDescent="0.4">
      <c r="B13" s="299"/>
      <c r="C13" s="300"/>
      <c r="D13" s="300"/>
      <c r="E13" s="207"/>
      <c r="F13" s="208"/>
      <c r="G13" s="207"/>
      <c r="H13" s="208"/>
      <c r="I13" s="301"/>
      <c r="J13" s="301"/>
      <c r="K13" s="302"/>
      <c r="L13" s="302"/>
      <c r="M13" s="302"/>
      <c r="N13" s="302"/>
      <c r="O13" s="302"/>
      <c r="P13" s="302"/>
      <c r="Q13" s="302"/>
      <c r="R13" s="302"/>
      <c r="S13" s="302"/>
      <c r="T13" s="209"/>
      <c r="U13" s="209"/>
      <c r="V13" s="210"/>
      <c r="W13" s="211">
        <f>WEEKDAY(DATE($AF$2,$AJ$2,1))</f>
        <v>7</v>
      </c>
      <c r="X13" s="212">
        <f>WEEKDAY(DATE($AF$2,$AJ$2,2))</f>
        <v>1</v>
      </c>
      <c r="Y13" s="212">
        <f>WEEKDAY(DATE($AF$2,$AJ$2,3))</f>
        <v>2</v>
      </c>
      <c r="Z13" s="212">
        <f>WEEKDAY(DATE($AF$2,$AJ$2,4))</f>
        <v>3</v>
      </c>
      <c r="AA13" s="212">
        <f>WEEKDAY(DATE($AF$2,$AJ$2,5))</f>
        <v>4</v>
      </c>
      <c r="AB13" s="212">
        <f>WEEKDAY(DATE($AF$2,$AJ$2,6))</f>
        <v>5</v>
      </c>
      <c r="AC13" s="213">
        <f>WEEKDAY(DATE($AF$2,$AJ$2,7))</f>
        <v>6</v>
      </c>
      <c r="AD13" s="214">
        <f>WEEKDAY(DATE($AF$2,$AJ$2,8))</f>
        <v>7</v>
      </c>
      <c r="AE13" s="212">
        <f>WEEKDAY(DATE($AF$2,$AJ$2,9))</f>
        <v>1</v>
      </c>
      <c r="AF13" s="212">
        <f>WEEKDAY(DATE($AF$2,$AJ$2,10))</f>
        <v>2</v>
      </c>
      <c r="AG13" s="212">
        <f>WEEKDAY(DATE($AF$2,$AJ$2,11))</f>
        <v>3</v>
      </c>
      <c r="AH13" s="212">
        <f>WEEKDAY(DATE($AF$2,$AJ$2,12))</f>
        <v>4</v>
      </c>
      <c r="AI13" s="212">
        <f>WEEKDAY(DATE($AF$2,$AJ$2,13))</f>
        <v>5</v>
      </c>
      <c r="AJ13" s="213">
        <f>WEEKDAY(DATE($AF$2,$AJ$2,14))</f>
        <v>6</v>
      </c>
      <c r="AK13" s="214">
        <f>WEEKDAY(DATE($AF$2,$AJ$2,15))</f>
        <v>7</v>
      </c>
      <c r="AL13" s="212">
        <f>WEEKDAY(DATE($AF$2,$AJ$2,16))</f>
        <v>1</v>
      </c>
      <c r="AM13" s="212">
        <f>WEEKDAY(DATE($AF$2,$AJ$2,17))</f>
        <v>2</v>
      </c>
      <c r="AN13" s="212">
        <f>WEEKDAY(DATE($AF$2,$AJ$2,18))</f>
        <v>3</v>
      </c>
      <c r="AO13" s="212">
        <f>WEEKDAY(DATE($AF$2,$AJ$2,19))</f>
        <v>4</v>
      </c>
      <c r="AP13" s="212">
        <f>WEEKDAY(DATE($AF$2,$AJ$2,20))</f>
        <v>5</v>
      </c>
      <c r="AQ13" s="213">
        <f>WEEKDAY(DATE($AF$2,$AJ$2,21))</f>
        <v>6</v>
      </c>
      <c r="AR13" s="214">
        <f>WEEKDAY(DATE($AF$2,$AJ$2,22))</f>
        <v>7</v>
      </c>
      <c r="AS13" s="212">
        <f>WEEKDAY(DATE($AF$2,$AJ$2,23))</f>
        <v>1</v>
      </c>
      <c r="AT13" s="212">
        <f>WEEKDAY(DATE($AF$2,$AJ$2,24))</f>
        <v>2</v>
      </c>
      <c r="AU13" s="212">
        <f>WEEKDAY(DATE($AF$2,$AJ$2,25))</f>
        <v>3</v>
      </c>
      <c r="AV13" s="212">
        <f>WEEKDAY(DATE($AF$2,$AJ$2,26))</f>
        <v>4</v>
      </c>
      <c r="AW13" s="212">
        <f>WEEKDAY(DATE($AF$2,$AJ$2,27))</f>
        <v>5</v>
      </c>
      <c r="AX13" s="213">
        <f>WEEKDAY(DATE($AF$2,$AJ$2,28))</f>
        <v>6</v>
      </c>
      <c r="AY13" s="214">
        <f>IF(AY12=29,WEEKDAY(DATE($AF$2,$AJ$2,29)),0)</f>
        <v>0</v>
      </c>
      <c r="AZ13" s="212">
        <f>IF(AZ12=30,WEEKDAY(DATE($AF$2,$AJ$2,30)),0)</f>
        <v>0</v>
      </c>
      <c r="BA13" s="213">
        <f>IF(BA12=31,WEEKDAY(DATE($AF$2,$AJ$2,31)),0)</f>
        <v>0</v>
      </c>
      <c r="BB13" s="304"/>
      <c r="BC13" s="304"/>
      <c r="BD13" s="305"/>
      <c r="BE13" s="305"/>
      <c r="BF13" s="306"/>
      <c r="BG13" s="306"/>
      <c r="BH13" s="306"/>
      <c r="BI13" s="306"/>
      <c r="BJ13" s="306"/>
    </row>
    <row r="14" spans="2:67" ht="20.25" customHeight="1" thickBot="1" x14ac:dyDescent="0.45">
      <c r="B14" s="299"/>
      <c r="C14" s="300"/>
      <c r="D14" s="300"/>
      <c r="E14" s="216"/>
      <c r="F14" s="217"/>
      <c r="G14" s="216"/>
      <c r="H14" s="217"/>
      <c r="I14" s="301"/>
      <c r="J14" s="301"/>
      <c r="K14" s="302"/>
      <c r="L14" s="302"/>
      <c r="M14" s="302"/>
      <c r="N14" s="302"/>
      <c r="O14" s="302"/>
      <c r="P14" s="302"/>
      <c r="Q14" s="302"/>
      <c r="R14" s="302"/>
      <c r="S14" s="302"/>
      <c r="T14" s="218"/>
      <c r="U14" s="218"/>
      <c r="V14" s="219"/>
      <c r="W14" s="220" t="str">
        <f t="shared" ref="W14:AX14" si="0">IF(W13=1,"日",IF(W13=2,"月",IF(W13=3,"火",IF(W13=4,"水",IF(W13=5,"木",IF(W13=6,"金","土"))))))</f>
        <v>土</v>
      </c>
      <c r="X14" s="221" t="str">
        <f t="shared" si="0"/>
        <v>日</v>
      </c>
      <c r="Y14" s="221" t="str">
        <f t="shared" si="0"/>
        <v>月</v>
      </c>
      <c r="Z14" s="221" t="str">
        <f t="shared" si="0"/>
        <v>火</v>
      </c>
      <c r="AA14" s="221" t="str">
        <f t="shared" si="0"/>
        <v>水</v>
      </c>
      <c r="AB14" s="221" t="str">
        <f t="shared" si="0"/>
        <v>木</v>
      </c>
      <c r="AC14" s="222" t="str">
        <f t="shared" si="0"/>
        <v>金</v>
      </c>
      <c r="AD14" s="223" t="str">
        <f t="shared" si="0"/>
        <v>土</v>
      </c>
      <c r="AE14" s="221" t="str">
        <f t="shared" si="0"/>
        <v>日</v>
      </c>
      <c r="AF14" s="221" t="str">
        <f t="shared" si="0"/>
        <v>月</v>
      </c>
      <c r="AG14" s="221" t="str">
        <f t="shared" si="0"/>
        <v>火</v>
      </c>
      <c r="AH14" s="221" t="str">
        <f t="shared" si="0"/>
        <v>水</v>
      </c>
      <c r="AI14" s="221" t="str">
        <f t="shared" si="0"/>
        <v>木</v>
      </c>
      <c r="AJ14" s="222" t="str">
        <f t="shared" si="0"/>
        <v>金</v>
      </c>
      <c r="AK14" s="223" t="str">
        <f t="shared" si="0"/>
        <v>土</v>
      </c>
      <c r="AL14" s="221" t="str">
        <f t="shared" si="0"/>
        <v>日</v>
      </c>
      <c r="AM14" s="221" t="str">
        <f t="shared" si="0"/>
        <v>月</v>
      </c>
      <c r="AN14" s="221" t="str">
        <f t="shared" si="0"/>
        <v>火</v>
      </c>
      <c r="AO14" s="221" t="str">
        <f t="shared" si="0"/>
        <v>水</v>
      </c>
      <c r="AP14" s="221" t="str">
        <f t="shared" si="0"/>
        <v>木</v>
      </c>
      <c r="AQ14" s="222" t="str">
        <f t="shared" si="0"/>
        <v>金</v>
      </c>
      <c r="AR14" s="223" t="str">
        <f t="shared" si="0"/>
        <v>土</v>
      </c>
      <c r="AS14" s="221" t="str">
        <f t="shared" si="0"/>
        <v>日</v>
      </c>
      <c r="AT14" s="221" t="str">
        <f t="shared" si="0"/>
        <v>月</v>
      </c>
      <c r="AU14" s="221" t="str">
        <f t="shared" si="0"/>
        <v>火</v>
      </c>
      <c r="AV14" s="221" t="str">
        <f t="shared" si="0"/>
        <v>水</v>
      </c>
      <c r="AW14" s="221" t="str">
        <f t="shared" si="0"/>
        <v>木</v>
      </c>
      <c r="AX14" s="222" t="str">
        <f t="shared" si="0"/>
        <v>金</v>
      </c>
      <c r="AY14" s="221" t="str">
        <f>IF(AY13=1,"日",IF(AY13=2,"月",IF(AY13=3,"火",IF(AY13=4,"水",IF(AY13=5,"木",IF(AY13=6,"金",IF(AY13=0,"","土")))))))</f>
        <v/>
      </c>
      <c r="AZ14" s="221" t="str">
        <f>IF(AZ13=1,"日",IF(AZ13=2,"月",IF(AZ13=3,"火",IF(AZ13=4,"水",IF(AZ13=5,"木",IF(AZ13=6,"金",IF(AZ13=0,"","土")))))))</f>
        <v/>
      </c>
      <c r="BA14" s="221" t="str">
        <f>IF(BA13=1,"日",IF(BA13=2,"月",IF(BA13=3,"火",IF(BA13=4,"水",IF(BA13=5,"木",IF(BA13=6,"金",IF(BA13=0,"","土")))))))</f>
        <v/>
      </c>
      <c r="BB14" s="304"/>
      <c r="BC14" s="304"/>
      <c r="BD14" s="305"/>
      <c r="BE14" s="305"/>
      <c r="BF14" s="306"/>
      <c r="BG14" s="306"/>
      <c r="BH14" s="306"/>
      <c r="BI14" s="306"/>
      <c r="BJ14" s="306"/>
    </row>
    <row r="15" spans="2:67" ht="20.25" customHeight="1" thickBot="1" x14ac:dyDescent="0.45">
      <c r="B15" s="308">
        <f>B13+1</f>
        <v>1</v>
      </c>
      <c r="C15" s="310" t="s">
        <v>32</v>
      </c>
      <c r="D15" s="310"/>
      <c r="E15" s="158"/>
      <c r="F15" s="159"/>
      <c r="G15" s="158"/>
      <c r="H15" s="159"/>
      <c r="I15" s="311" t="s">
        <v>33</v>
      </c>
      <c r="J15" s="311"/>
      <c r="K15" s="312" t="s">
        <v>34</v>
      </c>
      <c r="L15" s="312"/>
      <c r="M15" s="312"/>
      <c r="N15" s="312"/>
      <c r="O15" s="313" t="s">
        <v>35</v>
      </c>
      <c r="P15" s="313"/>
      <c r="Q15" s="313"/>
      <c r="R15" s="313"/>
      <c r="S15" s="313"/>
      <c r="T15" s="224" t="s">
        <v>36</v>
      </c>
      <c r="U15" s="225"/>
      <c r="V15" s="226"/>
      <c r="W15" s="227"/>
      <c r="X15" s="228"/>
      <c r="Y15" s="228" t="s">
        <v>62</v>
      </c>
      <c r="Z15" s="228" t="s">
        <v>47</v>
      </c>
      <c r="AA15" s="228" t="s">
        <v>62</v>
      </c>
      <c r="AB15" s="228" t="s">
        <v>47</v>
      </c>
      <c r="AC15" s="229" t="s">
        <v>62</v>
      </c>
      <c r="AD15" s="227"/>
      <c r="AE15" s="228"/>
      <c r="AF15" s="228" t="s">
        <v>62</v>
      </c>
      <c r="AG15" s="228" t="s">
        <v>47</v>
      </c>
      <c r="AH15" s="228" t="s">
        <v>62</v>
      </c>
      <c r="AI15" s="228" t="s">
        <v>47</v>
      </c>
      <c r="AJ15" s="229" t="s">
        <v>62</v>
      </c>
      <c r="AK15" s="227"/>
      <c r="AL15" s="228"/>
      <c r="AM15" s="228" t="s">
        <v>62</v>
      </c>
      <c r="AN15" s="228" t="s">
        <v>47</v>
      </c>
      <c r="AO15" s="228" t="s">
        <v>62</v>
      </c>
      <c r="AP15" s="228" t="s">
        <v>47</v>
      </c>
      <c r="AQ15" s="229" t="s">
        <v>62</v>
      </c>
      <c r="AR15" s="227"/>
      <c r="AS15" s="228"/>
      <c r="AT15" s="228" t="s">
        <v>62</v>
      </c>
      <c r="AU15" s="228" t="s">
        <v>47</v>
      </c>
      <c r="AV15" s="228" t="s">
        <v>62</v>
      </c>
      <c r="AW15" s="228" t="s">
        <v>47</v>
      </c>
      <c r="AX15" s="229" t="s">
        <v>62</v>
      </c>
      <c r="AY15" s="227"/>
      <c r="AZ15" s="228"/>
      <c r="BA15" s="228"/>
      <c r="BB15" s="314"/>
      <c r="BC15" s="314"/>
      <c r="BD15" s="315"/>
      <c r="BE15" s="315"/>
      <c r="BF15" s="316"/>
      <c r="BG15" s="316"/>
      <c r="BH15" s="316"/>
      <c r="BI15" s="316"/>
      <c r="BJ15" s="316"/>
    </row>
    <row r="16" spans="2:67" ht="20.25" customHeight="1" x14ac:dyDescent="0.4">
      <c r="B16" s="308"/>
      <c r="C16" s="310"/>
      <c r="D16" s="310"/>
      <c r="E16" s="160"/>
      <c r="F16" s="71" t="str">
        <f>C15</f>
        <v>管理者</v>
      </c>
      <c r="G16" s="160"/>
      <c r="H16" s="71" t="str">
        <f>I15</f>
        <v>B</v>
      </c>
      <c r="I16" s="311"/>
      <c r="J16" s="311"/>
      <c r="K16" s="312"/>
      <c r="L16" s="312"/>
      <c r="M16" s="312"/>
      <c r="N16" s="312"/>
      <c r="O16" s="313"/>
      <c r="P16" s="313"/>
      <c r="Q16" s="313"/>
      <c r="R16" s="313"/>
      <c r="S16" s="313"/>
      <c r="T16" s="230" t="s">
        <v>38</v>
      </c>
      <c r="U16" s="231"/>
      <c r="V16" s="232"/>
      <c r="W16" s="233" t="str">
        <f>IF(W15="","",VLOOKUP(W15,'【記載例】シフト記号表（勤務時間帯）'!$C$6:$L$47,10,FALSE()))</f>
        <v/>
      </c>
      <c r="X16" s="234" t="str">
        <f>IF(X15="","",VLOOKUP(X15,'【記載例】シフト記号表（勤務時間帯）'!$C$6:$L$47,10,FALSE()))</f>
        <v/>
      </c>
      <c r="Y16" s="234">
        <f>IF(Y15="","",VLOOKUP(Y15,'【記載例】シフト記号表（勤務時間帯）'!$C$6:$L$47,10,FALSE()))</f>
        <v>3.9999999999999991</v>
      </c>
      <c r="Z16" s="234">
        <f>IF(Z15="","",VLOOKUP(Z15,'【記載例】シフト記号表（勤務時間帯）'!$C$6:$L$47,10,FALSE()))</f>
        <v>8</v>
      </c>
      <c r="AA16" s="234">
        <f>IF(AA15="","",VLOOKUP(AA15,'【記載例】シフト記号表（勤務時間帯）'!$C$6:$L$47,10,FALSE()))</f>
        <v>3.9999999999999991</v>
      </c>
      <c r="AB16" s="234">
        <f>IF(AB15="","",VLOOKUP(AB15,'【記載例】シフト記号表（勤務時間帯）'!$C$6:$L$47,10,FALSE()))</f>
        <v>8</v>
      </c>
      <c r="AC16" s="235">
        <f>IF(AC15="","",VLOOKUP(AC15,'【記載例】シフト記号表（勤務時間帯）'!$C$6:$L$47,10,FALSE()))</f>
        <v>3.9999999999999991</v>
      </c>
      <c r="AD16" s="233" t="str">
        <f>IF(AD15="","",VLOOKUP(AD15,'【記載例】シフト記号表（勤務時間帯）'!$C$6:$L$47,10,FALSE()))</f>
        <v/>
      </c>
      <c r="AE16" s="234" t="str">
        <f>IF(AE15="","",VLOOKUP(AE15,'【記載例】シフト記号表（勤務時間帯）'!$C$6:$L$47,10,FALSE()))</f>
        <v/>
      </c>
      <c r="AF16" s="234">
        <f>IF(AF15="","",VLOOKUP(AF15,'【記載例】シフト記号表（勤務時間帯）'!$C$6:$L$47,10,FALSE()))</f>
        <v>3.9999999999999991</v>
      </c>
      <c r="AG16" s="234">
        <f>IF(AG15="","",VLOOKUP(AG15,'【記載例】シフト記号表（勤務時間帯）'!$C$6:$L$47,10,FALSE()))</f>
        <v>8</v>
      </c>
      <c r="AH16" s="234">
        <f>IF(AH15="","",VLOOKUP(AH15,'【記載例】シフト記号表（勤務時間帯）'!$C$6:$L$47,10,FALSE()))</f>
        <v>3.9999999999999991</v>
      </c>
      <c r="AI16" s="234">
        <f>IF(AI15="","",VLOOKUP(AI15,'【記載例】シフト記号表（勤務時間帯）'!$C$6:$L$47,10,FALSE()))</f>
        <v>8</v>
      </c>
      <c r="AJ16" s="235">
        <f>IF(AJ15="","",VLOOKUP(AJ15,'【記載例】シフト記号表（勤務時間帯）'!$C$6:$L$47,10,FALSE()))</f>
        <v>3.9999999999999991</v>
      </c>
      <c r="AK16" s="233" t="str">
        <f>IF(AK15="","",VLOOKUP(AK15,'【記載例】シフト記号表（勤務時間帯）'!$C$6:$L$47,10,FALSE()))</f>
        <v/>
      </c>
      <c r="AL16" s="234" t="str">
        <f>IF(AL15="","",VLOOKUP(AL15,'【記載例】シフト記号表（勤務時間帯）'!$C$6:$L$47,10,FALSE()))</f>
        <v/>
      </c>
      <c r="AM16" s="234">
        <f>IF(AM15="","",VLOOKUP(AM15,'【記載例】シフト記号表（勤務時間帯）'!$C$6:$L$47,10,FALSE()))</f>
        <v>3.9999999999999991</v>
      </c>
      <c r="AN16" s="234">
        <f>IF(AN15="","",VLOOKUP(AN15,'【記載例】シフト記号表（勤務時間帯）'!$C$6:$L$47,10,FALSE()))</f>
        <v>8</v>
      </c>
      <c r="AO16" s="234">
        <f>IF(AO15="","",VLOOKUP(AO15,'【記載例】シフト記号表（勤務時間帯）'!$C$6:$L$47,10,FALSE()))</f>
        <v>3.9999999999999991</v>
      </c>
      <c r="AP16" s="234">
        <f>IF(AP15="","",VLOOKUP(AP15,'【記載例】シフト記号表（勤務時間帯）'!$C$6:$L$47,10,FALSE()))</f>
        <v>8</v>
      </c>
      <c r="AQ16" s="235">
        <f>IF(AQ15="","",VLOOKUP(AQ15,'【記載例】シフト記号表（勤務時間帯）'!$C$6:$L$47,10,FALSE()))</f>
        <v>3.9999999999999991</v>
      </c>
      <c r="AR16" s="233" t="str">
        <f>IF(AR15="","",VLOOKUP(AR15,'【記載例】シフト記号表（勤務時間帯）'!$C$6:$L$47,10,FALSE()))</f>
        <v/>
      </c>
      <c r="AS16" s="234" t="str">
        <f>IF(AS15="","",VLOOKUP(AS15,'【記載例】シフト記号表（勤務時間帯）'!$C$6:$L$47,10,FALSE()))</f>
        <v/>
      </c>
      <c r="AT16" s="234">
        <f>IF(AT15="","",VLOOKUP(AT15,'【記載例】シフト記号表（勤務時間帯）'!$C$6:$L$47,10,FALSE()))</f>
        <v>3.9999999999999991</v>
      </c>
      <c r="AU16" s="234">
        <f>IF(AU15="","",VLOOKUP(AU15,'【記載例】シフト記号表（勤務時間帯）'!$C$6:$L$47,10,FALSE()))</f>
        <v>8</v>
      </c>
      <c r="AV16" s="234">
        <f>IF(AV15="","",VLOOKUP(AV15,'【記載例】シフト記号表（勤務時間帯）'!$C$6:$L$47,10,FALSE()))</f>
        <v>3.9999999999999991</v>
      </c>
      <c r="AW16" s="234">
        <f>IF(AW15="","",VLOOKUP(AW15,'【記載例】シフト記号表（勤務時間帯）'!$C$6:$L$47,10,FALSE()))</f>
        <v>8</v>
      </c>
      <c r="AX16" s="235">
        <f>IF(AX15="","",VLOOKUP(AX15,'【記載例】シフト記号表（勤務時間帯）'!$C$6:$L$47,10,FALSE()))</f>
        <v>3.9999999999999991</v>
      </c>
      <c r="AY16" s="233" t="str">
        <f>IF(AY15="","",VLOOKUP(AY15,'【記載例】シフト記号表（勤務時間帯）'!$C$6:$L$47,10,FALSE()))</f>
        <v/>
      </c>
      <c r="AZ16" s="234" t="str">
        <f>IF(AZ15="","",VLOOKUP(AZ15,'【記載例】シフト記号表（勤務時間帯）'!$C$6:$L$47,10,FALSE()))</f>
        <v/>
      </c>
      <c r="BA16" s="234" t="str">
        <f>IF(BA15="","",VLOOKUP(BA15,'【記載例】シフト記号表（勤務時間帯）'!$C$6:$L$47,10,FALSE()))</f>
        <v/>
      </c>
      <c r="BB16" s="317">
        <f>IF($BE$3="４週",SUM(W16:AX16),IF($BE$3="暦月",SUM(W16:BA16),""))</f>
        <v>112</v>
      </c>
      <c r="BC16" s="317"/>
      <c r="BD16" s="318">
        <f>IF($BE$3="４週",BB16/4,IF($BE$3="暦月",(BB16/($BE$8/7)),""))</f>
        <v>28</v>
      </c>
      <c r="BE16" s="318"/>
      <c r="BF16" s="316"/>
      <c r="BG16" s="316"/>
      <c r="BH16" s="316"/>
      <c r="BI16" s="316"/>
      <c r="BJ16" s="316"/>
    </row>
    <row r="17" spans="2:62" ht="20.25" customHeight="1" x14ac:dyDescent="0.4">
      <c r="B17" s="308">
        <f>B15+1</f>
        <v>2</v>
      </c>
      <c r="C17" s="319" t="s">
        <v>37</v>
      </c>
      <c r="D17" s="319"/>
      <c r="E17" s="161"/>
      <c r="F17" s="162"/>
      <c r="G17" s="161"/>
      <c r="H17" s="162"/>
      <c r="I17" s="320" t="s">
        <v>33</v>
      </c>
      <c r="J17" s="320"/>
      <c r="K17" s="321" t="s">
        <v>46</v>
      </c>
      <c r="L17" s="321"/>
      <c r="M17" s="321"/>
      <c r="N17" s="321"/>
      <c r="O17" s="322" t="s">
        <v>35</v>
      </c>
      <c r="P17" s="322"/>
      <c r="Q17" s="322"/>
      <c r="R17" s="322"/>
      <c r="S17" s="322"/>
      <c r="T17" s="236" t="s">
        <v>36</v>
      </c>
      <c r="U17" s="237"/>
      <c r="V17" s="238"/>
      <c r="W17" s="239"/>
      <c r="X17" s="240"/>
      <c r="Y17" s="240" t="s">
        <v>42</v>
      </c>
      <c r="Z17" s="240"/>
      <c r="AA17" s="240" t="s">
        <v>42</v>
      </c>
      <c r="AB17" s="240"/>
      <c r="AC17" s="241" t="s">
        <v>42</v>
      </c>
      <c r="AD17" s="239"/>
      <c r="AE17" s="240"/>
      <c r="AF17" s="240" t="s">
        <v>42</v>
      </c>
      <c r="AG17" s="240"/>
      <c r="AH17" s="240" t="s">
        <v>42</v>
      </c>
      <c r="AI17" s="240"/>
      <c r="AJ17" s="241" t="s">
        <v>42</v>
      </c>
      <c r="AK17" s="239"/>
      <c r="AL17" s="240"/>
      <c r="AM17" s="240" t="s">
        <v>42</v>
      </c>
      <c r="AN17" s="240"/>
      <c r="AO17" s="240" t="s">
        <v>42</v>
      </c>
      <c r="AP17" s="240"/>
      <c r="AQ17" s="241" t="s">
        <v>42</v>
      </c>
      <c r="AR17" s="239"/>
      <c r="AS17" s="240"/>
      <c r="AT17" s="240" t="s">
        <v>42</v>
      </c>
      <c r="AU17" s="240"/>
      <c r="AV17" s="240" t="s">
        <v>42</v>
      </c>
      <c r="AW17" s="240"/>
      <c r="AX17" s="241" t="s">
        <v>42</v>
      </c>
      <c r="AY17" s="239"/>
      <c r="AZ17" s="240"/>
      <c r="BA17" s="242"/>
      <c r="BB17" s="323"/>
      <c r="BC17" s="323"/>
      <c r="BD17" s="324"/>
      <c r="BE17" s="324"/>
      <c r="BF17" s="325"/>
      <c r="BG17" s="325"/>
      <c r="BH17" s="325"/>
      <c r="BI17" s="325"/>
      <c r="BJ17" s="325"/>
    </row>
    <row r="18" spans="2:62" ht="20.25" customHeight="1" x14ac:dyDescent="0.4">
      <c r="B18" s="308"/>
      <c r="C18" s="319"/>
      <c r="D18" s="319"/>
      <c r="E18" s="160"/>
      <c r="F18" s="71" t="str">
        <f>C17</f>
        <v>面接相談員</v>
      </c>
      <c r="G18" s="160"/>
      <c r="H18" s="71" t="str">
        <f>I17</f>
        <v>B</v>
      </c>
      <c r="I18" s="320"/>
      <c r="J18" s="320"/>
      <c r="K18" s="321"/>
      <c r="L18" s="321"/>
      <c r="M18" s="321"/>
      <c r="N18" s="321"/>
      <c r="O18" s="322"/>
      <c r="P18" s="322"/>
      <c r="Q18" s="322"/>
      <c r="R18" s="322"/>
      <c r="S18" s="322"/>
      <c r="T18" s="230" t="s">
        <v>38</v>
      </c>
      <c r="U18" s="231"/>
      <c r="V18" s="232"/>
      <c r="W18" s="233" t="str">
        <f>IF(W17="","",VLOOKUP(W17,'【記載例】シフト記号表（勤務時間帯）'!$C$6:$L$47,10,FALSE()))</f>
        <v/>
      </c>
      <c r="X18" s="234" t="str">
        <f>IF(X17="","",VLOOKUP(X17,'【記載例】シフト記号表（勤務時間帯）'!$C$6:$L$47,10,FALSE()))</f>
        <v/>
      </c>
      <c r="Y18" s="234">
        <f>IF(Y17="","",VLOOKUP(Y17,'【記載例】シフト記号表（勤務時間帯）'!$C$6:$L$47,10,FALSE()))</f>
        <v>4</v>
      </c>
      <c r="Z18" s="234" t="str">
        <f>IF(Z17="","",VLOOKUP(Z17,'【記載例】シフト記号表（勤務時間帯）'!$C$6:$L$47,10,FALSE()))</f>
        <v/>
      </c>
      <c r="AA18" s="234">
        <f>IF(AA17="","",VLOOKUP(AA17,'【記載例】シフト記号表（勤務時間帯）'!$C$6:$L$47,10,FALSE()))</f>
        <v>4</v>
      </c>
      <c r="AB18" s="234" t="str">
        <f>IF(AB17="","",VLOOKUP(AB17,'【記載例】シフト記号表（勤務時間帯）'!$C$6:$L$47,10,FALSE()))</f>
        <v/>
      </c>
      <c r="AC18" s="235">
        <f>IF(AC17="","",VLOOKUP(AC17,'【記載例】シフト記号表（勤務時間帯）'!$C$6:$L$47,10,FALSE()))</f>
        <v>4</v>
      </c>
      <c r="AD18" s="233" t="str">
        <f>IF(AD17="","",VLOOKUP(AD17,'【記載例】シフト記号表（勤務時間帯）'!$C$6:$L$47,10,FALSE()))</f>
        <v/>
      </c>
      <c r="AE18" s="234" t="str">
        <f>IF(AE17="","",VLOOKUP(AE17,'【記載例】シフト記号表（勤務時間帯）'!$C$6:$L$47,10,FALSE()))</f>
        <v/>
      </c>
      <c r="AF18" s="234">
        <f>IF(AF17="","",VLOOKUP(AF17,'【記載例】シフト記号表（勤務時間帯）'!$C$6:$L$47,10,FALSE()))</f>
        <v>4</v>
      </c>
      <c r="AG18" s="234" t="str">
        <f>IF(AG17="","",VLOOKUP(AG17,'【記載例】シフト記号表（勤務時間帯）'!$C$6:$L$47,10,FALSE()))</f>
        <v/>
      </c>
      <c r="AH18" s="234">
        <f>IF(AH17="","",VLOOKUP(AH17,'【記載例】シフト記号表（勤務時間帯）'!$C$6:$L$47,10,FALSE()))</f>
        <v>4</v>
      </c>
      <c r="AI18" s="234" t="str">
        <f>IF(AI17="","",VLOOKUP(AI17,'【記載例】シフト記号表（勤務時間帯）'!$C$6:$L$47,10,FALSE()))</f>
        <v/>
      </c>
      <c r="AJ18" s="235">
        <f>IF(AJ17="","",VLOOKUP(AJ17,'【記載例】シフト記号表（勤務時間帯）'!$C$6:$L$47,10,FALSE()))</f>
        <v>4</v>
      </c>
      <c r="AK18" s="233" t="str">
        <f>IF(AK17="","",VLOOKUP(AK17,'【記載例】シフト記号表（勤務時間帯）'!$C$6:$L$47,10,FALSE()))</f>
        <v/>
      </c>
      <c r="AL18" s="234" t="str">
        <f>IF(AL17="","",VLOOKUP(AL17,'【記載例】シフト記号表（勤務時間帯）'!$C$6:$L$47,10,FALSE()))</f>
        <v/>
      </c>
      <c r="AM18" s="234">
        <f>IF(AM17="","",VLOOKUP(AM17,'【記載例】シフト記号表（勤務時間帯）'!$C$6:$L$47,10,FALSE()))</f>
        <v>4</v>
      </c>
      <c r="AN18" s="234" t="str">
        <f>IF(AN17="","",VLOOKUP(AN17,'【記載例】シフト記号表（勤務時間帯）'!$C$6:$L$47,10,FALSE()))</f>
        <v/>
      </c>
      <c r="AO18" s="234">
        <f>IF(AO17="","",VLOOKUP(AO17,'【記載例】シフト記号表（勤務時間帯）'!$C$6:$L$47,10,FALSE()))</f>
        <v>4</v>
      </c>
      <c r="AP18" s="234" t="str">
        <f>IF(AP17="","",VLOOKUP(AP17,'【記載例】シフト記号表（勤務時間帯）'!$C$6:$L$47,10,FALSE()))</f>
        <v/>
      </c>
      <c r="AQ18" s="235">
        <f>IF(AQ17="","",VLOOKUP(AQ17,'【記載例】シフト記号表（勤務時間帯）'!$C$6:$L$47,10,FALSE()))</f>
        <v>4</v>
      </c>
      <c r="AR18" s="233" t="str">
        <f>IF(AR17="","",VLOOKUP(AR17,'【記載例】シフト記号表（勤務時間帯）'!$C$6:$L$47,10,FALSE()))</f>
        <v/>
      </c>
      <c r="AS18" s="234" t="str">
        <f>IF(AS17="","",VLOOKUP(AS17,'【記載例】シフト記号表（勤務時間帯）'!$C$6:$L$47,10,FALSE()))</f>
        <v/>
      </c>
      <c r="AT18" s="234">
        <f>IF(AT17="","",VLOOKUP(AT17,'【記載例】シフト記号表（勤務時間帯）'!$C$6:$L$47,10,FALSE()))</f>
        <v>4</v>
      </c>
      <c r="AU18" s="234" t="str">
        <f>IF(AU17="","",VLOOKUP(AU17,'【記載例】シフト記号表（勤務時間帯）'!$C$6:$L$47,10,FALSE()))</f>
        <v/>
      </c>
      <c r="AV18" s="234">
        <f>IF(AV17="","",VLOOKUP(AV17,'【記載例】シフト記号表（勤務時間帯）'!$C$6:$L$47,10,FALSE()))</f>
        <v>4</v>
      </c>
      <c r="AW18" s="234" t="str">
        <f>IF(AW17="","",VLOOKUP(AW17,'【記載例】シフト記号表（勤務時間帯）'!$C$6:$L$47,10,FALSE()))</f>
        <v/>
      </c>
      <c r="AX18" s="235">
        <f>IF(AX17="","",VLOOKUP(AX17,'【記載例】シフト記号表（勤務時間帯）'!$C$6:$L$47,10,FALSE()))</f>
        <v>4</v>
      </c>
      <c r="AY18" s="233" t="str">
        <f>IF(AY17="","",VLOOKUP(AY17,'【記載例】シフト記号表（勤務時間帯）'!$C$6:$L$47,10,FALSE()))</f>
        <v/>
      </c>
      <c r="AZ18" s="234" t="str">
        <f>IF(AZ17="","",VLOOKUP(AZ17,'【記載例】シフト記号表（勤務時間帯）'!$C$6:$L$47,10,FALSE()))</f>
        <v/>
      </c>
      <c r="BA18" s="234" t="str">
        <f>IF(BA17="","",VLOOKUP(BA17,'【記載例】シフト記号表（勤務時間帯）'!$C$6:$L$47,10,FALSE()))</f>
        <v/>
      </c>
      <c r="BB18" s="317">
        <f>IF($BE$3="４週",SUM(W18:AX18),IF($BE$3="暦月",SUM(W18:BA18),""))</f>
        <v>48</v>
      </c>
      <c r="BC18" s="317"/>
      <c r="BD18" s="318">
        <f>IF($BE$3="４週",BB18/4,IF($BE$3="暦月",(BB18/($BE$8/7)),""))</f>
        <v>12</v>
      </c>
      <c r="BE18" s="318"/>
      <c r="BF18" s="325"/>
      <c r="BG18" s="325"/>
      <c r="BH18" s="325"/>
      <c r="BI18" s="325"/>
      <c r="BJ18" s="325"/>
    </row>
    <row r="19" spans="2:62" ht="20.25" customHeight="1" x14ac:dyDescent="0.4">
      <c r="B19" s="308">
        <f>B17+1</f>
        <v>3</v>
      </c>
      <c r="C19" s="319" t="s">
        <v>39</v>
      </c>
      <c r="D19" s="319"/>
      <c r="E19" s="160"/>
      <c r="F19" s="71"/>
      <c r="G19" s="160"/>
      <c r="H19" s="71"/>
      <c r="I19" s="320" t="s">
        <v>40</v>
      </c>
      <c r="J19" s="320"/>
      <c r="K19" s="321" t="s">
        <v>46</v>
      </c>
      <c r="L19" s="321"/>
      <c r="M19" s="321"/>
      <c r="N19" s="321"/>
      <c r="O19" s="322" t="s">
        <v>144</v>
      </c>
      <c r="P19" s="322"/>
      <c r="Q19" s="322"/>
      <c r="R19" s="322"/>
      <c r="S19" s="322"/>
      <c r="T19" s="236" t="s">
        <v>36</v>
      </c>
      <c r="U19" s="237"/>
      <c r="V19" s="238"/>
      <c r="W19" s="239"/>
      <c r="X19" s="240"/>
      <c r="Y19" s="240" t="s">
        <v>45</v>
      </c>
      <c r="Z19" s="240" t="s">
        <v>45</v>
      </c>
      <c r="AA19" s="240" t="s">
        <v>172</v>
      </c>
      <c r="AB19" s="240" t="s">
        <v>45</v>
      </c>
      <c r="AC19" s="241" t="s">
        <v>45</v>
      </c>
      <c r="AD19" s="239"/>
      <c r="AE19" s="240"/>
      <c r="AF19" s="240" t="s">
        <v>45</v>
      </c>
      <c r="AG19" s="240" t="s">
        <v>45</v>
      </c>
      <c r="AH19" s="240" t="s">
        <v>45</v>
      </c>
      <c r="AI19" s="240" t="s">
        <v>45</v>
      </c>
      <c r="AJ19" s="241" t="s">
        <v>45</v>
      </c>
      <c r="AK19" s="239"/>
      <c r="AL19" s="240"/>
      <c r="AM19" s="240" t="s">
        <v>45</v>
      </c>
      <c r="AN19" s="240" t="s">
        <v>45</v>
      </c>
      <c r="AO19" s="240" t="s">
        <v>45</v>
      </c>
      <c r="AP19" s="240" t="s">
        <v>45</v>
      </c>
      <c r="AQ19" s="241" t="s">
        <v>45</v>
      </c>
      <c r="AR19" s="239"/>
      <c r="AS19" s="240"/>
      <c r="AT19" s="240" t="s">
        <v>45</v>
      </c>
      <c r="AU19" s="240" t="s">
        <v>45</v>
      </c>
      <c r="AV19" s="240" t="s">
        <v>45</v>
      </c>
      <c r="AW19" s="240" t="s">
        <v>45</v>
      </c>
      <c r="AX19" s="241" t="s">
        <v>45</v>
      </c>
      <c r="AY19" s="239"/>
      <c r="AZ19" s="240"/>
      <c r="BA19" s="242"/>
      <c r="BB19" s="323"/>
      <c r="BC19" s="323"/>
      <c r="BD19" s="324"/>
      <c r="BE19" s="324"/>
      <c r="BF19" s="326" t="s">
        <v>184</v>
      </c>
      <c r="BG19" s="326"/>
      <c r="BH19" s="326"/>
      <c r="BI19" s="326"/>
      <c r="BJ19" s="326"/>
    </row>
    <row r="20" spans="2:62" ht="20.25" customHeight="1" x14ac:dyDescent="0.4">
      <c r="B20" s="308"/>
      <c r="C20" s="319"/>
      <c r="D20" s="319"/>
      <c r="E20" s="160"/>
      <c r="F20" s="71" t="str">
        <f>C19</f>
        <v>オペレーター</v>
      </c>
      <c r="G20" s="160"/>
      <c r="H20" s="71" t="str">
        <f>I19</f>
        <v>A</v>
      </c>
      <c r="I20" s="320"/>
      <c r="J20" s="320"/>
      <c r="K20" s="321"/>
      <c r="L20" s="321"/>
      <c r="M20" s="321"/>
      <c r="N20" s="321"/>
      <c r="O20" s="322"/>
      <c r="P20" s="322"/>
      <c r="Q20" s="322"/>
      <c r="R20" s="322"/>
      <c r="S20" s="322"/>
      <c r="T20" s="230" t="s">
        <v>38</v>
      </c>
      <c r="U20" s="231"/>
      <c r="V20" s="232"/>
      <c r="W20" s="233" t="str">
        <f>IF(W19="","",VLOOKUP(W19,'【記載例】シフト記号表（勤務時間帯）'!$C$6:$L$47,10,FALSE()))</f>
        <v/>
      </c>
      <c r="X20" s="234" t="str">
        <f>IF(X19="","",VLOOKUP(X19,'【記載例】シフト記号表（勤務時間帯）'!$C$6:$L$47,10,FALSE()))</f>
        <v/>
      </c>
      <c r="Y20" s="234">
        <f>IF(Y19="","",VLOOKUP(Y19,'【記載例】シフト記号表（勤務時間帯）'!$C$6:$L$47,10,FALSE()))</f>
        <v>8</v>
      </c>
      <c r="Z20" s="234">
        <f>IF(Z19="","",VLOOKUP(Z19,'【記載例】シフト記号表（勤務時間帯）'!$C$6:$L$47,10,FALSE()))</f>
        <v>8</v>
      </c>
      <c r="AA20" s="234" t="str">
        <f>IF(AA19="","",VLOOKUP(AA19,'【記載例】シフト記号表（勤務時間帯）'!$C$6:$L$47,10,FALSE()))</f>
        <v/>
      </c>
      <c r="AB20" s="234">
        <f>IF(AB19="","",VLOOKUP(AB19,'【記載例】シフト記号表（勤務時間帯）'!$C$6:$L$47,10,FALSE()))</f>
        <v>8</v>
      </c>
      <c r="AC20" s="235">
        <f>IF(AC19="","",VLOOKUP(AC19,'【記載例】シフト記号表（勤務時間帯）'!$C$6:$L$47,10,FALSE()))</f>
        <v>8</v>
      </c>
      <c r="AD20" s="233" t="str">
        <f>IF(AD19="","",VLOOKUP(AD19,'【記載例】シフト記号表（勤務時間帯）'!$C$6:$L$47,10,FALSE()))</f>
        <v/>
      </c>
      <c r="AE20" s="234" t="str">
        <f>IF(AE19="","",VLOOKUP(AE19,'【記載例】シフト記号表（勤務時間帯）'!$C$6:$L$47,10,FALSE()))</f>
        <v/>
      </c>
      <c r="AF20" s="234">
        <f>IF(AF19="","",VLOOKUP(AF19,'【記載例】シフト記号表（勤務時間帯）'!$C$6:$L$47,10,FALSE()))</f>
        <v>8</v>
      </c>
      <c r="AG20" s="234">
        <f>IF(AG19="","",VLOOKUP(AG19,'【記載例】シフト記号表（勤務時間帯）'!$C$6:$L$47,10,FALSE()))</f>
        <v>8</v>
      </c>
      <c r="AH20" s="234">
        <f>IF(AH19="","",VLOOKUP(AH19,'【記載例】シフト記号表（勤務時間帯）'!$C$6:$L$47,10,FALSE()))</f>
        <v>8</v>
      </c>
      <c r="AI20" s="234">
        <f>IF(AI19="","",VLOOKUP(AI19,'【記載例】シフト記号表（勤務時間帯）'!$C$6:$L$47,10,FALSE()))</f>
        <v>8</v>
      </c>
      <c r="AJ20" s="235">
        <f>IF(AJ19="","",VLOOKUP(AJ19,'【記載例】シフト記号表（勤務時間帯）'!$C$6:$L$47,10,FALSE()))</f>
        <v>8</v>
      </c>
      <c r="AK20" s="233" t="str">
        <f>IF(AK19="","",VLOOKUP(AK19,'【記載例】シフト記号表（勤務時間帯）'!$C$6:$L$47,10,FALSE()))</f>
        <v/>
      </c>
      <c r="AL20" s="234" t="str">
        <f>IF(AL19="","",VLOOKUP(AL19,'【記載例】シフト記号表（勤務時間帯）'!$C$6:$L$47,10,FALSE()))</f>
        <v/>
      </c>
      <c r="AM20" s="234">
        <f>IF(AM19="","",VLOOKUP(AM19,'【記載例】シフト記号表（勤務時間帯）'!$C$6:$L$47,10,FALSE()))</f>
        <v>8</v>
      </c>
      <c r="AN20" s="234">
        <f>IF(AN19="","",VLOOKUP(AN19,'【記載例】シフト記号表（勤務時間帯）'!$C$6:$L$47,10,FALSE()))</f>
        <v>8</v>
      </c>
      <c r="AO20" s="234">
        <f>IF(AO19="","",VLOOKUP(AO19,'【記載例】シフト記号表（勤務時間帯）'!$C$6:$L$47,10,FALSE()))</f>
        <v>8</v>
      </c>
      <c r="AP20" s="234">
        <f>IF(AP19="","",VLOOKUP(AP19,'【記載例】シフト記号表（勤務時間帯）'!$C$6:$L$47,10,FALSE()))</f>
        <v>8</v>
      </c>
      <c r="AQ20" s="235">
        <f>IF(AQ19="","",VLOOKUP(AQ19,'【記載例】シフト記号表（勤務時間帯）'!$C$6:$L$47,10,FALSE()))</f>
        <v>8</v>
      </c>
      <c r="AR20" s="233" t="str">
        <f>IF(AR19="","",VLOOKUP(AR19,'【記載例】シフト記号表（勤務時間帯）'!$C$6:$L$47,10,FALSE()))</f>
        <v/>
      </c>
      <c r="AS20" s="234" t="str">
        <f>IF(AS19="","",VLOOKUP(AS19,'【記載例】シフト記号表（勤務時間帯）'!$C$6:$L$47,10,FALSE()))</f>
        <v/>
      </c>
      <c r="AT20" s="234">
        <f>IF(AT19="","",VLOOKUP(AT19,'【記載例】シフト記号表（勤務時間帯）'!$C$6:$L$47,10,FALSE()))</f>
        <v>8</v>
      </c>
      <c r="AU20" s="234">
        <f>IF(AU19="","",VLOOKUP(AU19,'【記載例】シフト記号表（勤務時間帯）'!$C$6:$L$47,10,FALSE()))</f>
        <v>8</v>
      </c>
      <c r="AV20" s="234">
        <f>IF(AV19="","",VLOOKUP(AV19,'【記載例】シフト記号表（勤務時間帯）'!$C$6:$L$47,10,FALSE()))</f>
        <v>8</v>
      </c>
      <c r="AW20" s="234">
        <f>IF(AW19="","",VLOOKUP(AW19,'【記載例】シフト記号表（勤務時間帯）'!$C$6:$L$47,10,FALSE()))</f>
        <v>8</v>
      </c>
      <c r="AX20" s="235">
        <f>IF(AX19="","",VLOOKUP(AX19,'【記載例】シフト記号表（勤務時間帯）'!$C$6:$L$47,10,FALSE()))</f>
        <v>8</v>
      </c>
      <c r="AY20" s="233" t="str">
        <f>IF(AY19="","",VLOOKUP(AY19,'【記載例】シフト記号表（勤務時間帯）'!$C$6:$L$47,10,FALSE()))</f>
        <v/>
      </c>
      <c r="AZ20" s="234" t="str">
        <f>IF(AZ19="","",VLOOKUP(AZ19,'【記載例】シフト記号表（勤務時間帯）'!$C$6:$L$47,10,FALSE()))</f>
        <v/>
      </c>
      <c r="BA20" s="234" t="str">
        <f>IF(BA19="","",VLOOKUP(BA19,'【記載例】シフト記号表（勤務時間帯）'!$C$6:$L$47,10,FALSE()))</f>
        <v/>
      </c>
      <c r="BB20" s="317">
        <f>IF($BE$3="４週",SUM(W20:AX20),IF($BE$3="暦月",SUM(W20:BA20),""))</f>
        <v>152</v>
      </c>
      <c r="BC20" s="317"/>
      <c r="BD20" s="318">
        <f>IF($BE$3="４週",BB20/4,IF($BE$3="暦月",(BB20/($BE$8/7)),""))</f>
        <v>38</v>
      </c>
      <c r="BE20" s="318"/>
      <c r="BF20" s="326"/>
      <c r="BG20" s="326"/>
      <c r="BH20" s="326"/>
      <c r="BI20" s="326"/>
      <c r="BJ20" s="326"/>
    </row>
    <row r="21" spans="2:62" ht="20.25" customHeight="1" x14ac:dyDescent="0.4">
      <c r="B21" s="308">
        <f>B19+1</f>
        <v>4</v>
      </c>
      <c r="C21" s="319" t="s">
        <v>122</v>
      </c>
      <c r="D21" s="319"/>
      <c r="E21" s="160"/>
      <c r="F21" s="71"/>
      <c r="G21" s="160"/>
      <c r="H21" s="71"/>
      <c r="I21" s="320" t="s">
        <v>33</v>
      </c>
      <c r="J21" s="320"/>
      <c r="K21" s="321" t="s">
        <v>125</v>
      </c>
      <c r="L21" s="321"/>
      <c r="M21" s="321"/>
      <c r="N21" s="321"/>
      <c r="O21" s="322" t="s">
        <v>145</v>
      </c>
      <c r="P21" s="322"/>
      <c r="Q21" s="322"/>
      <c r="R21" s="322"/>
      <c r="S21" s="322"/>
      <c r="T21" s="236" t="s">
        <v>36</v>
      </c>
      <c r="U21" s="237"/>
      <c r="V21" s="238"/>
      <c r="W21" s="239"/>
      <c r="X21" s="240"/>
      <c r="Y21" s="240" t="s">
        <v>63</v>
      </c>
      <c r="Z21" s="240" t="s">
        <v>63</v>
      </c>
      <c r="AA21" s="240" t="s">
        <v>63</v>
      </c>
      <c r="AB21" s="240" t="s">
        <v>63</v>
      </c>
      <c r="AC21" s="241" t="s">
        <v>63</v>
      </c>
      <c r="AD21" s="239"/>
      <c r="AE21" s="240"/>
      <c r="AF21" s="240" t="s">
        <v>63</v>
      </c>
      <c r="AG21" s="240" t="s">
        <v>63</v>
      </c>
      <c r="AH21" s="240" t="s">
        <v>63</v>
      </c>
      <c r="AI21" s="240" t="s">
        <v>63</v>
      </c>
      <c r="AJ21" s="241" t="s">
        <v>63</v>
      </c>
      <c r="AK21" s="239"/>
      <c r="AL21" s="240"/>
      <c r="AM21" s="240" t="s">
        <v>63</v>
      </c>
      <c r="AN21" s="240" t="s">
        <v>63</v>
      </c>
      <c r="AO21" s="240" t="s">
        <v>63</v>
      </c>
      <c r="AP21" s="240" t="s">
        <v>63</v>
      </c>
      <c r="AQ21" s="241" t="s">
        <v>63</v>
      </c>
      <c r="AR21" s="239"/>
      <c r="AS21" s="240"/>
      <c r="AT21" s="240" t="s">
        <v>63</v>
      </c>
      <c r="AU21" s="240" t="s">
        <v>63</v>
      </c>
      <c r="AV21" s="240" t="s">
        <v>63</v>
      </c>
      <c r="AW21" s="240" t="s">
        <v>63</v>
      </c>
      <c r="AX21" s="241" t="s">
        <v>63</v>
      </c>
      <c r="AY21" s="239"/>
      <c r="AZ21" s="240"/>
      <c r="BA21" s="242"/>
      <c r="BB21" s="323"/>
      <c r="BC21" s="323"/>
      <c r="BD21" s="324"/>
      <c r="BE21" s="324"/>
      <c r="BF21" s="327" t="s">
        <v>185</v>
      </c>
      <c r="BG21" s="327"/>
      <c r="BH21" s="327"/>
      <c r="BI21" s="327"/>
      <c r="BJ21" s="327"/>
    </row>
    <row r="22" spans="2:62" ht="20.25" customHeight="1" x14ac:dyDescent="0.4">
      <c r="B22" s="308"/>
      <c r="C22" s="319"/>
      <c r="D22" s="319"/>
      <c r="E22" s="160"/>
      <c r="F22" s="71" t="str">
        <f>C21</f>
        <v>オペレーター_兼_随時訪問介護員</v>
      </c>
      <c r="G22" s="160"/>
      <c r="H22" s="71" t="str">
        <f>I21</f>
        <v>B</v>
      </c>
      <c r="I22" s="320"/>
      <c r="J22" s="320"/>
      <c r="K22" s="321"/>
      <c r="L22" s="321"/>
      <c r="M22" s="321"/>
      <c r="N22" s="321"/>
      <c r="O22" s="322"/>
      <c r="P22" s="322"/>
      <c r="Q22" s="322"/>
      <c r="R22" s="322"/>
      <c r="S22" s="322"/>
      <c r="T22" s="230" t="s">
        <v>38</v>
      </c>
      <c r="U22" s="231"/>
      <c r="V22" s="232"/>
      <c r="W22" s="233" t="str">
        <f>IF(W21="","",VLOOKUP(W21,'【記載例】シフト記号表（勤務時間帯）'!$C$6:$L$47,10,FALSE()))</f>
        <v/>
      </c>
      <c r="X22" s="234" t="str">
        <f>IF(X21="","",VLOOKUP(X21,'【記載例】シフト記号表（勤務時間帯）'!$C$6:$L$47,10,FALSE()))</f>
        <v/>
      </c>
      <c r="Y22" s="234">
        <f>IF(Y21="","",VLOOKUP(Y21,'【記載例】シフト記号表（勤務時間帯）'!$C$6:$L$47,10,FALSE()))</f>
        <v>8</v>
      </c>
      <c r="Z22" s="234">
        <f>IF(Z21="","",VLOOKUP(Z21,'【記載例】シフト記号表（勤務時間帯）'!$C$6:$L$47,10,FALSE()))</f>
        <v>8</v>
      </c>
      <c r="AA22" s="234">
        <f>IF(AA21="","",VLOOKUP(AA21,'【記載例】シフト記号表（勤務時間帯）'!$C$6:$L$47,10,FALSE()))</f>
        <v>8</v>
      </c>
      <c r="AB22" s="234">
        <f>IF(AB21="","",VLOOKUP(AB21,'【記載例】シフト記号表（勤務時間帯）'!$C$6:$L$47,10,FALSE()))</f>
        <v>8</v>
      </c>
      <c r="AC22" s="235">
        <f>IF(AC21="","",VLOOKUP(AC21,'【記載例】シフト記号表（勤務時間帯）'!$C$6:$L$47,10,FALSE()))</f>
        <v>8</v>
      </c>
      <c r="AD22" s="233" t="str">
        <f>IF(AD21="","",VLOOKUP(AD21,'【記載例】シフト記号表（勤務時間帯）'!$C$6:$L$47,10,FALSE()))</f>
        <v/>
      </c>
      <c r="AE22" s="234" t="str">
        <f>IF(AE21="","",VLOOKUP(AE21,'【記載例】シフト記号表（勤務時間帯）'!$C$6:$L$47,10,FALSE()))</f>
        <v/>
      </c>
      <c r="AF22" s="234">
        <f>IF(AF21="","",VLOOKUP(AF21,'【記載例】シフト記号表（勤務時間帯）'!$C$6:$L$47,10,FALSE()))</f>
        <v>8</v>
      </c>
      <c r="AG22" s="234">
        <f>IF(AG21="","",VLOOKUP(AG21,'【記載例】シフト記号表（勤務時間帯）'!$C$6:$L$47,10,FALSE()))</f>
        <v>8</v>
      </c>
      <c r="AH22" s="234">
        <f>IF(AH21="","",VLOOKUP(AH21,'【記載例】シフト記号表（勤務時間帯）'!$C$6:$L$47,10,FALSE()))</f>
        <v>8</v>
      </c>
      <c r="AI22" s="234">
        <f>IF(AI21="","",VLOOKUP(AI21,'【記載例】シフト記号表（勤務時間帯）'!$C$6:$L$47,10,FALSE()))</f>
        <v>8</v>
      </c>
      <c r="AJ22" s="235">
        <f>IF(AJ21="","",VLOOKUP(AJ21,'【記載例】シフト記号表（勤務時間帯）'!$C$6:$L$47,10,FALSE()))</f>
        <v>8</v>
      </c>
      <c r="AK22" s="233" t="str">
        <f>IF(AK21="","",VLOOKUP(AK21,'【記載例】シフト記号表（勤務時間帯）'!$C$6:$L$47,10,FALSE()))</f>
        <v/>
      </c>
      <c r="AL22" s="234" t="str">
        <f>IF(AL21="","",VLOOKUP(AL21,'【記載例】シフト記号表（勤務時間帯）'!$C$6:$L$47,10,FALSE()))</f>
        <v/>
      </c>
      <c r="AM22" s="234">
        <f>IF(AM21="","",VLOOKUP(AM21,'【記載例】シフト記号表（勤務時間帯）'!$C$6:$L$47,10,FALSE()))</f>
        <v>8</v>
      </c>
      <c r="AN22" s="234">
        <f>IF(AN21="","",VLOOKUP(AN21,'【記載例】シフト記号表（勤務時間帯）'!$C$6:$L$47,10,FALSE()))</f>
        <v>8</v>
      </c>
      <c r="AO22" s="234">
        <f>IF(AO21="","",VLOOKUP(AO21,'【記載例】シフト記号表（勤務時間帯）'!$C$6:$L$47,10,FALSE()))</f>
        <v>8</v>
      </c>
      <c r="AP22" s="234">
        <f>IF(AP21="","",VLOOKUP(AP21,'【記載例】シフト記号表（勤務時間帯）'!$C$6:$L$47,10,FALSE()))</f>
        <v>8</v>
      </c>
      <c r="AQ22" s="235">
        <f>IF(AQ21="","",VLOOKUP(AQ21,'【記載例】シフト記号表（勤務時間帯）'!$C$6:$L$47,10,FALSE()))</f>
        <v>8</v>
      </c>
      <c r="AR22" s="233" t="str">
        <f>IF(AR21="","",VLOOKUP(AR21,'【記載例】シフト記号表（勤務時間帯）'!$C$6:$L$47,10,FALSE()))</f>
        <v/>
      </c>
      <c r="AS22" s="234" t="str">
        <f>IF(AS21="","",VLOOKUP(AS21,'【記載例】シフト記号表（勤務時間帯）'!$C$6:$L$47,10,FALSE()))</f>
        <v/>
      </c>
      <c r="AT22" s="234">
        <f>IF(AT21="","",VLOOKUP(AT21,'【記載例】シフト記号表（勤務時間帯）'!$C$6:$L$47,10,FALSE()))</f>
        <v>8</v>
      </c>
      <c r="AU22" s="234">
        <f>IF(AU21="","",VLOOKUP(AU21,'【記載例】シフト記号表（勤務時間帯）'!$C$6:$L$47,10,FALSE()))</f>
        <v>8</v>
      </c>
      <c r="AV22" s="234">
        <f>IF(AV21="","",VLOOKUP(AV21,'【記載例】シフト記号表（勤務時間帯）'!$C$6:$L$47,10,FALSE()))</f>
        <v>8</v>
      </c>
      <c r="AW22" s="234">
        <f>IF(AW21="","",VLOOKUP(AW21,'【記載例】シフト記号表（勤務時間帯）'!$C$6:$L$47,10,FALSE()))</f>
        <v>8</v>
      </c>
      <c r="AX22" s="235">
        <f>IF(AX21="","",VLOOKUP(AX21,'【記載例】シフト記号表（勤務時間帯）'!$C$6:$L$47,10,FALSE()))</f>
        <v>8</v>
      </c>
      <c r="AY22" s="233" t="str">
        <f>IF(AY21="","",VLOOKUP(AY21,'【記載例】シフト記号表（勤務時間帯）'!$C$6:$L$47,10,FALSE()))</f>
        <v/>
      </c>
      <c r="AZ22" s="234" t="str">
        <f>IF(AZ21="","",VLOOKUP(AZ21,'【記載例】シフト記号表（勤務時間帯）'!$C$6:$L$47,10,FALSE()))</f>
        <v/>
      </c>
      <c r="BA22" s="234" t="str">
        <f>IF(BA21="","",VLOOKUP(BA21,'【記載例】シフト記号表（勤務時間帯）'!$C$6:$L$47,10,FALSE()))</f>
        <v/>
      </c>
      <c r="BB22" s="317">
        <f>IF($BE$3="４週",SUM(W22:AX22),IF($BE$3="暦月",SUM(W22:BA22),""))</f>
        <v>160</v>
      </c>
      <c r="BC22" s="317"/>
      <c r="BD22" s="318">
        <f>IF($BE$3="４週",BB22/4,IF($BE$3="暦月",(BB22/($BE$8/7)),""))</f>
        <v>40</v>
      </c>
      <c r="BE22" s="318"/>
      <c r="BF22" s="327"/>
      <c r="BG22" s="327"/>
      <c r="BH22" s="327"/>
      <c r="BI22" s="327"/>
      <c r="BJ22" s="327"/>
    </row>
    <row r="23" spans="2:62" ht="20.25" customHeight="1" x14ac:dyDescent="0.4">
      <c r="B23" s="308">
        <f>B21+1</f>
        <v>5</v>
      </c>
      <c r="C23" s="319" t="s">
        <v>122</v>
      </c>
      <c r="D23" s="319"/>
      <c r="E23" s="160"/>
      <c r="F23" s="71"/>
      <c r="G23" s="160"/>
      <c r="H23" s="71"/>
      <c r="I23" s="320" t="s">
        <v>92</v>
      </c>
      <c r="J23" s="320"/>
      <c r="K23" s="321" t="s">
        <v>123</v>
      </c>
      <c r="L23" s="321"/>
      <c r="M23" s="321"/>
      <c r="N23" s="321"/>
      <c r="O23" s="322" t="s">
        <v>146</v>
      </c>
      <c r="P23" s="322"/>
      <c r="Q23" s="322"/>
      <c r="R23" s="322"/>
      <c r="S23" s="322"/>
      <c r="T23" s="236" t="s">
        <v>36</v>
      </c>
      <c r="U23" s="237"/>
      <c r="V23" s="238"/>
      <c r="W23" s="239" t="s">
        <v>45</v>
      </c>
      <c r="X23" s="240" t="s">
        <v>45</v>
      </c>
      <c r="Y23" s="240" t="s">
        <v>45</v>
      </c>
      <c r="Z23" s="240" t="s">
        <v>45</v>
      </c>
      <c r="AA23" s="240"/>
      <c r="AB23" s="240"/>
      <c r="AC23" s="241"/>
      <c r="AD23" s="239" t="s">
        <v>45</v>
      </c>
      <c r="AE23" s="240" t="s">
        <v>45</v>
      </c>
      <c r="AF23" s="240" t="s">
        <v>45</v>
      </c>
      <c r="AG23" s="240" t="s">
        <v>45</v>
      </c>
      <c r="AH23" s="240"/>
      <c r="AI23" s="240"/>
      <c r="AJ23" s="241"/>
      <c r="AK23" s="239" t="s">
        <v>45</v>
      </c>
      <c r="AL23" s="240" t="s">
        <v>45</v>
      </c>
      <c r="AM23" s="240" t="s">
        <v>45</v>
      </c>
      <c r="AN23" s="240" t="s">
        <v>45</v>
      </c>
      <c r="AO23" s="240"/>
      <c r="AP23" s="240"/>
      <c r="AQ23" s="241"/>
      <c r="AR23" s="239" t="s">
        <v>45</v>
      </c>
      <c r="AS23" s="240" t="s">
        <v>45</v>
      </c>
      <c r="AT23" s="240" t="s">
        <v>45</v>
      </c>
      <c r="AU23" s="240" t="s">
        <v>45</v>
      </c>
      <c r="AV23" s="240"/>
      <c r="AW23" s="240"/>
      <c r="AX23" s="241"/>
      <c r="AY23" s="239"/>
      <c r="AZ23" s="240"/>
      <c r="BA23" s="242"/>
      <c r="BB23" s="323"/>
      <c r="BC23" s="323"/>
      <c r="BD23" s="324"/>
      <c r="BE23" s="324"/>
      <c r="BF23" s="327" t="s">
        <v>186</v>
      </c>
      <c r="BG23" s="327"/>
      <c r="BH23" s="327"/>
      <c r="BI23" s="327"/>
      <c r="BJ23" s="327"/>
    </row>
    <row r="24" spans="2:62" ht="20.25" customHeight="1" x14ac:dyDescent="0.4">
      <c r="B24" s="308"/>
      <c r="C24" s="319"/>
      <c r="D24" s="319"/>
      <c r="E24" s="160"/>
      <c r="F24" s="71" t="str">
        <f>C23</f>
        <v>オペレーター_兼_随時訪問介護員</v>
      </c>
      <c r="G24" s="160"/>
      <c r="H24" s="71" t="str">
        <f>I23</f>
        <v>D</v>
      </c>
      <c r="I24" s="320"/>
      <c r="J24" s="320"/>
      <c r="K24" s="321"/>
      <c r="L24" s="321"/>
      <c r="M24" s="321"/>
      <c r="N24" s="321"/>
      <c r="O24" s="322"/>
      <c r="P24" s="322"/>
      <c r="Q24" s="322"/>
      <c r="R24" s="322"/>
      <c r="S24" s="322"/>
      <c r="T24" s="243" t="s">
        <v>38</v>
      </c>
      <c r="U24" s="244"/>
      <c r="V24" s="245"/>
      <c r="W24" s="233">
        <f>IF(W23="","",VLOOKUP(W23,'【記載例】シフト記号表（勤務時間帯）'!$C$6:$L$47,10,FALSE()))</f>
        <v>8</v>
      </c>
      <c r="X24" s="234">
        <f>IF(X23="","",VLOOKUP(X23,'【記載例】シフト記号表（勤務時間帯）'!$C$6:$L$47,10,FALSE()))</f>
        <v>8</v>
      </c>
      <c r="Y24" s="234">
        <f>IF(Y23="","",VLOOKUP(Y23,'【記載例】シフト記号表（勤務時間帯）'!$C$6:$L$47,10,FALSE()))</f>
        <v>8</v>
      </c>
      <c r="Z24" s="234">
        <f>IF(Z23="","",VLOOKUP(Z23,'【記載例】シフト記号表（勤務時間帯）'!$C$6:$L$47,10,FALSE()))</f>
        <v>8</v>
      </c>
      <c r="AA24" s="234" t="str">
        <f>IF(AA23="","",VLOOKUP(AA23,'【記載例】シフト記号表（勤務時間帯）'!$C$6:$L$47,10,FALSE()))</f>
        <v/>
      </c>
      <c r="AB24" s="234" t="str">
        <f>IF(AB23="","",VLOOKUP(AB23,'【記載例】シフト記号表（勤務時間帯）'!$C$6:$L$47,10,FALSE()))</f>
        <v/>
      </c>
      <c r="AC24" s="235" t="str">
        <f>IF(AC23="","",VLOOKUP(AC23,'【記載例】シフト記号表（勤務時間帯）'!$C$6:$L$47,10,FALSE()))</f>
        <v/>
      </c>
      <c r="AD24" s="233">
        <f>IF(AD23="","",VLOOKUP(AD23,'【記載例】シフト記号表（勤務時間帯）'!$C$6:$L$47,10,FALSE()))</f>
        <v>8</v>
      </c>
      <c r="AE24" s="234">
        <f>IF(AE23="","",VLOOKUP(AE23,'【記載例】シフト記号表（勤務時間帯）'!$C$6:$L$47,10,FALSE()))</f>
        <v>8</v>
      </c>
      <c r="AF24" s="234">
        <f>IF(AF23="","",VLOOKUP(AF23,'【記載例】シフト記号表（勤務時間帯）'!$C$6:$L$47,10,FALSE()))</f>
        <v>8</v>
      </c>
      <c r="AG24" s="234">
        <f>IF(AG23="","",VLOOKUP(AG23,'【記載例】シフト記号表（勤務時間帯）'!$C$6:$L$47,10,FALSE()))</f>
        <v>8</v>
      </c>
      <c r="AH24" s="234" t="str">
        <f>IF(AH23="","",VLOOKUP(AH23,'【記載例】シフト記号表（勤務時間帯）'!$C$6:$L$47,10,FALSE()))</f>
        <v/>
      </c>
      <c r="AI24" s="234" t="str">
        <f>IF(AI23="","",VLOOKUP(AI23,'【記載例】シフト記号表（勤務時間帯）'!$C$6:$L$47,10,FALSE()))</f>
        <v/>
      </c>
      <c r="AJ24" s="235" t="str">
        <f>IF(AJ23="","",VLOOKUP(AJ23,'【記載例】シフト記号表（勤務時間帯）'!$C$6:$L$47,10,FALSE()))</f>
        <v/>
      </c>
      <c r="AK24" s="233">
        <f>IF(AK23="","",VLOOKUP(AK23,'【記載例】シフト記号表（勤務時間帯）'!$C$6:$L$47,10,FALSE()))</f>
        <v>8</v>
      </c>
      <c r="AL24" s="234">
        <f>IF(AL23="","",VLOOKUP(AL23,'【記載例】シフト記号表（勤務時間帯）'!$C$6:$L$47,10,FALSE()))</f>
        <v>8</v>
      </c>
      <c r="AM24" s="234">
        <f>IF(AM23="","",VLOOKUP(AM23,'【記載例】シフト記号表（勤務時間帯）'!$C$6:$L$47,10,FALSE()))</f>
        <v>8</v>
      </c>
      <c r="AN24" s="234">
        <f>IF(AN23="","",VLOOKUP(AN23,'【記載例】シフト記号表（勤務時間帯）'!$C$6:$L$47,10,FALSE()))</f>
        <v>8</v>
      </c>
      <c r="AO24" s="234" t="str">
        <f>IF(AO23="","",VLOOKUP(AO23,'【記載例】シフト記号表（勤務時間帯）'!$C$6:$L$47,10,FALSE()))</f>
        <v/>
      </c>
      <c r="AP24" s="234" t="str">
        <f>IF(AP23="","",VLOOKUP(AP23,'【記載例】シフト記号表（勤務時間帯）'!$C$6:$L$47,10,FALSE()))</f>
        <v/>
      </c>
      <c r="AQ24" s="235" t="str">
        <f>IF(AQ23="","",VLOOKUP(AQ23,'【記載例】シフト記号表（勤務時間帯）'!$C$6:$L$47,10,FALSE()))</f>
        <v/>
      </c>
      <c r="AR24" s="233">
        <f>IF(AR23="","",VLOOKUP(AR23,'【記載例】シフト記号表（勤務時間帯）'!$C$6:$L$47,10,FALSE()))</f>
        <v>8</v>
      </c>
      <c r="AS24" s="234">
        <f>IF(AS23="","",VLOOKUP(AS23,'【記載例】シフト記号表（勤務時間帯）'!$C$6:$L$47,10,FALSE()))</f>
        <v>8</v>
      </c>
      <c r="AT24" s="234">
        <f>IF(AT23="","",VLOOKUP(AT23,'【記載例】シフト記号表（勤務時間帯）'!$C$6:$L$47,10,FALSE()))</f>
        <v>8</v>
      </c>
      <c r="AU24" s="234">
        <f>IF(AU23="","",VLOOKUP(AU23,'【記載例】シフト記号表（勤務時間帯）'!$C$6:$L$47,10,FALSE()))</f>
        <v>8</v>
      </c>
      <c r="AV24" s="234" t="str">
        <f>IF(AV23="","",VLOOKUP(AV23,'【記載例】シフト記号表（勤務時間帯）'!$C$6:$L$47,10,FALSE()))</f>
        <v/>
      </c>
      <c r="AW24" s="234" t="str">
        <f>IF(AW23="","",VLOOKUP(AW23,'【記載例】シフト記号表（勤務時間帯）'!$C$6:$L$47,10,FALSE()))</f>
        <v/>
      </c>
      <c r="AX24" s="235" t="str">
        <f>IF(AX23="","",VLOOKUP(AX23,'【記載例】シフト記号表（勤務時間帯）'!$C$6:$L$47,10,FALSE()))</f>
        <v/>
      </c>
      <c r="AY24" s="233" t="str">
        <f>IF(AY23="","",VLOOKUP(AY23,'【記載例】シフト記号表（勤務時間帯）'!$C$6:$L$47,10,FALSE()))</f>
        <v/>
      </c>
      <c r="AZ24" s="234" t="str">
        <f>IF(AZ23="","",VLOOKUP(AZ23,'【記載例】シフト記号表（勤務時間帯）'!$C$6:$L$47,10,FALSE()))</f>
        <v/>
      </c>
      <c r="BA24" s="234" t="str">
        <f>IF(BA23="","",VLOOKUP(BA23,'【記載例】シフト記号表（勤務時間帯）'!$C$6:$L$47,10,FALSE()))</f>
        <v/>
      </c>
      <c r="BB24" s="317">
        <f>IF($BE$3="４週",SUM(W24:AX24),IF($BE$3="暦月",SUM(W24:BA24),""))</f>
        <v>128</v>
      </c>
      <c r="BC24" s="317"/>
      <c r="BD24" s="318">
        <f>IF($BE$3="４週",BB24/4,IF($BE$3="暦月",(BB24/($BE$8/7)),""))</f>
        <v>32</v>
      </c>
      <c r="BE24" s="318"/>
      <c r="BF24" s="327"/>
      <c r="BG24" s="327"/>
      <c r="BH24" s="327"/>
      <c r="BI24" s="327"/>
      <c r="BJ24" s="327"/>
    </row>
    <row r="25" spans="2:62" ht="20.25" customHeight="1" x14ac:dyDescent="0.4">
      <c r="B25" s="308">
        <f>B23+1</f>
        <v>6</v>
      </c>
      <c r="C25" s="319" t="s">
        <v>127</v>
      </c>
      <c r="D25" s="319"/>
      <c r="E25" s="160"/>
      <c r="F25" s="71"/>
      <c r="G25" s="160"/>
      <c r="H25" s="71"/>
      <c r="I25" s="320" t="s">
        <v>92</v>
      </c>
      <c r="J25" s="320"/>
      <c r="K25" s="321" t="s">
        <v>124</v>
      </c>
      <c r="L25" s="321"/>
      <c r="M25" s="321"/>
      <c r="N25" s="321"/>
      <c r="O25" s="322" t="s">
        <v>147</v>
      </c>
      <c r="P25" s="322"/>
      <c r="Q25" s="322"/>
      <c r="R25" s="322"/>
      <c r="S25" s="322"/>
      <c r="T25" s="246" t="s">
        <v>36</v>
      </c>
      <c r="U25" s="247"/>
      <c r="V25" s="248"/>
      <c r="W25" s="239" t="s">
        <v>63</v>
      </c>
      <c r="X25" s="240" t="s">
        <v>63</v>
      </c>
      <c r="Y25" s="240"/>
      <c r="Z25" s="240"/>
      <c r="AA25" s="240" t="s">
        <v>45</v>
      </c>
      <c r="AB25" s="240"/>
      <c r="AC25" s="241"/>
      <c r="AD25" s="239" t="s">
        <v>63</v>
      </c>
      <c r="AE25" s="240" t="s">
        <v>63</v>
      </c>
      <c r="AF25" s="240"/>
      <c r="AG25" s="240"/>
      <c r="AH25" s="240"/>
      <c r="AI25" s="240"/>
      <c r="AJ25" s="241"/>
      <c r="AK25" s="239" t="s">
        <v>63</v>
      </c>
      <c r="AL25" s="240" t="s">
        <v>63</v>
      </c>
      <c r="AM25" s="240"/>
      <c r="AN25" s="240"/>
      <c r="AO25" s="240"/>
      <c r="AP25" s="240"/>
      <c r="AQ25" s="241"/>
      <c r="AR25" s="239" t="s">
        <v>63</v>
      </c>
      <c r="AS25" s="240" t="s">
        <v>63</v>
      </c>
      <c r="AT25" s="240"/>
      <c r="AU25" s="240"/>
      <c r="AV25" s="240"/>
      <c r="AW25" s="240"/>
      <c r="AX25" s="241"/>
      <c r="AY25" s="239"/>
      <c r="AZ25" s="240"/>
      <c r="BA25" s="242"/>
      <c r="BB25" s="323"/>
      <c r="BC25" s="323"/>
      <c r="BD25" s="324"/>
      <c r="BE25" s="324"/>
      <c r="BF25" s="327" t="s">
        <v>187</v>
      </c>
      <c r="BG25" s="327"/>
      <c r="BH25" s="327"/>
      <c r="BI25" s="327"/>
      <c r="BJ25" s="327"/>
    </row>
    <row r="26" spans="2:62" ht="20.25" customHeight="1" x14ac:dyDescent="0.4">
      <c r="B26" s="308"/>
      <c r="C26" s="319"/>
      <c r="D26" s="319"/>
      <c r="E26" s="160"/>
      <c r="F26" s="71" t="str">
        <f>C25</f>
        <v>オペレーター_兼_随時・定期訪問介護員</v>
      </c>
      <c r="G26" s="160"/>
      <c r="H26" s="71" t="str">
        <f>I25</f>
        <v>D</v>
      </c>
      <c r="I26" s="320"/>
      <c r="J26" s="320"/>
      <c r="K26" s="321"/>
      <c r="L26" s="321"/>
      <c r="M26" s="321"/>
      <c r="N26" s="321"/>
      <c r="O26" s="322"/>
      <c r="P26" s="322"/>
      <c r="Q26" s="322"/>
      <c r="R26" s="322"/>
      <c r="S26" s="322"/>
      <c r="T26" s="230" t="s">
        <v>38</v>
      </c>
      <c r="U26" s="231"/>
      <c r="V26" s="232"/>
      <c r="W26" s="233">
        <f>IF(W25="","",VLOOKUP(W25,'【記載例】シフト記号表（勤務時間帯）'!$C$6:$L$47,10,FALSE()))</f>
        <v>8</v>
      </c>
      <c r="X26" s="234">
        <f>IF(X25="","",VLOOKUP(X25,'【記載例】シフト記号表（勤務時間帯）'!$C$6:$L$47,10,FALSE()))</f>
        <v>8</v>
      </c>
      <c r="Y26" s="234" t="str">
        <f>IF(Y25="","",VLOOKUP(Y25,'【記載例】シフト記号表（勤務時間帯）'!$C$6:$L$47,10,FALSE()))</f>
        <v/>
      </c>
      <c r="Z26" s="234" t="str">
        <f>IF(Z25="","",VLOOKUP(Z25,'【記載例】シフト記号表（勤務時間帯）'!$C$6:$L$47,10,FALSE()))</f>
        <v/>
      </c>
      <c r="AA26" s="234">
        <f>IF(AA25="","",VLOOKUP(AA25,'【記載例】シフト記号表（勤務時間帯）'!$C$6:$L$47,10,FALSE()))</f>
        <v>8</v>
      </c>
      <c r="AB26" s="234" t="str">
        <f>IF(AB25="","",VLOOKUP(AB25,'【記載例】シフト記号表（勤務時間帯）'!$C$6:$L$47,10,FALSE()))</f>
        <v/>
      </c>
      <c r="AC26" s="235" t="str">
        <f>IF(AC25="","",VLOOKUP(AC25,'【記載例】シフト記号表（勤務時間帯）'!$C$6:$L$47,10,FALSE()))</f>
        <v/>
      </c>
      <c r="AD26" s="233">
        <f>IF(AD25="","",VLOOKUP(AD25,'【記載例】シフト記号表（勤務時間帯）'!$C$6:$L$47,10,FALSE()))</f>
        <v>8</v>
      </c>
      <c r="AE26" s="234">
        <f>IF(AE25="","",VLOOKUP(AE25,'【記載例】シフト記号表（勤務時間帯）'!$C$6:$L$47,10,FALSE()))</f>
        <v>8</v>
      </c>
      <c r="AF26" s="234" t="str">
        <f>IF(AF25="","",VLOOKUP(AF25,'【記載例】シフト記号表（勤務時間帯）'!$C$6:$L$47,10,FALSE()))</f>
        <v/>
      </c>
      <c r="AG26" s="234" t="str">
        <f>IF(AG25="","",VLOOKUP(AG25,'【記載例】シフト記号表（勤務時間帯）'!$C$6:$L$47,10,FALSE()))</f>
        <v/>
      </c>
      <c r="AH26" s="234" t="str">
        <f>IF(AH25="","",VLOOKUP(AH25,'【記載例】シフト記号表（勤務時間帯）'!$C$6:$L$47,10,FALSE()))</f>
        <v/>
      </c>
      <c r="AI26" s="234" t="str">
        <f>IF(AI25="","",VLOOKUP(AI25,'【記載例】シフト記号表（勤務時間帯）'!$C$6:$L$47,10,FALSE()))</f>
        <v/>
      </c>
      <c r="AJ26" s="235" t="str">
        <f>IF(AJ25="","",VLOOKUP(AJ25,'【記載例】シフト記号表（勤務時間帯）'!$C$6:$L$47,10,FALSE()))</f>
        <v/>
      </c>
      <c r="AK26" s="233">
        <f>IF(AK25="","",VLOOKUP(AK25,'【記載例】シフト記号表（勤務時間帯）'!$C$6:$L$47,10,FALSE()))</f>
        <v>8</v>
      </c>
      <c r="AL26" s="234">
        <f>IF(AL25="","",VLOOKUP(AL25,'【記載例】シフト記号表（勤務時間帯）'!$C$6:$L$47,10,FALSE()))</f>
        <v>8</v>
      </c>
      <c r="AM26" s="234" t="str">
        <f>IF(AM25="","",VLOOKUP(AM25,'【記載例】シフト記号表（勤務時間帯）'!$C$6:$L$47,10,FALSE()))</f>
        <v/>
      </c>
      <c r="AN26" s="234" t="str">
        <f>IF(AN25="","",VLOOKUP(AN25,'【記載例】シフト記号表（勤務時間帯）'!$C$6:$L$47,10,FALSE()))</f>
        <v/>
      </c>
      <c r="AO26" s="234" t="str">
        <f>IF(AO25="","",VLOOKUP(AO25,'【記載例】シフト記号表（勤務時間帯）'!$C$6:$L$47,10,FALSE()))</f>
        <v/>
      </c>
      <c r="AP26" s="234" t="str">
        <f>IF(AP25="","",VLOOKUP(AP25,'【記載例】シフト記号表（勤務時間帯）'!$C$6:$L$47,10,FALSE()))</f>
        <v/>
      </c>
      <c r="AQ26" s="235" t="str">
        <f>IF(AQ25="","",VLOOKUP(AQ25,'【記載例】シフト記号表（勤務時間帯）'!$C$6:$L$47,10,FALSE()))</f>
        <v/>
      </c>
      <c r="AR26" s="233">
        <f>IF(AR25="","",VLOOKUP(AR25,'【記載例】シフト記号表（勤務時間帯）'!$C$6:$L$47,10,FALSE()))</f>
        <v>8</v>
      </c>
      <c r="AS26" s="234">
        <f>IF(AS25="","",VLOOKUP(AS25,'【記載例】シフト記号表（勤務時間帯）'!$C$6:$L$47,10,FALSE()))</f>
        <v>8</v>
      </c>
      <c r="AT26" s="234" t="str">
        <f>IF(AT25="","",VLOOKUP(AT25,'【記載例】シフト記号表（勤務時間帯）'!$C$6:$L$47,10,FALSE()))</f>
        <v/>
      </c>
      <c r="AU26" s="234" t="str">
        <f>IF(AU25="","",VLOOKUP(AU25,'【記載例】シフト記号表（勤務時間帯）'!$C$6:$L$47,10,FALSE()))</f>
        <v/>
      </c>
      <c r="AV26" s="234" t="str">
        <f>IF(AV25="","",VLOOKUP(AV25,'【記載例】シフト記号表（勤務時間帯）'!$C$6:$L$47,10,FALSE()))</f>
        <v/>
      </c>
      <c r="AW26" s="234" t="str">
        <f>IF(AW25="","",VLOOKUP(AW25,'【記載例】シフト記号表（勤務時間帯）'!$C$6:$L$47,10,FALSE()))</f>
        <v/>
      </c>
      <c r="AX26" s="235" t="str">
        <f>IF(AX25="","",VLOOKUP(AX25,'【記載例】シフト記号表（勤務時間帯）'!$C$6:$L$47,10,FALSE()))</f>
        <v/>
      </c>
      <c r="AY26" s="233" t="str">
        <f>IF(AY25="","",VLOOKUP(AY25,'【記載例】シフト記号表（勤務時間帯）'!$C$6:$L$47,10,FALSE()))</f>
        <v/>
      </c>
      <c r="AZ26" s="234" t="str">
        <f>IF(AZ25="","",VLOOKUP(AZ25,'【記載例】シフト記号表（勤務時間帯）'!$C$6:$L$47,10,FALSE()))</f>
        <v/>
      </c>
      <c r="BA26" s="234" t="str">
        <f>IF(BA25="","",VLOOKUP(BA25,'【記載例】シフト記号表（勤務時間帯）'!$C$6:$L$47,10,FALSE()))</f>
        <v/>
      </c>
      <c r="BB26" s="317">
        <f>IF($BE$3="４週",SUM(W26:AX26),IF($BE$3="暦月",SUM(W26:BA26),""))</f>
        <v>72</v>
      </c>
      <c r="BC26" s="317"/>
      <c r="BD26" s="318">
        <f>IF($BE$3="４週",BB26/4,IF($BE$3="暦月",(BB26/($BE$8/7)),""))</f>
        <v>18</v>
      </c>
      <c r="BE26" s="318"/>
      <c r="BF26" s="327"/>
      <c r="BG26" s="327"/>
      <c r="BH26" s="327"/>
      <c r="BI26" s="327"/>
      <c r="BJ26" s="327"/>
    </row>
    <row r="27" spans="2:62" ht="20.25" customHeight="1" x14ac:dyDescent="0.4">
      <c r="B27" s="308">
        <f>B25+1</f>
        <v>7</v>
      </c>
      <c r="C27" s="319" t="s">
        <v>128</v>
      </c>
      <c r="D27" s="319"/>
      <c r="E27" s="160"/>
      <c r="F27" s="71"/>
      <c r="G27" s="160"/>
      <c r="H27" s="71"/>
      <c r="I27" s="320" t="s">
        <v>44</v>
      </c>
      <c r="J27" s="320"/>
      <c r="K27" s="321" t="s">
        <v>134</v>
      </c>
      <c r="L27" s="321"/>
      <c r="M27" s="321"/>
      <c r="N27" s="321"/>
      <c r="O27" s="322" t="s">
        <v>148</v>
      </c>
      <c r="P27" s="322"/>
      <c r="Q27" s="322"/>
      <c r="R27" s="322"/>
      <c r="S27" s="322"/>
      <c r="T27" s="236" t="s">
        <v>36</v>
      </c>
      <c r="U27" s="237"/>
      <c r="V27" s="238"/>
      <c r="W27" s="239"/>
      <c r="X27" s="240"/>
      <c r="Y27" s="240"/>
      <c r="Z27" s="240"/>
      <c r="AA27" s="240" t="s">
        <v>45</v>
      </c>
      <c r="AB27" s="240" t="s">
        <v>45</v>
      </c>
      <c r="AC27" s="241" t="s">
        <v>45</v>
      </c>
      <c r="AD27" s="239"/>
      <c r="AE27" s="240"/>
      <c r="AF27" s="240"/>
      <c r="AG27" s="240"/>
      <c r="AH27" s="240" t="s">
        <v>45</v>
      </c>
      <c r="AI27" s="240" t="s">
        <v>45</v>
      </c>
      <c r="AJ27" s="241" t="s">
        <v>45</v>
      </c>
      <c r="AK27" s="239"/>
      <c r="AL27" s="240"/>
      <c r="AM27" s="240"/>
      <c r="AN27" s="240"/>
      <c r="AO27" s="240" t="s">
        <v>45</v>
      </c>
      <c r="AP27" s="240" t="s">
        <v>45</v>
      </c>
      <c r="AQ27" s="241" t="s">
        <v>45</v>
      </c>
      <c r="AR27" s="239"/>
      <c r="AS27" s="240"/>
      <c r="AT27" s="240"/>
      <c r="AU27" s="240"/>
      <c r="AV27" s="240" t="s">
        <v>45</v>
      </c>
      <c r="AW27" s="240" t="s">
        <v>45</v>
      </c>
      <c r="AX27" s="241" t="s">
        <v>45</v>
      </c>
      <c r="AY27" s="239"/>
      <c r="AZ27" s="240"/>
      <c r="BA27" s="242"/>
      <c r="BB27" s="323"/>
      <c r="BC27" s="323"/>
      <c r="BD27" s="324"/>
      <c r="BE27" s="324"/>
      <c r="BF27" s="328" t="s">
        <v>188</v>
      </c>
      <c r="BG27" s="328"/>
      <c r="BH27" s="328"/>
      <c r="BI27" s="328"/>
      <c r="BJ27" s="328"/>
    </row>
    <row r="28" spans="2:62" ht="20.25" customHeight="1" x14ac:dyDescent="0.4">
      <c r="B28" s="308"/>
      <c r="C28" s="319"/>
      <c r="D28" s="319"/>
      <c r="E28" s="160"/>
      <c r="F28" s="71" t="str">
        <f>C27</f>
        <v>定期・随時訪問介護員</v>
      </c>
      <c r="G28" s="160"/>
      <c r="H28" s="71" t="str">
        <f>I27</f>
        <v>C</v>
      </c>
      <c r="I28" s="320"/>
      <c r="J28" s="320"/>
      <c r="K28" s="321"/>
      <c r="L28" s="321"/>
      <c r="M28" s="321"/>
      <c r="N28" s="321"/>
      <c r="O28" s="322"/>
      <c r="P28" s="322"/>
      <c r="Q28" s="322"/>
      <c r="R28" s="322"/>
      <c r="S28" s="322"/>
      <c r="T28" s="230" t="s">
        <v>38</v>
      </c>
      <c r="U28" s="231"/>
      <c r="V28" s="232"/>
      <c r="W28" s="233" t="str">
        <f>IF(W27="","",VLOOKUP(W27,'【記載例】シフト記号表（勤務時間帯）'!$C$6:$L$47,10,FALSE()))</f>
        <v/>
      </c>
      <c r="X28" s="234" t="str">
        <f>IF(X27="","",VLOOKUP(X27,'【記載例】シフト記号表（勤務時間帯）'!$C$6:$L$47,10,FALSE()))</f>
        <v/>
      </c>
      <c r="Y28" s="234" t="str">
        <f>IF(Y27="","",VLOOKUP(Y27,'【記載例】シフト記号表（勤務時間帯）'!$C$6:$L$47,10,FALSE()))</f>
        <v/>
      </c>
      <c r="Z28" s="234" t="str">
        <f>IF(Z27="","",VLOOKUP(Z27,'【記載例】シフト記号表（勤務時間帯）'!$C$6:$L$47,10,FALSE()))</f>
        <v/>
      </c>
      <c r="AA28" s="234">
        <f>IF(AA27="","",VLOOKUP(AA27,'【記載例】シフト記号表（勤務時間帯）'!$C$6:$L$47,10,FALSE()))</f>
        <v>8</v>
      </c>
      <c r="AB28" s="234">
        <f>IF(AB27="","",VLOOKUP(AB27,'【記載例】シフト記号表（勤務時間帯）'!$C$6:$L$47,10,FALSE()))</f>
        <v>8</v>
      </c>
      <c r="AC28" s="235">
        <f>IF(AC27="","",VLOOKUP(AC27,'【記載例】シフト記号表（勤務時間帯）'!$C$6:$L$47,10,FALSE()))</f>
        <v>8</v>
      </c>
      <c r="AD28" s="233" t="str">
        <f>IF(AD27="","",VLOOKUP(AD27,'【記載例】シフト記号表（勤務時間帯）'!$C$6:$L$47,10,FALSE()))</f>
        <v/>
      </c>
      <c r="AE28" s="234" t="str">
        <f>IF(AE27="","",VLOOKUP(AE27,'【記載例】シフト記号表（勤務時間帯）'!$C$6:$L$47,10,FALSE()))</f>
        <v/>
      </c>
      <c r="AF28" s="234" t="str">
        <f>IF(AF27="","",VLOOKUP(AF27,'【記載例】シフト記号表（勤務時間帯）'!$C$6:$L$47,10,FALSE()))</f>
        <v/>
      </c>
      <c r="AG28" s="234" t="str">
        <f>IF(AG27="","",VLOOKUP(AG27,'【記載例】シフト記号表（勤務時間帯）'!$C$6:$L$47,10,FALSE()))</f>
        <v/>
      </c>
      <c r="AH28" s="234">
        <f>IF(AH27="","",VLOOKUP(AH27,'【記載例】シフト記号表（勤務時間帯）'!$C$6:$L$47,10,FALSE()))</f>
        <v>8</v>
      </c>
      <c r="AI28" s="234">
        <f>IF(AI27="","",VLOOKUP(AI27,'【記載例】シフト記号表（勤務時間帯）'!$C$6:$L$47,10,FALSE()))</f>
        <v>8</v>
      </c>
      <c r="AJ28" s="235">
        <f>IF(AJ27="","",VLOOKUP(AJ27,'【記載例】シフト記号表（勤務時間帯）'!$C$6:$L$47,10,FALSE()))</f>
        <v>8</v>
      </c>
      <c r="AK28" s="233" t="str">
        <f>IF(AK27="","",VLOOKUP(AK27,'【記載例】シフト記号表（勤務時間帯）'!$C$6:$L$47,10,FALSE()))</f>
        <v/>
      </c>
      <c r="AL28" s="234" t="str">
        <f>IF(AL27="","",VLOOKUP(AL27,'【記載例】シフト記号表（勤務時間帯）'!$C$6:$L$47,10,FALSE()))</f>
        <v/>
      </c>
      <c r="AM28" s="234" t="str">
        <f>IF(AM27="","",VLOOKUP(AM27,'【記載例】シフト記号表（勤務時間帯）'!$C$6:$L$47,10,FALSE()))</f>
        <v/>
      </c>
      <c r="AN28" s="234" t="str">
        <f>IF(AN27="","",VLOOKUP(AN27,'【記載例】シフト記号表（勤務時間帯）'!$C$6:$L$47,10,FALSE()))</f>
        <v/>
      </c>
      <c r="AO28" s="234">
        <f>IF(AO27="","",VLOOKUP(AO27,'【記載例】シフト記号表（勤務時間帯）'!$C$6:$L$47,10,FALSE()))</f>
        <v>8</v>
      </c>
      <c r="AP28" s="234">
        <f>IF(AP27="","",VLOOKUP(AP27,'【記載例】シフト記号表（勤務時間帯）'!$C$6:$L$47,10,FALSE()))</f>
        <v>8</v>
      </c>
      <c r="AQ28" s="235">
        <f>IF(AQ27="","",VLOOKUP(AQ27,'【記載例】シフト記号表（勤務時間帯）'!$C$6:$L$47,10,FALSE()))</f>
        <v>8</v>
      </c>
      <c r="AR28" s="233" t="str">
        <f>IF(AR27="","",VLOOKUP(AR27,'【記載例】シフト記号表（勤務時間帯）'!$C$6:$L$47,10,FALSE()))</f>
        <v/>
      </c>
      <c r="AS28" s="234" t="str">
        <f>IF(AS27="","",VLOOKUP(AS27,'【記載例】シフト記号表（勤務時間帯）'!$C$6:$L$47,10,FALSE()))</f>
        <v/>
      </c>
      <c r="AT28" s="234" t="str">
        <f>IF(AT27="","",VLOOKUP(AT27,'【記載例】シフト記号表（勤務時間帯）'!$C$6:$L$47,10,FALSE()))</f>
        <v/>
      </c>
      <c r="AU28" s="234" t="str">
        <f>IF(AU27="","",VLOOKUP(AU27,'【記載例】シフト記号表（勤務時間帯）'!$C$6:$L$47,10,FALSE()))</f>
        <v/>
      </c>
      <c r="AV28" s="234">
        <f>IF(AV27="","",VLOOKUP(AV27,'【記載例】シフト記号表（勤務時間帯）'!$C$6:$L$47,10,FALSE()))</f>
        <v>8</v>
      </c>
      <c r="AW28" s="234">
        <f>IF(AW27="","",VLOOKUP(AW27,'【記載例】シフト記号表（勤務時間帯）'!$C$6:$L$47,10,FALSE()))</f>
        <v>8</v>
      </c>
      <c r="AX28" s="235">
        <f>IF(AX27="","",VLOOKUP(AX27,'【記載例】シフト記号表（勤務時間帯）'!$C$6:$L$47,10,FALSE()))</f>
        <v>8</v>
      </c>
      <c r="AY28" s="233" t="str">
        <f>IF(AY27="","",VLOOKUP(AY27,'【記載例】シフト記号表（勤務時間帯）'!$C$6:$L$47,10,FALSE()))</f>
        <v/>
      </c>
      <c r="AZ28" s="234" t="str">
        <f>IF(AZ27="","",VLOOKUP(AZ27,'【記載例】シフト記号表（勤務時間帯）'!$C$6:$L$47,10,FALSE()))</f>
        <v/>
      </c>
      <c r="BA28" s="234" t="str">
        <f>IF(BA27="","",VLOOKUP(BA27,'【記載例】シフト記号表（勤務時間帯）'!$C$6:$L$47,10,FALSE()))</f>
        <v/>
      </c>
      <c r="BB28" s="317">
        <f>IF($BE$3="４週",SUM(W28:AX28),IF($BE$3="暦月",SUM(W28:BA28),""))</f>
        <v>96</v>
      </c>
      <c r="BC28" s="317"/>
      <c r="BD28" s="318">
        <f>IF($BE$3="４週",BB28/4,IF($BE$3="暦月",(BB28/($BE$8/7)),""))</f>
        <v>24</v>
      </c>
      <c r="BE28" s="318"/>
      <c r="BF28" s="328"/>
      <c r="BG28" s="328"/>
      <c r="BH28" s="328"/>
      <c r="BI28" s="328"/>
      <c r="BJ28" s="328"/>
    </row>
    <row r="29" spans="2:62" ht="20.25" customHeight="1" x14ac:dyDescent="0.4">
      <c r="B29" s="308">
        <f>B27+1</f>
        <v>8</v>
      </c>
      <c r="C29" s="319" t="s">
        <v>129</v>
      </c>
      <c r="D29" s="319"/>
      <c r="E29" s="160"/>
      <c r="F29" s="71"/>
      <c r="G29" s="160"/>
      <c r="H29" s="71"/>
      <c r="I29" s="320" t="s">
        <v>44</v>
      </c>
      <c r="J29" s="320"/>
      <c r="K29" s="321" t="s">
        <v>133</v>
      </c>
      <c r="L29" s="321"/>
      <c r="M29" s="321"/>
      <c r="N29" s="321"/>
      <c r="O29" s="322" t="s">
        <v>149</v>
      </c>
      <c r="P29" s="322"/>
      <c r="Q29" s="322"/>
      <c r="R29" s="322"/>
      <c r="S29" s="322"/>
      <c r="T29" s="236" t="s">
        <v>36</v>
      </c>
      <c r="U29" s="237"/>
      <c r="V29" s="238"/>
      <c r="W29" s="239"/>
      <c r="X29" s="240"/>
      <c r="Y29" s="240" t="s">
        <v>63</v>
      </c>
      <c r="Z29" s="240"/>
      <c r="AA29" s="240" t="s">
        <v>63</v>
      </c>
      <c r="AB29" s="240"/>
      <c r="AC29" s="241" t="s">
        <v>63</v>
      </c>
      <c r="AD29" s="239"/>
      <c r="AE29" s="240"/>
      <c r="AF29" s="240" t="s">
        <v>63</v>
      </c>
      <c r="AG29" s="240"/>
      <c r="AH29" s="240" t="s">
        <v>63</v>
      </c>
      <c r="AI29" s="240"/>
      <c r="AJ29" s="241" t="s">
        <v>63</v>
      </c>
      <c r="AK29" s="239"/>
      <c r="AL29" s="240"/>
      <c r="AM29" s="240" t="s">
        <v>63</v>
      </c>
      <c r="AN29" s="240"/>
      <c r="AO29" s="240" t="s">
        <v>63</v>
      </c>
      <c r="AP29" s="240"/>
      <c r="AQ29" s="241" t="s">
        <v>63</v>
      </c>
      <c r="AR29" s="239"/>
      <c r="AS29" s="240"/>
      <c r="AT29" s="240" t="s">
        <v>63</v>
      </c>
      <c r="AU29" s="240"/>
      <c r="AV29" s="240" t="s">
        <v>63</v>
      </c>
      <c r="AW29" s="240"/>
      <c r="AX29" s="241" t="s">
        <v>63</v>
      </c>
      <c r="AY29" s="239"/>
      <c r="AZ29" s="240"/>
      <c r="BA29" s="242"/>
      <c r="BB29" s="323"/>
      <c r="BC29" s="323"/>
      <c r="BD29" s="324"/>
      <c r="BE29" s="324"/>
      <c r="BF29" s="329" t="s">
        <v>189</v>
      </c>
      <c r="BG29" s="329"/>
      <c r="BH29" s="329"/>
      <c r="BI29" s="329"/>
      <c r="BJ29" s="329"/>
    </row>
    <row r="30" spans="2:62" ht="20.25" customHeight="1" x14ac:dyDescent="0.4">
      <c r="B30" s="308"/>
      <c r="C30" s="319"/>
      <c r="D30" s="319"/>
      <c r="E30" s="160"/>
      <c r="F30" s="71" t="str">
        <f>C29</f>
        <v>定期訪問介護員</v>
      </c>
      <c r="G30" s="160"/>
      <c r="H30" s="71" t="str">
        <f>I29</f>
        <v>C</v>
      </c>
      <c r="I30" s="320"/>
      <c r="J30" s="320"/>
      <c r="K30" s="321"/>
      <c r="L30" s="321"/>
      <c r="M30" s="321"/>
      <c r="N30" s="321"/>
      <c r="O30" s="322"/>
      <c r="P30" s="322"/>
      <c r="Q30" s="322"/>
      <c r="R30" s="322"/>
      <c r="S30" s="322"/>
      <c r="T30" s="230" t="s">
        <v>38</v>
      </c>
      <c r="U30" s="231"/>
      <c r="V30" s="232"/>
      <c r="W30" s="233" t="str">
        <f>IF(W29="","",VLOOKUP(W29,'【記載例】シフト記号表（勤務時間帯）'!$C$6:$L$47,10,FALSE()))</f>
        <v/>
      </c>
      <c r="X30" s="234" t="str">
        <f>IF(X29="","",VLOOKUP(X29,'【記載例】シフト記号表（勤務時間帯）'!$C$6:$L$47,10,FALSE()))</f>
        <v/>
      </c>
      <c r="Y30" s="234">
        <f>IF(Y29="","",VLOOKUP(Y29,'【記載例】シフト記号表（勤務時間帯）'!$C$6:$L$47,10,FALSE()))</f>
        <v>8</v>
      </c>
      <c r="Z30" s="234" t="str">
        <f>IF(Z29="","",VLOOKUP(Z29,'【記載例】シフト記号表（勤務時間帯）'!$C$6:$L$47,10,FALSE()))</f>
        <v/>
      </c>
      <c r="AA30" s="234">
        <f>IF(AA29="","",VLOOKUP(AA29,'【記載例】シフト記号表（勤務時間帯）'!$C$6:$L$47,10,FALSE()))</f>
        <v>8</v>
      </c>
      <c r="AB30" s="234" t="str">
        <f>IF(AB29="","",VLOOKUP(AB29,'【記載例】シフト記号表（勤務時間帯）'!$C$6:$L$47,10,FALSE()))</f>
        <v/>
      </c>
      <c r="AC30" s="235">
        <f>IF(AC29="","",VLOOKUP(AC29,'【記載例】シフト記号表（勤務時間帯）'!$C$6:$L$47,10,FALSE()))</f>
        <v>8</v>
      </c>
      <c r="AD30" s="233" t="str">
        <f>IF(AD29="","",VLOOKUP(AD29,'【記載例】シフト記号表（勤務時間帯）'!$C$6:$L$47,10,FALSE()))</f>
        <v/>
      </c>
      <c r="AE30" s="234" t="str">
        <f>IF(AE29="","",VLOOKUP(AE29,'【記載例】シフト記号表（勤務時間帯）'!$C$6:$L$47,10,FALSE()))</f>
        <v/>
      </c>
      <c r="AF30" s="234">
        <f>IF(AF29="","",VLOOKUP(AF29,'【記載例】シフト記号表（勤務時間帯）'!$C$6:$L$47,10,FALSE()))</f>
        <v>8</v>
      </c>
      <c r="AG30" s="234" t="str">
        <f>IF(AG29="","",VLOOKUP(AG29,'【記載例】シフト記号表（勤務時間帯）'!$C$6:$L$47,10,FALSE()))</f>
        <v/>
      </c>
      <c r="AH30" s="234">
        <f>IF(AH29="","",VLOOKUP(AH29,'【記載例】シフト記号表（勤務時間帯）'!$C$6:$L$47,10,FALSE()))</f>
        <v>8</v>
      </c>
      <c r="AI30" s="234" t="str">
        <f>IF(AI29="","",VLOOKUP(AI29,'【記載例】シフト記号表（勤務時間帯）'!$C$6:$L$47,10,FALSE()))</f>
        <v/>
      </c>
      <c r="AJ30" s="235">
        <f>IF(AJ29="","",VLOOKUP(AJ29,'【記載例】シフト記号表（勤務時間帯）'!$C$6:$L$47,10,FALSE()))</f>
        <v>8</v>
      </c>
      <c r="AK30" s="233" t="str">
        <f>IF(AK29="","",VLOOKUP(AK29,'【記載例】シフト記号表（勤務時間帯）'!$C$6:$L$47,10,FALSE()))</f>
        <v/>
      </c>
      <c r="AL30" s="234" t="str">
        <f>IF(AL29="","",VLOOKUP(AL29,'【記載例】シフト記号表（勤務時間帯）'!$C$6:$L$47,10,FALSE()))</f>
        <v/>
      </c>
      <c r="AM30" s="234">
        <f>IF(AM29="","",VLOOKUP(AM29,'【記載例】シフト記号表（勤務時間帯）'!$C$6:$L$47,10,FALSE()))</f>
        <v>8</v>
      </c>
      <c r="AN30" s="234" t="str">
        <f>IF(AN29="","",VLOOKUP(AN29,'【記載例】シフト記号表（勤務時間帯）'!$C$6:$L$47,10,FALSE()))</f>
        <v/>
      </c>
      <c r="AO30" s="234">
        <f>IF(AO29="","",VLOOKUP(AO29,'【記載例】シフト記号表（勤務時間帯）'!$C$6:$L$47,10,FALSE()))</f>
        <v>8</v>
      </c>
      <c r="AP30" s="234" t="str">
        <f>IF(AP29="","",VLOOKUP(AP29,'【記載例】シフト記号表（勤務時間帯）'!$C$6:$L$47,10,FALSE()))</f>
        <v/>
      </c>
      <c r="AQ30" s="235">
        <f>IF(AQ29="","",VLOOKUP(AQ29,'【記載例】シフト記号表（勤務時間帯）'!$C$6:$L$47,10,FALSE()))</f>
        <v>8</v>
      </c>
      <c r="AR30" s="233" t="str">
        <f>IF(AR29="","",VLOOKUP(AR29,'【記載例】シフト記号表（勤務時間帯）'!$C$6:$L$47,10,FALSE()))</f>
        <v/>
      </c>
      <c r="AS30" s="234" t="str">
        <f>IF(AS29="","",VLOOKUP(AS29,'【記載例】シフト記号表（勤務時間帯）'!$C$6:$L$47,10,FALSE()))</f>
        <v/>
      </c>
      <c r="AT30" s="234">
        <f>IF(AT29="","",VLOOKUP(AT29,'【記載例】シフト記号表（勤務時間帯）'!$C$6:$L$47,10,FALSE()))</f>
        <v>8</v>
      </c>
      <c r="AU30" s="234" t="str">
        <f>IF(AU29="","",VLOOKUP(AU29,'【記載例】シフト記号表（勤務時間帯）'!$C$6:$L$47,10,FALSE()))</f>
        <v/>
      </c>
      <c r="AV30" s="234">
        <f>IF(AV29="","",VLOOKUP(AV29,'【記載例】シフト記号表（勤務時間帯）'!$C$6:$L$47,10,FALSE()))</f>
        <v>8</v>
      </c>
      <c r="AW30" s="234" t="str">
        <f>IF(AW29="","",VLOOKUP(AW29,'【記載例】シフト記号表（勤務時間帯）'!$C$6:$L$47,10,FALSE()))</f>
        <v/>
      </c>
      <c r="AX30" s="235">
        <f>IF(AX29="","",VLOOKUP(AX29,'【記載例】シフト記号表（勤務時間帯）'!$C$6:$L$47,10,FALSE()))</f>
        <v>8</v>
      </c>
      <c r="AY30" s="233" t="str">
        <f>IF(AY29="","",VLOOKUP(AY29,'【記載例】シフト記号表（勤務時間帯）'!$C$6:$L$47,10,FALSE()))</f>
        <v/>
      </c>
      <c r="AZ30" s="234" t="str">
        <f>IF(AZ29="","",VLOOKUP(AZ29,'【記載例】シフト記号表（勤務時間帯）'!$C$6:$L$47,10,FALSE()))</f>
        <v/>
      </c>
      <c r="BA30" s="234" t="str">
        <f>IF(BA29="","",VLOOKUP(BA29,'【記載例】シフト記号表（勤務時間帯）'!$C$6:$L$47,10,FALSE()))</f>
        <v/>
      </c>
      <c r="BB30" s="317">
        <f>IF($BE$3="４週",SUM(W30:AX30),IF($BE$3="暦月",SUM(W30:BA30),""))</f>
        <v>96</v>
      </c>
      <c r="BC30" s="317"/>
      <c r="BD30" s="318">
        <f>IF($BE$3="４週",BB30/4,IF($BE$3="暦月",(BB30/($BE$8/7)),""))</f>
        <v>24</v>
      </c>
      <c r="BE30" s="318"/>
      <c r="BF30" s="329"/>
      <c r="BG30" s="329"/>
      <c r="BH30" s="329"/>
      <c r="BI30" s="329"/>
      <c r="BJ30" s="329"/>
    </row>
    <row r="31" spans="2:62" ht="20.25" customHeight="1" x14ac:dyDescent="0.4">
      <c r="B31" s="308">
        <f>B29+1</f>
        <v>9</v>
      </c>
      <c r="C31" s="319"/>
      <c r="D31" s="319"/>
      <c r="E31" s="160"/>
      <c r="F31" s="71"/>
      <c r="G31" s="160"/>
      <c r="H31" s="71"/>
      <c r="I31" s="320"/>
      <c r="J31" s="320"/>
      <c r="K31" s="321"/>
      <c r="L31" s="321"/>
      <c r="M31" s="321"/>
      <c r="N31" s="321"/>
      <c r="O31" s="322"/>
      <c r="P31" s="322"/>
      <c r="Q31" s="322"/>
      <c r="R31" s="322"/>
      <c r="S31" s="322"/>
      <c r="T31" s="236" t="s">
        <v>36</v>
      </c>
      <c r="U31" s="237"/>
      <c r="V31" s="238"/>
      <c r="W31" s="239"/>
      <c r="X31" s="240"/>
      <c r="Y31" s="240"/>
      <c r="Z31" s="240"/>
      <c r="AA31" s="240"/>
      <c r="AB31" s="240"/>
      <c r="AC31" s="241"/>
      <c r="AD31" s="239"/>
      <c r="AE31" s="240"/>
      <c r="AF31" s="240"/>
      <c r="AG31" s="240"/>
      <c r="AH31" s="240"/>
      <c r="AI31" s="240"/>
      <c r="AJ31" s="241"/>
      <c r="AK31" s="239"/>
      <c r="AL31" s="240"/>
      <c r="AM31" s="240"/>
      <c r="AN31" s="240"/>
      <c r="AO31" s="240"/>
      <c r="AP31" s="240"/>
      <c r="AQ31" s="241"/>
      <c r="AR31" s="239"/>
      <c r="AS31" s="240"/>
      <c r="AT31" s="240"/>
      <c r="AU31" s="240"/>
      <c r="AV31" s="240"/>
      <c r="AW31" s="240"/>
      <c r="AX31" s="241"/>
      <c r="AY31" s="239"/>
      <c r="AZ31" s="240"/>
      <c r="BA31" s="242"/>
      <c r="BB31" s="323"/>
      <c r="BC31" s="323"/>
      <c r="BD31" s="324"/>
      <c r="BE31" s="324"/>
      <c r="BF31" s="325"/>
      <c r="BG31" s="325"/>
      <c r="BH31" s="325"/>
      <c r="BI31" s="325"/>
      <c r="BJ31" s="325"/>
    </row>
    <row r="32" spans="2:62" ht="20.25" customHeight="1" x14ac:dyDescent="0.4">
      <c r="B32" s="308"/>
      <c r="C32" s="319"/>
      <c r="D32" s="319"/>
      <c r="E32" s="160"/>
      <c r="F32" s="71">
        <f>C31</f>
        <v>0</v>
      </c>
      <c r="G32" s="160"/>
      <c r="H32" s="71">
        <f>I31</f>
        <v>0</v>
      </c>
      <c r="I32" s="320"/>
      <c r="J32" s="320"/>
      <c r="K32" s="321"/>
      <c r="L32" s="321"/>
      <c r="M32" s="321"/>
      <c r="N32" s="321"/>
      <c r="O32" s="322"/>
      <c r="P32" s="322"/>
      <c r="Q32" s="322"/>
      <c r="R32" s="322"/>
      <c r="S32" s="322"/>
      <c r="T32" s="243" t="s">
        <v>38</v>
      </c>
      <c r="U32" s="244"/>
      <c r="V32" s="245"/>
      <c r="W32" s="233" t="str">
        <f>IF(W31="","",VLOOKUP(W31,'【記載例】シフト記号表（勤務時間帯）'!$C$6:$L$47,10,FALSE()))</f>
        <v/>
      </c>
      <c r="X32" s="234" t="str">
        <f>IF(X31="","",VLOOKUP(X31,'【記載例】シフト記号表（勤務時間帯）'!$C$6:$L$47,10,FALSE()))</f>
        <v/>
      </c>
      <c r="Y32" s="234" t="str">
        <f>IF(Y31="","",VLOOKUP(Y31,'【記載例】シフト記号表（勤務時間帯）'!$C$6:$L$47,10,FALSE()))</f>
        <v/>
      </c>
      <c r="Z32" s="234" t="str">
        <f>IF(Z31="","",VLOOKUP(Z31,'【記載例】シフト記号表（勤務時間帯）'!$C$6:$L$47,10,FALSE()))</f>
        <v/>
      </c>
      <c r="AA32" s="234" t="str">
        <f>IF(AA31="","",VLOOKUP(AA31,'【記載例】シフト記号表（勤務時間帯）'!$C$6:$L$47,10,FALSE()))</f>
        <v/>
      </c>
      <c r="AB32" s="234" t="str">
        <f>IF(AB31="","",VLOOKUP(AB31,'【記載例】シフト記号表（勤務時間帯）'!$C$6:$L$47,10,FALSE()))</f>
        <v/>
      </c>
      <c r="AC32" s="235" t="str">
        <f>IF(AC31="","",VLOOKUP(AC31,'【記載例】シフト記号表（勤務時間帯）'!$C$6:$L$47,10,FALSE()))</f>
        <v/>
      </c>
      <c r="AD32" s="233" t="str">
        <f>IF(AD31="","",VLOOKUP(AD31,'【記載例】シフト記号表（勤務時間帯）'!$C$6:$L$47,10,FALSE()))</f>
        <v/>
      </c>
      <c r="AE32" s="234" t="str">
        <f>IF(AE31="","",VLOOKUP(AE31,'【記載例】シフト記号表（勤務時間帯）'!$C$6:$L$47,10,FALSE()))</f>
        <v/>
      </c>
      <c r="AF32" s="234" t="str">
        <f>IF(AF31="","",VLOOKUP(AF31,'【記載例】シフト記号表（勤務時間帯）'!$C$6:$L$47,10,FALSE()))</f>
        <v/>
      </c>
      <c r="AG32" s="234" t="str">
        <f>IF(AG31="","",VLOOKUP(AG31,'【記載例】シフト記号表（勤務時間帯）'!$C$6:$L$47,10,FALSE()))</f>
        <v/>
      </c>
      <c r="AH32" s="234" t="str">
        <f>IF(AH31="","",VLOOKUP(AH31,'【記載例】シフト記号表（勤務時間帯）'!$C$6:$L$47,10,FALSE()))</f>
        <v/>
      </c>
      <c r="AI32" s="234" t="str">
        <f>IF(AI31="","",VLOOKUP(AI31,'【記載例】シフト記号表（勤務時間帯）'!$C$6:$L$47,10,FALSE()))</f>
        <v/>
      </c>
      <c r="AJ32" s="235" t="str">
        <f>IF(AJ31="","",VLOOKUP(AJ31,'【記載例】シフト記号表（勤務時間帯）'!$C$6:$L$47,10,FALSE()))</f>
        <v/>
      </c>
      <c r="AK32" s="233" t="str">
        <f>IF(AK31="","",VLOOKUP(AK31,'【記載例】シフト記号表（勤務時間帯）'!$C$6:$L$47,10,FALSE()))</f>
        <v/>
      </c>
      <c r="AL32" s="234" t="str">
        <f>IF(AL31="","",VLOOKUP(AL31,'【記載例】シフト記号表（勤務時間帯）'!$C$6:$L$47,10,FALSE()))</f>
        <v/>
      </c>
      <c r="AM32" s="234" t="str">
        <f>IF(AM31="","",VLOOKUP(AM31,'【記載例】シフト記号表（勤務時間帯）'!$C$6:$L$47,10,FALSE()))</f>
        <v/>
      </c>
      <c r="AN32" s="234" t="str">
        <f>IF(AN31="","",VLOOKUP(AN31,'【記載例】シフト記号表（勤務時間帯）'!$C$6:$L$47,10,FALSE()))</f>
        <v/>
      </c>
      <c r="AO32" s="234" t="str">
        <f>IF(AO31="","",VLOOKUP(AO31,'【記載例】シフト記号表（勤務時間帯）'!$C$6:$L$47,10,FALSE()))</f>
        <v/>
      </c>
      <c r="AP32" s="234" t="str">
        <f>IF(AP31="","",VLOOKUP(AP31,'【記載例】シフト記号表（勤務時間帯）'!$C$6:$L$47,10,FALSE()))</f>
        <v/>
      </c>
      <c r="AQ32" s="235" t="str">
        <f>IF(AQ31="","",VLOOKUP(AQ31,'【記載例】シフト記号表（勤務時間帯）'!$C$6:$L$47,10,FALSE()))</f>
        <v/>
      </c>
      <c r="AR32" s="233" t="str">
        <f>IF(AR31="","",VLOOKUP(AR31,'【記載例】シフト記号表（勤務時間帯）'!$C$6:$L$47,10,FALSE()))</f>
        <v/>
      </c>
      <c r="AS32" s="234" t="str">
        <f>IF(AS31="","",VLOOKUP(AS31,'【記載例】シフト記号表（勤務時間帯）'!$C$6:$L$47,10,FALSE()))</f>
        <v/>
      </c>
      <c r="AT32" s="234" t="str">
        <f>IF(AT31="","",VLOOKUP(AT31,'【記載例】シフト記号表（勤務時間帯）'!$C$6:$L$47,10,FALSE()))</f>
        <v/>
      </c>
      <c r="AU32" s="234" t="str">
        <f>IF(AU31="","",VLOOKUP(AU31,'【記載例】シフト記号表（勤務時間帯）'!$C$6:$L$47,10,FALSE()))</f>
        <v/>
      </c>
      <c r="AV32" s="234" t="str">
        <f>IF(AV31="","",VLOOKUP(AV31,'【記載例】シフト記号表（勤務時間帯）'!$C$6:$L$47,10,FALSE()))</f>
        <v/>
      </c>
      <c r="AW32" s="234" t="str">
        <f>IF(AW31="","",VLOOKUP(AW31,'【記載例】シフト記号表（勤務時間帯）'!$C$6:$L$47,10,FALSE()))</f>
        <v/>
      </c>
      <c r="AX32" s="235" t="str">
        <f>IF(AX31="","",VLOOKUP(AX31,'【記載例】シフト記号表（勤務時間帯）'!$C$6:$L$47,10,FALSE()))</f>
        <v/>
      </c>
      <c r="AY32" s="233" t="str">
        <f>IF(AY31="","",VLOOKUP(AY31,'【記載例】シフト記号表（勤務時間帯）'!$C$6:$L$47,10,FALSE()))</f>
        <v/>
      </c>
      <c r="AZ32" s="234" t="str">
        <f>IF(AZ31="","",VLOOKUP(AZ31,'【記載例】シフト記号表（勤務時間帯）'!$C$6:$L$47,10,FALSE()))</f>
        <v/>
      </c>
      <c r="BA32" s="234" t="str">
        <f>IF(BA31="","",VLOOKUP(BA31,'【記載例】シフト記号表（勤務時間帯）'!$C$6:$L$47,10,FALSE()))</f>
        <v/>
      </c>
      <c r="BB32" s="317">
        <f>IF($BE$3="４週",SUM(W32:AX32),IF($BE$3="暦月",SUM(W32:BA32),""))</f>
        <v>0</v>
      </c>
      <c r="BC32" s="317"/>
      <c r="BD32" s="318">
        <f>IF($BE$3="４週",BB32/4,IF($BE$3="暦月",(BB32/($BE$8/7)),""))</f>
        <v>0</v>
      </c>
      <c r="BE32" s="318"/>
      <c r="BF32" s="325"/>
      <c r="BG32" s="325"/>
      <c r="BH32" s="325"/>
      <c r="BI32" s="325"/>
      <c r="BJ32" s="325"/>
    </row>
    <row r="33" spans="2:62" ht="20.25" customHeight="1" x14ac:dyDescent="0.4">
      <c r="B33" s="308">
        <f>B31+1</f>
        <v>10</v>
      </c>
      <c r="C33" s="319"/>
      <c r="D33" s="319"/>
      <c r="E33" s="160"/>
      <c r="F33" s="71"/>
      <c r="G33" s="160"/>
      <c r="H33" s="71"/>
      <c r="I33" s="320"/>
      <c r="J33" s="320"/>
      <c r="K33" s="321"/>
      <c r="L33" s="321"/>
      <c r="M33" s="321"/>
      <c r="N33" s="321"/>
      <c r="O33" s="322"/>
      <c r="P33" s="322"/>
      <c r="Q33" s="322"/>
      <c r="R33" s="322"/>
      <c r="S33" s="322"/>
      <c r="T33" s="246" t="s">
        <v>36</v>
      </c>
      <c r="U33" s="247"/>
      <c r="V33" s="248"/>
      <c r="W33" s="239"/>
      <c r="X33" s="240"/>
      <c r="Y33" s="240"/>
      <c r="Z33" s="240"/>
      <c r="AA33" s="240"/>
      <c r="AB33" s="240"/>
      <c r="AC33" s="241"/>
      <c r="AD33" s="239"/>
      <c r="AE33" s="240"/>
      <c r="AF33" s="240"/>
      <c r="AG33" s="240"/>
      <c r="AH33" s="240"/>
      <c r="AI33" s="240"/>
      <c r="AJ33" s="241"/>
      <c r="AK33" s="239"/>
      <c r="AL33" s="240"/>
      <c r="AM33" s="240"/>
      <c r="AN33" s="240"/>
      <c r="AO33" s="240"/>
      <c r="AP33" s="240"/>
      <c r="AQ33" s="241"/>
      <c r="AR33" s="239"/>
      <c r="AS33" s="240"/>
      <c r="AT33" s="240"/>
      <c r="AU33" s="240"/>
      <c r="AV33" s="240"/>
      <c r="AW33" s="240"/>
      <c r="AX33" s="241"/>
      <c r="AY33" s="239"/>
      <c r="AZ33" s="240"/>
      <c r="BA33" s="242"/>
      <c r="BB33" s="323"/>
      <c r="BC33" s="323"/>
      <c r="BD33" s="324"/>
      <c r="BE33" s="324"/>
      <c r="BF33" s="325"/>
      <c r="BG33" s="325"/>
      <c r="BH33" s="325"/>
      <c r="BI33" s="325"/>
      <c r="BJ33" s="325"/>
    </row>
    <row r="34" spans="2:62" ht="20.25" customHeight="1" x14ac:dyDescent="0.4">
      <c r="B34" s="308"/>
      <c r="C34" s="319"/>
      <c r="D34" s="319"/>
      <c r="E34" s="160"/>
      <c r="F34" s="71">
        <f>C33</f>
        <v>0</v>
      </c>
      <c r="G34" s="160"/>
      <c r="H34" s="71">
        <f>I33</f>
        <v>0</v>
      </c>
      <c r="I34" s="320"/>
      <c r="J34" s="320"/>
      <c r="K34" s="321"/>
      <c r="L34" s="321"/>
      <c r="M34" s="321"/>
      <c r="N34" s="321"/>
      <c r="O34" s="322"/>
      <c r="P34" s="322"/>
      <c r="Q34" s="322"/>
      <c r="R34" s="322"/>
      <c r="S34" s="322"/>
      <c r="T34" s="243" t="s">
        <v>38</v>
      </c>
      <c r="U34" s="244"/>
      <c r="V34" s="245"/>
      <c r="W34" s="233" t="str">
        <f>IF(W33="","",VLOOKUP(W33,'【記載例】シフト記号表（勤務時間帯）'!$C$6:$L$47,10,FALSE()))</f>
        <v/>
      </c>
      <c r="X34" s="234" t="str">
        <f>IF(X33="","",VLOOKUP(X33,'【記載例】シフト記号表（勤務時間帯）'!$C$6:$L$47,10,FALSE()))</f>
        <v/>
      </c>
      <c r="Y34" s="234" t="str">
        <f>IF(Y33="","",VLOOKUP(Y33,'【記載例】シフト記号表（勤務時間帯）'!$C$6:$L$47,10,FALSE()))</f>
        <v/>
      </c>
      <c r="Z34" s="234" t="str">
        <f>IF(Z33="","",VLOOKUP(Z33,'【記載例】シフト記号表（勤務時間帯）'!$C$6:$L$47,10,FALSE()))</f>
        <v/>
      </c>
      <c r="AA34" s="234" t="str">
        <f>IF(AA33="","",VLOOKUP(AA33,'【記載例】シフト記号表（勤務時間帯）'!$C$6:$L$47,10,FALSE()))</f>
        <v/>
      </c>
      <c r="AB34" s="234" t="str">
        <f>IF(AB33="","",VLOOKUP(AB33,'【記載例】シフト記号表（勤務時間帯）'!$C$6:$L$47,10,FALSE()))</f>
        <v/>
      </c>
      <c r="AC34" s="235" t="str">
        <f>IF(AC33="","",VLOOKUP(AC33,'【記載例】シフト記号表（勤務時間帯）'!$C$6:$L$47,10,FALSE()))</f>
        <v/>
      </c>
      <c r="AD34" s="233" t="str">
        <f>IF(AD33="","",VLOOKUP(AD33,'【記載例】シフト記号表（勤務時間帯）'!$C$6:$L$47,10,FALSE()))</f>
        <v/>
      </c>
      <c r="AE34" s="234" t="str">
        <f>IF(AE33="","",VLOOKUP(AE33,'【記載例】シフト記号表（勤務時間帯）'!$C$6:$L$47,10,FALSE()))</f>
        <v/>
      </c>
      <c r="AF34" s="234" t="str">
        <f>IF(AF33="","",VLOOKUP(AF33,'【記載例】シフト記号表（勤務時間帯）'!$C$6:$L$47,10,FALSE()))</f>
        <v/>
      </c>
      <c r="AG34" s="234" t="str">
        <f>IF(AG33="","",VLOOKUP(AG33,'【記載例】シフト記号表（勤務時間帯）'!$C$6:$L$47,10,FALSE()))</f>
        <v/>
      </c>
      <c r="AH34" s="234" t="str">
        <f>IF(AH33="","",VLOOKUP(AH33,'【記載例】シフト記号表（勤務時間帯）'!$C$6:$L$47,10,FALSE()))</f>
        <v/>
      </c>
      <c r="AI34" s="234" t="str">
        <f>IF(AI33="","",VLOOKUP(AI33,'【記載例】シフト記号表（勤務時間帯）'!$C$6:$L$47,10,FALSE()))</f>
        <v/>
      </c>
      <c r="AJ34" s="235" t="str">
        <f>IF(AJ33="","",VLOOKUP(AJ33,'【記載例】シフト記号表（勤務時間帯）'!$C$6:$L$47,10,FALSE()))</f>
        <v/>
      </c>
      <c r="AK34" s="233" t="str">
        <f>IF(AK33="","",VLOOKUP(AK33,'【記載例】シフト記号表（勤務時間帯）'!$C$6:$L$47,10,FALSE()))</f>
        <v/>
      </c>
      <c r="AL34" s="234" t="str">
        <f>IF(AL33="","",VLOOKUP(AL33,'【記載例】シフト記号表（勤務時間帯）'!$C$6:$L$47,10,FALSE()))</f>
        <v/>
      </c>
      <c r="AM34" s="234" t="str">
        <f>IF(AM33="","",VLOOKUP(AM33,'【記載例】シフト記号表（勤務時間帯）'!$C$6:$L$47,10,FALSE()))</f>
        <v/>
      </c>
      <c r="AN34" s="234" t="str">
        <f>IF(AN33="","",VLOOKUP(AN33,'【記載例】シフト記号表（勤務時間帯）'!$C$6:$L$47,10,FALSE()))</f>
        <v/>
      </c>
      <c r="AO34" s="234" t="str">
        <f>IF(AO33="","",VLOOKUP(AO33,'【記載例】シフト記号表（勤務時間帯）'!$C$6:$L$47,10,FALSE()))</f>
        <v/>
      </c>
      <c r="AP34" s="234" t="str">
        <f>IF(AP33="","",VLOOKUP(AP33,'【記載例】シフト記号表（勤務時間帯）'!$C$6:$L$47,10,FALSE()))</f>
        <v/>
      </c>
      <c r="AQ34" s="235" t="str">
        <f>IF(AQ33="","",VLOOKUP(AQ33,'【記載例】シフト記号表（勤務時間帯）'!$C$6:$L$47,10,FALSE()))</f>
        <v/>
      </c>
      <c r="AR34" s="233" t="str">
        <f>IF(AR33="","",VLOOKUP(AR33,'【記載例】シフト記号表（勤務時間帯）'!$C$6:$L$47,10,FALSE()))</f>
        <v/>
      </c>
      <c r="AS34" s="234" t="str">
        <f>IF(AS33="","",VLOOKUP(AS33,'【記載例】シフト記号表（勤務時間帯）'!$C$6:$L$47,10,FALSE()))</f>
        <v/>
      </c>
      <c r="AT34" s="234" t="str">
        <f>IF(AT33="","",VLOOKUP(AT33,'【記載例】シフト記号表（勤務時間帯）'!$C$6:$L$47,10,FALSE()))</f>
        <v/>
      </c>
      <c r="AU34" s="234" t="str">
        <f>IF(AU33="","",VLOOKUP(AU33,'【記載例】シフト記号表（勤務時間帯）'!$C$6:$L$47,10,FALSE()))</f>
        <v/>
      </c>
      <c r="AV34" s="234" t="str">
        <f>IF(AV33="","",VLOOKUP(AV33,'【記載例】シフト記号表（勤務時間帯）'!$C$6:$L$47,10,FALSE()))</f>
        <v/>
      </c>
      <c r="AW34" s="234" t="str">
        <f>IF(AW33="","",VLOOKUP(AW33,'【記載例】シフト記号表（勤務時間帯）'!$C$6:$L$47,10,FALSE()))</f>
        <v/>
      </c>
      <c r="AX34" s="235" t="str">
        <f>IF(AX33="","",VLOOKUP(AX33,'【記載例】シフト記号表（勤務時間帯）'!$C$6:$L$47,10,FALSE()))</f>
        <v/>
      </c>
      <c r="AY34" s="233" t="str">
        <f>IF(AY33="","",VLOOKUP(AY33,'【記載例】シフト記号表（勤務時間帯）'!$C$6:$L$47,10,FALSE()))</f>
        <v/>
      </c>
      <c r="AZ34" s="234" t="str">
        <f>IF(AZ33="","",VLOOKUP(AZ33,'【記載例】シフト記号表（勤務時間帯）'!$C$6:$L$47,10,FALSE()))</f>
        <v/>
      </c>
      <c r="BA34" s="234" t="str">
        <f>IF(BA33="","",VLOOKUP(BA33,'【記載例】シフト記号表（勤務時間帯）'!$C$6:$L$47,10,FALSE()))</f>
        <v/>
      </c>
      <c r="BB34" s="317">
        <f>IF($BE$3="４週",SUM(W34:AX34),IF($BE$3="暦月",SUM(W34:BA34),""))</f>
        <v>0</v>
      </c>
      <c r="BC34" s="317"/>
      <c r="BD34" s="318">
        <f>IF($BE$3="４週",BB34/4,IF($BE$3="暦月",(BB34/($BE$8/7)),""))</f>
        <v>0</v>
      </c>
      <c r="BE34" s="318"/>
      <c r="BF34" s="325"/>
      <c r="BG34" s="325"/>
      <c r="BH34" s="325"/>
      <c r="BI34" s="325"/>
      <c r="BJ34" s="325"/>
    </row>
    <row r="35" spans="2:62" ht="20.25" customHeight="1" x14ac:dyDescent="0.4">
      <c r="B35" s="308">
        <f>B33+1</f>
        <v>11</v>
      </c>
      <c r="C35" s="319"/>
      <c r="D35" s="319"/>
      <c r="E35" s="160"/>
      <c r="F35" s="71"/>
      <c r="G35" s="160"/>
      <c r="H35" s="71"/>
      <c r="I35" s="320"/>
      <c r="J35" s="320"/>
      <c r="K35" s="321"/>
      <c r="L35" s="321"/>
      <c r="M35" s="321"/>
      <c r="N35" s="321"/>
      <c r="O35" s="322"/>
      <c r="P35" s="322"/>
      <c r="Q35" s="322"/>
      <c r="R35" s="322"/>
      <c r="S35" s="322"/>
      <c r="T35" s="246" t="s">
        <v>36</v>
      </c>
      <c r="U35" s="247"/>
      <c r="V35" s="248"/>
      <c r="W35" s="239"/>
      <c r="X35" s="240"/>
      <c r="Y35" s="240"/>
      <c r="Z35" s="240"/>
      <c r="AA35" s="240"/>
      <c r="AB35" s="240"/>
      <c r="AC35" s="241"/>
      <c r="AD35" s="239"/>
      <c r="AE35" s="240"/>
      <c r="AF35" s="240"/>
      <c r="AG35" s="240"/>
      <c r="AH35" s="240"/>
      <c r="AI35" s="240"/>
      <c r="AJ35" s="241"/>
      <c r="AK35" s="239"/>
      <c r="AL35" s="240"/>
      <c r="AM35" s="240"/>
      <c r="AN35" s="240"/>
      <c r="AO35" s="240"/>
      <c r="AP35" s="240"/>
      <c r="AQ35" s="241"/>
      <c r="AR35" s="239"/>
      <c r="AS35" s="240"/>
      <c r="AT35" s="240"/>
      <c r="AU35" s="240"/>
      <c r="AV35" s="240"/>
      <c r="AW35" s="240"/>
      <c r="AX35" s="241"/>
      <c r="AY35" s="239"/>
      <c r="AZ35" s="240"/>
      <c r="BA35" s="242"/>
      <c r="BB35" s="323"/>
      <c r="BC35" s="323"/>
      <c r="BD35" s="324"/>
      <c r="BE35" s="324"/>
      <c r="BF35" s="325"/>
      <c r="BG35" s="325"/>
      <c r="BH35" s="325"/>
      <c r="BI35" s="325"/>
      <c r="BJ35" s="325"/>
    </row>
    <row r="36" spans="2:62" ht="20.25" customHeight="1" x14ac:dyDescent="0.4">
      <c r="B36" s="308"/>
      <c r="C36" s="319"/>
      <c r="D36" s="319"/>
      <c r="E36" s="160"/>
      <c r="F36" s="71">
        <f>C35</f>
        <v>0</v>
      </c>
      <c r="G36" s="160"/>
      <c r="H36" s="71">
        <f>I35</f>
        <v>0</v>
      </c>
      <c r="I36" s="320"/>
      <c r="J36" s="320"/>
      <c r="K36" s="321"/>
      <c r="L36" s="321"/>
      <c r="M36" s="321"/>
      <c r="N36" s="321"/>
      <c r="O36" s="322"/>
      <c r="P36" s="322"/>
      <c r="Q36" s="322"/>
      <c r="R36" s="322"/>
      <c r="S36" s="322"/>
      <c r="T36" s="243" t="s">
        <v>38</v>
      </c>
      <c r="U36" s="244"/>
      <c r="V36" s="245"/>
      <c r="W36" s="233" t="str">
        <f>IF(W35="","",VLOOKUP(W35,'【記載例】シフト記号表（勤務時間帯）'!$C$6:$L$47,10,FALSE()))</f>
        <v/>
      </c>
      <c r="X36" s="234" t="str">
        <f>IF(X35="","",VLOOKUP(X35,'【記載例】シフト記号表（勤務時間帯）'!$C$6:$L$47,10,FALSE()))</f>
        <v/>
      </c>
      <c r="Y36" s="234" t="str">
        <f>IF(Y35="","",VLOOKUP(Y35,'【記載例】シフト記号表（勤務時間帯）'!$C$6:$L$47,10,FALSE()))</f>
        <v/>
      </c>
      <c r="Z36" s="234" t="str">
        <f>IF(Z35="","",VLOOKUP(Z35,'【記載例】シフト記号表（勤務時間帯）'!$C$6:$L$47,10,FALSE()))</f>
        <v/>
      </c>
      <c r="AA36" s="234" t="str">
        <f>IF(AA35="","",VLOOKUP(AA35,'【記載例】シフト記号表（勤務時間帯）'!$C$6:$L$47,10,FALSE()))</f>
        <v/>
      </c>
      <c r="AB36" s="234" t="str">
        <f>IF(AB35="","",VLOOKUP(AB35,'【記載例】シフト記号表（勤務時間帯）'!$C$6:$L$47,10,FALSE()))</f>
        <v/>
      </c>
      <c r="AC36" s="235" t="str">
        <f>IF(AC35="","",VLOOKUP(AC35,'【記載例】シフト記号表（勤務時間帯）'!$C$6:$L$47,10,FALSE()))</f>
        <v/>
      </c>
      <c r="AD36" s="233" t="str">
        <f>IF(AD35="","",VLOOKUP(AD35,'【記載例】シフト記号表（勤務時間帯）'!$C$6:$L$47,10,FALSE()))</f>
        <v/>
      </c>
      <c r="AE36" s="234" t="str">
        <f>IF(AE35="","",VLOOKUP(AE35,'【記載例】シフト記号表（勤務時間帯）'!$C$6:$L$47,10,FALSE()))</f>
        <v/>
      </c>
      <c r="AF36" s="234" t="str">
        <f>IF(AF35="","",VLOOKUP(AF35,'【記載例】シフト記号表（勤務時間帯）'!$C$6:$L$47,10,FALSE()))</f>
        <v/>
      </c>
      <c r="AG36" s="234" t="str">
        <f>IF(AG35="","",VLOOKUP(AG35,'【記載例】シフト記号表（勤務時間帯）'!$C$6:$L$47,10,FALSE()))</f>
        <v/>
      </c>
      <c r="AH36" s="234" t="str">
        <f>IF(AH35="","",VLOOKUP(AH35,'【記載例】シフト記号表（勤務時間帯）'!$C$6:$L$47,10,FALSE()))</f>
        <v/>
      </c>
      <c r="AI36" s="234" t="str">
        <f>IF(AI35="","",VLOOKUP(AI35,'【記載例】シフト記号表（勤務時間帯）'!$C$6:$L$47,10,FALSE()))</f>
        <v/>
      </c>
      <c r="AJ36" s="235" t="str">
        <f>IF(AJ35="","",VLOOKUP(AJ35,'【記載例】シフト記号表（勤務時間帯）'!$C$6:$L$47,10,FALSE()))</f>
        <v/>
      </c>
      <c r="AK36" s="233" t="str">
        <f>IF(AK35="","",VLOOKUP(AK35,'【記載例】シフト記号表（勤務時間帯）'!$C$6:$L$47,10,FALSE()))</f>
        <v/>
      </c>
      <c r="AL36" s="234" t="str">
        <f>IF(AL35="","",VLOOKUP(AL35,'【記載例】シフト記号表（勤務時間帯）'!$C$6:$L$47,10,FALSE()))</f>
        <v/>
      </c>
      <c r="AM36" s="234" t="str">
        <f>IF(AM35="","",VLOOKUP(AM35,'【記載例】シフト記号表（勤務時間帯）'!$C$6:$L$47,10,FALSE()))</f>
        <v/>
      </c>
      <c r="AN36" s="234" t="str">
        <f>IF(AN35="","",VLOOKUP(AN35,'【記載例】シフト記号表（勤務時間帯）'!$C$6:$L$47,10,FALSE()))</f>
        <v/>
      </c>
      <c r="AO36" s="234" t="str">
        <f>IF(AO35="","",VLOOKUP(AO35,'【記載例】シフト記号表（勤務時間帯）'!$C$6:$L$47,10,FALSE()))</f>
        <v/>
      </c>
      <c r="AP36" s="234" t="str">
        <f>IF(AP35="","",VLOOKUP(AP35,'【記載例】シフト記号表（勤務時間帯）'!$C$6:$L$47,10,FALSE()))</f>
        <v/>
      </c>
      <c r="AQ36" s="235" t="str">
        <f>IF(AQ35="","",VLOOKUP(AQ35,'【記載例】シフト記号表（勤務時間帯）'!$C$6:$L$47,10,FALSE()))</f>
        <v/>
      </c>
      <c r="AR36" s="233" t="str">
        <f>IF(AR35="","",VLOOKUP(AR35,'【記載例】シフト記号表（勤務時間帯）'!$C$6:$L$47,10,FALSE()))</f>
        <v/>
      </c>
      <c r="AS36" s="234" t="str">
        <f>IF(AS35="","",VLOOKUP(AS35,'【記載例】シフト記号表（勤務時間帯）'!$C$6:$L$47,10,FALSE()))</f>
        <v/>
      </c>
      <c r="AT36" s="234" t="str">
        <f>IF(AT35="","",VLOOKUP(AT35,'【記載例】シフト記号表（勤務時間帯）'!$C$6:$L$47,10,FALSE()))</f>
        <v/>
      </c>
      <c r="AU36" s="234" t="str">
        <f>IF(AU35="","",VLOOKUP(AU35,'【記載例】シフト記号表（勤務時間帯）'!$C$6:$L$47,10,FALSE()))</f>
        <v/>
      </c>
      <c r="AV36" s="234" t="str">
        <f>IF(AV35="","",VLOOKUP(AV35,'【記載例】シフト記号表（勤務時間帯）'!$C$6:$L$47,10,FALSE()))</f>
        <v/>
      </c>
      <c r="AW36" s="234" t="str">
        <f>IF(AW35="","",VLOOKUP(AW35,'【記載例】シフト記号表（勤務時間帯）'!$C$6:$L$47,10,FALSE()))</f>
        <v/>
      </c>
      <c r="AX36" s="235" t="str">
        <f>IF(AX35="","",VLOOKUP(AX35,'【記載例】シフト記号表（勤務時間帯）'!$C$6:$L$47,10,FALSE()))</f>
        <v/>
      </c>
      <c r="AY36" s="233" t="str">
        <f>IF(AY35="","",VLOOKUP(AY35,'【記載例】シフト記号表（勤務時間帯）'!$C$6:$L$47,10,FALSE()))</f>
        <v/>
      </c>
      <c r="AZ36" s="234" t="str">
        <f>IF(AZ35="","",VLOOKUP(AZ35,'【記載例】シフト記号表（勤務時間帯）'!$C$6:$L$47,10,FALSE()))</f>
        <v/>
      </c>
      <c r="BA36" s="234" t="str">
        <f>IF(BA35="","",VLOOKUP(BA35,'【記載例】シフト記号表（勤務時間帯）'!$C$6:$L$47,10,FALSE()))</f>
        <v/>
      </c>
      <c r="BB36" s="317">
        <f>IF($BE$3="４週",SUM(W36:AX36),IF($BE$3="暦月",SUM(W36:BA36),""))</f>
        <v>0</v>
      </c>
      <c r="BC36" s="317"/>
      <c r="BD36" s="318">
        <f>IF($BE$3="４週",BB36/4,IF($BE$3="暦月",(BB36/($BE$8/7)),""))</f>
        <v>0</v>
      </c>
      <c r="BE36" s="318"/>
      <c r="BF36" s="325"/>
      <c r="BG36" s="325"/>
      <c r="BH36" s="325"/>
      <c r="BI36" s="325"/>
      <c r="BJ36" s="325"/>
    </row>
    <row r="37" spans="2:62" ht="20.25" customHeight="1" x14ac:dyDescent="0.4">
      <c r="B37" s="308">
        <f>B35+1</f>
        <v>12</v>
      </c>
      <c r="C37" s="319"/>
      <c r="D37" s="319"/>
      <c r="E37" s="160"/>
      <c r="F37" s="71"/>
      <c r="G37" s="160"/>
      <c r="H37" s="71"/>
      <c r="I37" s="320"/>
      <c r="J37" s="320"/>
      <c r="K37" s="321"/>
      <c r="L37" s="321"/>
      <c r="M37" s="321"/>
      <c r="N37" s="321"/>
      <c r="O37" s="322"/>
      <c r="P37" s="322"/>
      <c r="Q37" s="322"/>
      <c r="R37" s="322"/>
      <c r="S37" s="322"/>
      <c r="T37" s="246" t="s">
        <v>36</v>
      </c>
      <c r="U37" s="247"/>
      <c r="V37" s="248"/>
      <c r="W37" s="239"/>
      <c r="X37" s="240"/>
      <c r="Y37" s="240"/>
      <c r="Z37" s="240"/>
      <c r="AA37" s="240"/>
      <c r="AB37" s="240"/>
      <c r="AC37" s="241"/>
      <c r="AD37" s="239"/>
      <c r="AE37" s="240"/>
      <c r="AF37" s="240"/>
      <c r="AG37" s="240"/>
      <c r="AH37" s="240"/>
      <c r="AI37" s="240"/>
      <c r="AJ37" s="241"/>
      <c r="AK37" s="239"/>
      <c r="AL37" s="240"/>
      <c r="AM37" s="240"/>
      <c r="AN37" s="240"/>
      <c r="AO37" s="240"/>
      <c r="AP37" s="240"/>
      <c r="AQ37" s="241"/>
      <c r="AR37" s="239"/>
      <c r="AS37" s="240"/>
      <c r="AT37" s="240"/>
      <c r="AU37" s="240"/>
      <c r="AV37" s="240"/>
      <c r="AW37" s="240"/>
      <c r="AX37" s="241"/>
      <c r="AY37" s="239"/>
      <c r="AZ37" s="240"/>
      <c r="BA37" s="242"/>
      <c r="BB37" s="323"/>
      <c r="BC37" s="323"/>
      <c r="BD37" s="324"/>
      <c r="BE37" s="324"/>
      <c r="BF37" s="325"/>
      <c r="BG37" s="325"/>
      <c r="BH37" s="325"/>
      <c r="BI37" s="325"/>
      <c r="BJ37" s="325"/>
    </row>
    <row r="38" spans="2:62" ht="20.25" customHeight="1" x14ac:dyDescent="0.4">
      <c r="B38" s="308"/>
      <c r="C38" s="319"/>
      <c r="D38" s="319"/>
      <c r="E38" s="160"/>
      <c r="F38" s="71">
        <f>C37</f>
        <v>0</v>
      </c>
      <c r="G38" s="160"/>
      <c r="H38" s="71">
        <f>I37</f>
        <v>0</v>
      </c>
      <c r="I38" s="320"/>
      <c r="J38" s="320"/>
      <c r="K38" s="321"/>
      <c r="L38" s="321"/>
      <c r="M38" s="321"/>
      <c r="N38" s="321"/>
      <c r="O38" s="322"/>
      <c r="P38" s="322"/>
      <c r="Q38" s="322"/>
      <c r="R38" s="322"/>
      <c r="S38" s="322"/>
      <c r="T38" s="243" t="s">
        <v>38</v>
      </c>
      <c r="U38" s="244"/>
      <c r="V38" s="245"/>
      <c r="W38" s="233" t="str">
        <f>IF(W37="","",VLOOKUP(W37,'【記載例】シフト記号表（勤務時間帯）'!$C$6:$L$47,10,FALSE()))</f>
        <v/>
      </c>
      <c r="X38" s="234" t="str">
        <f>IF(X37="","",VLOOKUP(X37,'【記載例】シフト記号表（勤務時間帯）'!$C$6:$L$47,10,FALSE()))</f>
        <v/>
      </c>
      <c r="Y38" s="234" t="str">
        <f>IF(Y37="","",VLOOKUP(Y37,'【記載例】シフト記号表（勤務時間帯）'!$C$6:$L$47,10,FALSE()))</f>
        <v/>
      </c>
      <c r="Z38" s="234" t="str">
        <f>IF(Z37="","",VLOOKUP(Z37,'【記載例】シフト記号表（勤務時間帯）'!$C$6:$L$47,10,FALSE()))</f>
        <v/>
      </c>
      <c r="AA38" s="234" t="str">
        <f>IF(AA37="","",VLOOKUP(AA37,'【記載例】シフト記号表（勤務時間帯）'!$C$6:$L$47,10,FALSE()))</f>
        <v/>
      </c>
      <c r="AB38" s="234" t="str">
        <f>IF(AB37="","",VLOOKUP(AB37,'【記載例】シフト記号表（勤務時間帯）'!$C$6:$L$47,10,FALSE()))</f>
        <v/>
      </c>
      <c r="AC38" s="235" t="str">
        <f>IF(AC37="","",VLOOKUP(AC37,'【記載例】シフト記号表（勤務時間帯）'!$C$6:$L$47,10,FALSE()))</f>
        <v/>
      </c>
      <c r="AD38" s="233" t="str">
        <f>IF(AD37="","",VLOOKUP(AD37,'【記載例】シフト記号表（勤務時間帯）'!$C$6:$L$47,10,FALSE()))</f>
        <v/>
      </c>
      <c r="AE38" s="234" t="str">
        <f>IF(AE37="","",VLOOKUP(AE37,'【記載例】シフト記号表（勤務時間帯）'!$C$6:$L$47,10,FALSE()))</f>
        <v/>
      </c>
      <c r="AF38" s="234" t="str">
        <f>IF(AF37="","",VLOOKUP(AF37,'【記載例】シフト記号表（勤務時間帯）'!$C$6:$L$47,10,FALSE()))</f>
        <v/>
      </c>
      <c r="AG38" s="234" t="str">
        <f>IF(AG37="","",VLOOKUP(AG37,'【記載例】シフト記号表（勤務時間帯）'!$C$6:$L$47,10,FALSE()))</f>
        <v/>
      </c>
      <c r="AH38" s="234" t="str">
        <f>IF(AH37="","",VLOOKUP(AH37,'【記載例】シフト記号表（勤務時間帯）'!$C$6:$L$47,10,FALSE()))</f>
        <v/>
      </c>
      <c r="AI38" s="234" t="str">
        <f>IF(AI37="","",VLOOKUP(AI37,'【記載例】シフト記号表（勤務時間帯）'!$C$6:$L$47,10,FALSE()))</f>
        <v/>
      </c>
      <c r="AJ38" s="235" t="str">
        <f>IF(AJ37="","",VLOOKUP(AJ37,'【記載例】シフト記号表（勤務時間帯）'!$C$6:$L$47,10,FALSE()))</f>
        <v/>
      </c>
      <c r="AK38" s="233" t="str">
        <f>IF(AK37="","",VLOOKUP(AK37,'【記載例】シフト記号表（勤務時間帯）'!$C$6:$L$47,10,FALSE()))</f>
        <v/>
      </c>
      <c r="AL38" s="234" t="str">
        <f>IF(AL37="","",VLOOKUP(AL37,'【記載例】シフト記号表（勤務時間帯）'!$C$6:$L$47,10,FALSE()))</f>
        <v/>
      </c>
      <c r="AM38" s="234" t="str">
        <f>IF(AM37="","",VLOOKUP(AM37,'【記載例】シフト記号表（勤務時間帯）'!$C$6:$L$47,10,FALSE()))</f>
        <v/>
      </c>
      <c r="AN38" s="234" t="str">
        <f>IF(AN37="","",VLOOKUP(AN37,'【記載例】シフト記号表（勤務時間帯）'!$C$6:$L$47,10,FALSE()))</f>
        <v/>
      </c>
      <c r="AO38" s="234" t="str">
        <f>IF(AO37="","",VLOOKUP(AO37,'【記載例】シフト記号表（勤務時間帯）'!$C$6:$L$47,10,FALSE()))</f>
        <v/>
      </c>
      <c r="AP38" s="234" t="str">
        <f>IF(AP37="","",VLOOKUP(AP37,'【記載例】シフト記号表（勤務時間帯）'!$C$6:$L$47,10,FALSE()))</f>
        <v/>
      </c>
      <c r="AQ38" s="235" t="str">
        <f>IF(AQ37="","",VLOOKUP(AQ37,'【記載例】シフト記号表（勤務時間帯）'!$C$6:$L$47,10,FALSE()))</f>
        <v/>
      </c>
      <c r="AR38" s="233" t="str">
        <f>IF(AR37="","",VLOOKUP(AR37,'【記載例】シフト記号表（勤務時間帯）'!$C$6:$L$47,10,FALSE()))</f>
        <v/>
      </c>
      <c r="AS38" s="234" t="str">
        <f>IF(AS37="","",VLOOKUP(AS37,'【記載例】シフト記号表（勤務時間帯）'!$C$6:$L$47,10,FALSE()))</f>
        <v/>
      </c>
      <c r="AT38" s="234" t="str">
        <f>IF(AT37="","",VLOOKUP(AT37,'【記載例】シフト記号表（勤務時間帯）'!$C$6:$L$47,10,FALSE()))</f>
        <v/>
      </c>
      <c r="AU38" s="234" t="str">
        <f>IF(AU37="","",VLOOKUP(AU37,'【記載例】シフト記号表（勤務時間帯）'!$C$6:$L$47,10,FALSE()))</f>
        <v/>
      </c>
      <c r="AV38" s="234" t="str">
        <f>IF(AV37="","",VLOOKUP(AV37,'【記載例】シフト記号表（勤務時間帯）'!$C$6:$L$47,10,FALSE()))</f>
        <v/>
      </c>
      <c r="AW38" s="234" t="str">
        <f>IF(AW37="","",VLOOKUP(AW37,'【記載例】シフト記号表（勤務時間帯）'!$C$6:$L$47,10,FALSE()))</f>
        <v/>
      </c>
      <c r="AX38" s="235" t="str">
        <f>IF(AX37="","",VLOOKUP(AX37,'【記載例】シフト記号表（勤務時間帯）'!$C$6:$L$47,10,FALSE()))</f>
        <v/>
      </c>
      <c r="AY38" s="233" t="str">
        <f>IF(AY37="","",VLOOKUP(AY37,'【記載例】シフト記号表（勤務時間帯）'!$C$6:$L$47,10,FALSE()))</f>
        <v/>
      </c>
      <c r="AZ38" s="234" t="str">
        <f>IF(AZ37="","",VLOOKUP(AZ37,'【記載例】シフト記号表（勤務時間帯）'!$C$6:$L$47,10,FALSE()))</f>
        <v/>
      </c>
      <c r="BA38" s="234" t="str">
        <f>IF(BA37="","",VLOOKUP(BA37,'【記載例】シフト記号表（勤務時間帯）'!$C$6:$L$47,10,FALSE()))</f>
        <v/>
      </c>
      <c r="BB38" s="317">
        <f>IF($BE$3="４週",SUM(W38:AX38),IF($BE$3="暦月",SUM(W38:BA38),""))</f>
        <v>0</v>
      </c>
      <c r="BC38" s="317"/>
      <c r="BD38" s="318">
        <f>IF($BE$3="４週",BB38/4,IF($BE$3="暦月",(BB38/($BE$8/7)),""))</f>
        <v>0</v>
      </c>
      <c r="BE38" s="318"/>
      <c r="BF38" s="325"/>
      <c r="BG38" s="325"/>
      <c r="BH38" s="325"/>
      <c r="BI38" s="325"/>
      <c r="BJ38" s="325"/>
    </row>
    <row r="39" spans="2:62" ht="20.25" customHeight="1" x14ac:dyDescent="0.4">
      <c r="B39" s="308">
        <f>B37+1</f>
        <v>13</v>
      </c>
      <c r="C39" s="319"/>
      <c r="D39" s="319"/>
      <c r="E39" s="160"/>
      <c r="F39" s="71"/>
      <c r="G39" s="160"/>
      <c r="H39" s="71"/>
      <c r="I39" s="320"/>
      <c r="J39" s="320"/>
      <c r="K39" s="321"/>
      <c r="L39" s="321"/>
      <c r="M39" s="321"/>
      <c r="N39" s="321"/>
      <c r="O39" s="322"/>
      <c r="P39" s="322"/>
      <c r="Q39" s="322"/>
      <c r="R39" s="322"/>
      <c r="S39" s="322"/>
      <c r="T39" s="246" t="s">
        <v>36</v>
      </c>
      <c r="U39" s="247"/>
      <c r="V39" s="248"/>
      <c r="W39" s="239"/>
      <c r="X39" s="240"/>
      <c r="Y39" s="240"/>
      <c r="Z39" s="240"/>
      <c r="AA39" s="240"/>
      <c r="AB39" s="240"/>
      <c r="AC39" s="241"/>
      <c r="AD39" s="239"/>
      <c r="AE39" s="240"/>
      <c r="AF39" s="240"/>
      <c r="AG39" s="240"/>
      <c r="AH39" s="240"/>
      <c r="AI39" s="240"/>
      <c r="AJ39" s="241"/>
      <c r="AK39" s="239"/>
      <c r="AL39" s="240"/>
      <c r="AM39" s="240"/>
      <c r="AN39" s="240"/>
      <c r="AO39" s="240"/>
      <c r="AP39" s="240"/>
      <c r="AQ39" s="241"/>
      <c r="AR39" s="239"/>
      <c r="AS39" s="240"/>
      <c r="AT39" s="240"/>
      <c r="AU39" s="240"/>
      <c r="AV39" s="240"/>
      <c r="AW39" s="240"/>
      <c r="AX39" s="241"/>
      <c r="AY39" s="239"/>
      <c r="AZ39" s="240"/>
      <c r="BA39" s="242"/>
      <c r="BB39" s="323"/>
      <c r="BC39" s="323"/>
      <c r="BD39" s="324"/>
      <c r="BE39" s="324"/>
      <c r="BF39" s="325"/>
      <c r="BG39" s="325"/>
      <c r="BH39" s="325"/>
      <c r="BI39" s="325"/>
      <c r="BJ39" s="325"/>
    </row>
    <row r="40" spans="2:62" ht="20.25" customHeight="1" x14ac:dyDescent="0.4">
      <c r="B40" s="308"/>
      <c r="C40" s="319"/>
      <c r="D40" s="319"/>
      <c r="E40" s="160"/>
      <c r="F40" s="71">
        <f>C39</f>
        <v>0</v>
      </c>
      <c r="G40" s="160"/>
      <c r="H40" s="71">
        <f>I39</f>
        <v>0</v>
      </c>
      <c r="I40" s="320"/>
      <c r="J40" s="320"/>
      <c r="K40" s="321"/>
      <c r="L40" s="321"/>
      <c r="M40" s="321"/>
      <c r="N40" s="321"/>
      <c r="O40" s="322"/>
      <c r="P40" s="322"/>
      <c r="Q40" s="322"/>
      <c r="R40" s="322"/>
      <c r="S40" s="322"/>
      <c r="T40" s="243" t="s">
        <v>38</v>
      </c>
      <c r="U40" s="244"/>
      <c r="V40" s="245"/>
      <c r="W40" s="233" t="str">
        <f>IF(W39="","",VLOOKUP(W39,'【記載例】シフト記号表（勤務時間帯）'!$C$6:$L$47,10,FALSE()))</f>
        <v/>
      </c>
      <c r="X40" s="234" t="str">
        <f>IF(X39="","",VLOOKUP(X39,'【記載例】シフト記号表（勤務時間帯）'!$C$6:$L$47,10,FALSE()))</f>
        <v/>
      </c>
      <c r="Y40" s="234" t="str">
        <f>IF(Y39="","",VLOOKUP(Y39,'【記載例】シフト記号表（勤務時間帯）'!$C$6:$L$47,10,FALSE()))</f>
        <v/>
      </c>
      <c r="Z40" s="234" t="str">
        <f>IF(Z39="","",VLOOKUP(Z39,'【記載例】シフト記号表（勤務時間帯）'!$C$6:$L$47,10,FALSE()))</f>
        <v/>
      </c>
      <c r="AA40" s="234" t="str">
        <f>IF(AA39="","",VLOOKUP(AA39,'【記載例】シフト記号表（勤務時間帯）'!$C$6:$L$47,10,FALSE()))</f>
        <v/>
      </c>
      <c r="AB40" s="234" t="str">
        <f>IF(AB39="","",VLOOKUP(AB39,'【記載例】シフト記号表（勤務時間帯）'!$C$6:$L$47,10,FALSE()))</f>
        <v/>
      </c>
      <c r="AC40" s="235" t="str">
        <f>IF(AC39="","",VLOOKUP(AC39,'【記載例】シフト記号表（勤務時間帯）'!$C$6:$L$47,10,FALSE()))</f>
        <v/>
      </c>
      <c r="AD40" s="233" t="str">
        <f>IF(AD39="","",VLOOKUP(AD39,'【記載例】シフト記号表（勤務時間帯）'!$C$6:$L$47,10,FALSE()))</f>
        <v/>
      </c>
      <c r="AE40" s="234" t="str">
        <f>IF(AE39="","",VLOOKUP(AE39,'【記載例】シフト記号表（勤務時間帯）'!$C$6:$L$47,10,FALSE()))</f>
        <v/>
      </c>
      <c r="AF40" s="234" t="str">
        <f>IF(AF39="","",VLOOKUP(AF39,'【記載例】シフト記号表（勤務時間帯）'!$C$6:$L$47,10,FALSE()))</f>
        <v/>
      </c>
      <c r="AG40" s="234" t="str">
        <f>IF(AG39="","",VLOOKUP(AG39,'【記載例】シフト記号表（勤務時間帯）'!$C$6:$L$47,10,FALSE()))</f>
        <v/>
      </c>
      <c r="AH40" s="234" t="str">
        <f>IF(AH39="","",VLOOKUP(AH39,'【記載例】シフト記号表（勤務時間帯）'!$C$6:$L$47,10,FALSE()))</f>
        <v/>
      </c>
      <c r="AI40" s="234" t="str">
        <f>IF(AI39="","",VLOOKUP(AI39,'【記載例】シフト記号表（勤務時間帯）'!$C$6:$L$47,10,FALSE()))</f>
        <v/>
      </c>
      <c r="AJ40" s="235" t="str">
        <f>IF(AJ39="","",VLOOKUP(AJ39,'【記載例】シフト記号表（勤務時間帯）'!$C$6:$L$47,10,FALSE()))</f>
        <v/>
      </c>
      <c r="AK40" s="233" t="str">
        <f>IF(AK39="","",VLOOKUP(AK39,'【記載例】シフト記号表（勤務時間帯）'!$C$6:$L$47,10,FALSE()))</f>
        <v/>
      </c>
      <c r="AL40" s="234" t="str">
        <f>IF(AL39="","",VLOOKUP(AL39,'【記載例】シフト記号表（勤務時間帯）'!$C$6:$L$47,10,FALSE()))</f>
        <v/>
      </c>
      <c r="AM40" s="234" t="str">
        <f>IF(AM39="","",VLOOKUP(AM39,'【記載例】シフト記号表（勤務時間帯）'!$C$6:$L$47,10,FALSE()))</f>
        <v/>
      </c>
      <c r="AN40" s="234" t="str">
        <f>IF(AN39="","",VLOOKUP(AN39,'【記載例】シフト記号表（勤務時間帯）'!$C$6:$L$47,10,FALSE()))</f>
        <v/>
      </c>
      <c r="AO40" s="234" t="str">
        <f>IF(AO39="","",VLOOKUP(AO39,'【記載例】シフト記号表（勤務時間帯）'!$C$6:$L$47,10,FALSE()))</f>
        <v/>
      </c>
      <c r="AP40" s="234" t="str">
        <f>IF(AP39="","",VLOOKUP(AP39,'【記載例】シフト記号表（勤務時間帯）'!$C$6:$L$47,10,FALSE()))</f>
        <v/>
      </c>
      <c r="AQ40" s="235" t="str">
        <f>IF(AQ39="","",VLOOKUP(AQ39,'【記載例】シフト記号表（勤務時間帯）'!$C$6:$L$47,10,FALSE()))</f>
        <v/>
      </c>
      <c r="AR40" s="233" t="str">
        <f>IF(AR39="","",VLOOKUP(AR39,'【記載例】シフト記号表（勤務時間帯）'!$C$6:$L$47,10,FALSE()))</f>
        <v/>
      </c>
      <c r="AS40" s="234" t="str">
        <f>IF(AS39="","",VLOOKUP(AS39,'【記載例】シフト記号表（勤務時間帯）'!$C$6:$L$47,10,FALSE()))</f>
        <v/>
      </c>
      <c r="AT40" s="234" t="str">
        <f>IF(AT39="","",VLOOKUP(AT39,'【記載例】シフト記号表（勤務時間帯）'!$C$6:$L$47,10,FALSE()))</f>
        <v/>
      </c>
      <c r="AU40" s="234" t="str">
        <f>IF(AU39="","",VLOOKUP(AU39,'【記載例】シフト記号表（勤務時間帯）'!$C$6:$L$47,10,FALSE()))</f>
        <v/>
      </c>
      <c r="AV40" s="234" t="str">
        <f>IF(AV39="","",VLOOKUP(AV39,'【記載例】シフト記号表（勤務時間帯）'!$C$6:$L$47,10,FALSE()))</f>
        <v/>
      </c>
      <c r="AW40" s="234" t="str">
        <f>IF(AW39="","",VLOOKUP(AW39,'【記載例】シフト記号表（勤務時間帯）'!$C$6:$L$47,10,FALSE()))</f>
        <v/>
      </c>
      <c r="AX40" s="235" t="str">
        <f>IF(AX39="","",VLOOKUP(AX39,'【記載例】シフト記号表（勤務時間帯）'!$C$6:$L$47,10,FALSE()))</f>
        <v/>
      </c>
      <c r="AY40" s="233" t="str">
        <f>IF(AY39="","",VLOOKUP(AY39,'【記載例】シフト記号表（勤務時間帯）'!$C$6:$L$47,10,FALSE()))</f>
        <v/>
      </c>
      <c r="AZ40" s="234" t="str">
        <f>IF(AZ39="","",VLOOKUP(AZ39,'【記載例】シフト記号表（勤務時間帯）'!$C$6:$L$47,10,FALSE()))</f>
        <v/>
      </c>
      <c r="BA40" s="234" t="str">
        <f>IF(BA39="","",VLOOKUP(BA39,'【記載例】シフト記号表（勤務時間帯）'!$C$6:$L$47,10,FALSE()))</f>
        <v/>
      </c>
      <c r="BB40" s="317">
        <f>IF($BE$3="４週",SUM(W40:AX40),IF($BE$3="暦月",SUM(W40:BA40),""))</f>
        <v>0</v>
      </c>
      <c r="BC40" s="317"/>
      <c r="BD40" s="318">
        <f>IF($BE$3="４週",BB40/4,IF($BE$3="暦月",(BB40/($BE$8/7)),""))</f>
        <v>0</v>
      </c>
      <c r="BE40" s="318"/>
      <c r="BF40" s="325"/>
      <c r="BG40" s="325"/>
      <c r="BH40" s="325"/>
      <c r="BI40" s="325"/>
      <c r="BJ40" s="325"/>
    </row>
    <row r="41" spans="2:62" ht="20.25" customHeight="1" x14ac:dyDescent="0.4">
      <c r="B41" s="308">
        <f>B39+1</f>
        <v>14</v>
      </c>
      <c r="C41" s="319"/>
      <c r="D41" s="319"/>
      <c r="E41" s="160"/>
      <c r="F41" s="71"/>
      <c r="G41" s="160"/>
      <c r="H41" s="71"/>
      <c r="I41" s="320"/>
      <c r="J41" s="320"/>
      <c r="K41" s="321"/>
      <c r="L41" s="321"/>
      <c r="M41" s="321"/>
      <c r="N41" s="321"/>
      <c r="O41" s="322"/>
      <c r="P41" s="322"/>
      <c r="Q41" s="322"/>
      <c r="R41" s="322"/>
      <c r="S41" s="322"/>
      <c r="T41" s="246" t="s">
        <v>36</v>
      </c>
      <c r="U41" s="247"/>
      <c r="V41" s="248"/>
      <c r="W41" s="239"/>
      <c r="X41" s="240"/>
      <c r="Y41" s="240"/>
      <c r="Z41" s="240"/>
      <c r="AA41" s="240"/>
      <c r="AB41" s="240"/>
      <c r="AC41" s="241"/>
      <c r="AD41" s="239"/>
      <c r="AE41" s="240"/>
      <c r="AF41" s="240"/>
      <c r="AG41" s="240"/>
      <c r="AH41" s="240"/>
      <c r="AI41" s="240"/>
      <c r="AJ41" s="241"/>
      <c r="AK41" s="239"/>
      <c r="AL41" s="240"/>
      <c r="AM41" s="240"/>
      <c r="AN41" s="240"/>
      <c r="AO41" s="240"/>
      <c r="AP41" s="240"/>
      <c r="AQ41" s="241"/>
      <c r="AR41" s="239"/>
      <c r="AS41" s="240"/>
      <c r="AT41" s="240"/>
      <c r="AU41" s="240"/>
      <c r="AV41" s="240"/>
      <c r="AW41" s="240"/>
      <c r="AX41" s="241"/>
      <c r="AY41" s="239"/>
      <c r="AZ41" s="240"/>
      <c r="BA41" s="242"/>
      <c r="BB41" s="323"/>
      <c r="BC41" s="323"/>
      <c r="BD41" s="324"/>
      <c r="BE41" s="324"/>
      <c r="BF41" s="325"/>
      <c r="BG41" s="325"/>
      <c r="BH41" s="325"/>
      <c r="BI41" s="325"/>
      <c r="BJ41" s="325"/>
    </row>
    <row r="42" spans="2:62" ht="20.25" customHeight="1" x14ac:dyDescent="0.4">
      <c r="B42" s="308"/>
      <c r="C42" s="319"/>
      <c r="D42" s="319"/>
      <c r="E42" s="160"/>
      <c r="F42" s="71">
        <f>C41</f>
        <v>0</v>
      </c>
      <c r="G42" s="160"/>
      <c r="H42" s="71">
        <f>I41</f>
        <v>0</v>
      </c>
      <c r="I42" s="320"/>
      <c r="J42" s="320"/>
      <c r="K42" s="321"/>
      <c r="L42" s="321"/>
      <c r="M42" s="321"/>
      <c r="N42" s="321"/>
      <c r="O42" s="322"/>
      <c r="P42" s="322"/>
      <c r="Q42" s="322"/>
      <c r="R42" s="322"/>
      <c r="S42" s="322"/>
      <c r="T42" s="243" t="s">
        <v>38</v>
      </c>
      <c r="U42" s="244"/>
      <c r="V42" s="245"/>
      <c r="W42" s="233" t="str">
        <f>IF(W41="","",VLOOKUP(W41,'【記載例】シフト記号表（勤務時間帯）'!$C$6:$L$47,10,FALSE()))</f>
        <v/>
      </c>
      <c r="X42" s="234" t="str">
        <f>IF(X41="","",VLOOKUP(X41,'【記載例】シフト記号表（勤務時間帯）'!$C$6:$L$47,10,FALSE()))</f>
        <v/>
      </c>
      <c r="Y42" s="234" t="str">
        <f>IF(Y41="","",VLOOKUP(Y41,'【記載例】シフト記号表（勤務時間帯）'!$C$6:$L$47,10,FALSE()))</f>
        <v/>
      </c>
      <c r="Z42" s="234" t="str">
        <f>IF(Z41="","",VLOOKUP(Z41,'【記載例】シフト記号表（勤務時間帯）'!$C$6:$L$47,10,FALSE()))</f>
        <v/>
      </c>
      <c r="AA42" s="234" t="str">
        <f>IF(AA41="","",VLOOKUP(AA41,'【記載例】シフト記号表（勤務時間帯）'!$C$6:$L$47,10,FALSE()))</f>
        <v/>
      </c>
      <c r="AB42" s="234" t="str">
        <f>IF(AB41="","",VLOOKUP(AB41,'【記載例】シフト記号表（勤務時間帯）'!$C$6:$L$47,10,FALSE()))</f>
        <v/>
      </c>
      <c r="AC42" s="235" t="str">
        <f>IF(AC41="","",VLOOKUP(AC41,'【記載例】シフト記号表（勤務時間帯）'!$C$6:$L$47,10,FALSE()))</f>
        <v/>
      </c>
      <c r="AD42" s="233" t="str">
        <f>IF(AD41="","",VLOOKUP(AD41,'【記載例】シフト記号表（勤務時間帯）'!$C$6:$L$47,10,FALSE()))</f>
        <v/>
      </c>
      <c r="AE42" s="234" t="str">
        <f>IF(AE41="","",VLOOKUP(AE41,'【記載例】シフト記号表（勤務時間帯）'!$C$6:$L$47,10,FALSE()))</f>
        <v/>
      </c>
      <c r="AF42" s="234" t="str">
        <f>IF(AF41="","",VLOOKUP(AF41,'【記載例】シフト記号表（勤務時間帯）'!$C$6:$L$47,10,FALSE()))</f>
        <v/>
      </c>
      <c r="AG42" s="234" t="str">
        <f>IF(AG41="","",VLOOKUP(AG41,'【記載例】シフト記号表（勤務時間帯）'!$C$6:$L$47,10,FALSE()))</f>
        <v/>
      </c>
      <c r="AH42" s="234" t="str">
        <f>IF(AH41="","",VLOOKUP(AH41,'【記載例】シフト記号表（勤務時間帯）'!$C$6:$L$47,10,FALSE()))</f>
        <v/>
      </c>
      <c r="AI42" s="234" t="str">
        <f>IF(AI41="","",VLOOKUP(AI41,'【記載例】シフト記号表（勤務時間帯）'!$C$6:$L$47,10,FALSE()))</f>
        <v/>
      </c>
      <c r="AJ42" s="235" t="str">
        <f>IF(AJ41="","",VLOOKUP(AJ41,'【記載例】シフト記号表（勤務時間帯）'!$C$6:$L$47,10,FALSE()))</f>
        <v/>
      </c>
      <c r="AK42" s="233" t="str">
        <f>IF(AK41="","",VLOOKUP(AK41,'【記載例】シフト記号表（勤務時間帯）'!$C$6:$L$47,10,FALSE()))</f>
        <v/>
      </c>
      <c r="AL42" s="234" t="str">
        <f>IF(AL41="","",VLOOKUP(AL41,'【記載例】シフト記号表（勤務時間帯）'!$C$6:$L$47,10,FALSE()))</f>
        <v/>
      </c>
      <c r="AM42" s="234" t="str">
        <f>IF(AM41="","",VLOOKUP(AM41,'【記載例】シフト記号表（勤務時間帯）'!$C$6:$L$47,10,FALSE()))</f>
        <v/>
      </c>
      <c r="AN42" s="234" t="str">
        <f>IF(AN41="","",VLOOKUP(AN41,'【記載例】シフト記号表（勤務時間帯）'!$C$6:$L$47,10,FALSE()))</f>
        <v/>
      </c>
      <c r="AO42" s="234" t="str">
        <f>IF(AO41="","",VLOOKUP(AO41,'【記載例】シフト記号表（勤務時間帯）'!$C$6:$L$47,10,FALSE()))</f>
        <v/>
      </c>
      <c r="AP42" s="234" t="str">
        <f>IF(AP41="","",VLOOKUP(AP41,'【記載例】シフト記号表（勤務時間帯）'!$C$6:$L$47,10,FALSE()))</f>
        <v/>
      </c>
      <c r="AQ42" s="235" t="str">
        <f>IF(AQ41="","",VLOOKUP(AQ41,'【記載例】シフト記号表（勤務時間帯）'!$C$6:$L$47,10,FALSE()))</f>
        <v/>
      </c>
      <c r="AR42" s="233" t="str">
        <f>IF(AR41="","",VLOOKUP(AR41,'【記載例】シフト記号表（勤務時間帯）'!$C$6:$L$47,10,FALSE()))</f>
        <v/>
      </c>
      <c r="AS42" s="234" t="str">
        <f>IF(AS41="","",VLOOKUP(AS41,'【記載例】シフト記号表（勤務時間帯）'!$C$6:$L$47,10,FALSE()))</f>
        <v/>
      </c>
      <c r="AT42" s="234" t="str">
        <f>IF(AT41="","",VLOOKUP(AT41,'【記載例】シフト記号表（勤務時間帯）'!$C$6:$L$47,10,FALSE()))</f>
        <v/>
      </c>
      <c r="AU42" s="234" t="str">
        <f>IF(AU41="","",VLOOKUP(AU41,'【記載例】シフト記号表（勤務時間帯）'!$C$6:$L$47,10,FALSE()))</f>
        <v/>
      </c>
      <c r="AV42" s="234" t="str">
        <f>IF(AV41="","",VLOOKUP(AV41,'【記載例】シフト記号表（勤務時間帯）'!$C$6:$L$47,10,FALSE()))</f>
        <v/>
      </c>
      <c r="AW42" s="234" t="str">
        <f>IF(AW41="","",VLOOKUP(AW41,'【記載例】シフト記号表（勤務時間帯）'!$C$6:$L$47,10,FALSE()))</f>
        <v/>
      </c>
      <c r="AX42" s="235" t="str">
        <f>IF(AX41="","",VLOOKUP(AX41,'【記載例】シフト記号表（勤務時間帯）'!$C$6:$L$47,10,FALSE()))</f>
        <v/>
      </c>
      <c r="AY42" s="233" t="str">
        <f>IF(AY41="","",VLOOKUP(AY41,'【記載例】シフト記号表（勤務時間帯）'!$C$6:$L$47,10,FALSE()))</f>
        <v/>
      </c>
      <c r="AZ42" s="234" t="str">
        <f>IF(AZ41="","",VLOOKUP(AZ41,'【記載例】シフト記号表（勤務時間帯）'!$C$6:$L$47,10,FALSE()))</f>
        <v/>
      </c>
      <c r="BA42" s="234" t="str">
        <f>IF(BA41="","",VLOOKUP(BA41,'【記載例】シフト記号表（勤務時間帯）'!$C$6:$L$47,10,FALSE()))</f>
        <v/>
      </c>
      <c r="BB42" s="317">
        <f>IF($BE$3="４週",SUM(W42:AX42),IF($BE$3="暦月",SUM(W42:BA42),""))</f>
        <v>0</v>
      </c>
      <c r="BC42" s="317"/>
      <c r="BD42" s="318">
        <f>IF($BE$3="４週",BB42/4,IF($BE$3="暦月",(BB42/($BE$8/7)),""))</f>
        <v>0</v>
      </c>
      <c r="BE42" s="318"/>
      <c r="BF42" s="325"/>
      <c r="BG42" s="325"/>
      <c r="BH42" s="325"/>
      <c r="BI42" s="325"/>
      <c r="BJ42" s="325"/>
    </row>
    <row r="43" spans="2:62" ht="20.25" customHeight="1" x14ac:dyDescent="0.4">
      <c r="B43" s="308">
        <f>B41+1</f>
        <v>15</v>
      </c>
      <c r="C43" s="319"/>
      <c r="D43" s="319"/>
      <c r="E43" s="160"/>
      <c r="F43" s="71"/>
      <c r="G43" s="160"/>
      <c r="H43" s="71"/>
      <c r="I43" s="320"/>
      <c r="J43" s="320"/>
      <c r="K43" s="321"/>
      <c r="L43" s="321"/>
      <c r="M43" s="321"/>
      <c r="N43" s="321"/>
      <c r="O43" s="322"/>
      <c r="P43" s="322"/>
      <c r="Q43" s="322"/>
      <c r="R43" s="322"/>
      <c r="S43" s="322"/>
      <c r="T43" s="246" t="s">
        <v>36</v>
      </c>
      <c r="U43" s="247"/>
      <c r="V43" s="248"/>
      <c r="W43" s="239"/>
      <c r="X43" s="240"/>
      <c r="Y43" s="240"/>
      <c r="Z43" s="240"/>
      <c r="AA43" s="240"/>
      <c r="AB43" s="240"/>
      <c r="AC43" s="241"/>
      <c r="AD43" s="239"/>
      <c r="AE43" s="240"/>
      <c r="AF43" s="240"/>
      <c r="AG43" s="240"/>
      <c r="AH43" s="240"/>
      <c r="AI43" s="240"/>
      <c r="AJ43" s="241"/>
      <c r="AK43" s="239"/>
      <c r="AL43" s="240"/>
      <c r="AM43" s="240"/>
      <c r="AN43" s="240"/>
      <c r="AO43" s="240"/>
      <c r="AP43" s="240"/>
      <c r="AQ43" s="241"/>
      <c r="AR43" s="239"/>
      <c r="AS43" s="240"/>
      <c r="AT43" s="240"/>
      <c r="AU43" s="240"/>
      <c r="AV43" s="240"/>
      <c r="AW43" s="240"/>
      <c r="AX43" s="241"/>
      <c r="AY43" s="239"/>
      <c r="AZ43" s="240"/>
      <c r="BA43" s="242"/>
      <c r="BB43" s="323"/>
      <c r="BC43" s="323"/>
      <c r="BD43" s="324"/>
      <c r="BE43" s="324"/>
      <c r="BF43" s="325"/>
      <c r="BG43" s="325"/>
      <c r="BH43" s="325"/>
      <c r="BI43" s="325"/>
      <c r="BJ43" s="325"/>
    </row>
    <row r="44" spans="2:62" ht="20.25" customHeight="1" x14ac:dyDescent="0.4">
      <c r="B44" s="308"/>
      <c r="C44" s="319"/>
      <c r="D44" s="319"/>
      <c r="E44" s="160"/>
      <c r="F44" s="71">
        <f>C43</f>
        <v>0</v>
      </c>
      <c r="G44" s="160"/>
      <c r="H44" s="71">
        <f>I43</f>
        <v>0</v>
      </c>
      <c r="I44" s="320"/>
      <c r="J44" s="320"/>
      <c r="K44" s="321"/>
      <c r="L44" s="321"/>
      <c r="M44" s="321"/>
      <c r="N44" s="321"/>
      <c r="O44" s="322"/>
      <c r="P44" s="322"/>
      <c r="Q44" s="322"/>
      <c r="R44" s="322"/>
      <c r="S44" s="322"/>
      <c r="T44" s="243" t="s">
        <v>38</v>
      </c>
      <c r="U44" s="244"/>
      <c r="V44" s="245"/>
      <c r="W44" s="233" t="str">
        <f>IF(W43="","",VLOOKUP(W43,'【記載例】シフト記号表（勤務時間帯）'!$C$6:$L$47,10,FALSE()))</f>
        <v/>
      </c>
      <c r="X44" s="234" t="str">
        <f>IF(X43="","",VLOOKUP(X43,'【記載例】シフト記号表（勤務時間帯）'!$C$6:$L$47,10,FALSE()))</f>
        <v/>
      </c>
      <c r="Y44" s="234" t="str">
        <f>IF(Y43="","",VLOOKUP(Y43,'【記載例】シフト記号表（勤務時間帯）'!$C$6:$L$47,10,FALSE()))</f>
        <v/>
      </c>
      <c r="Z44" s="234" t="str">
        <f>IF(Z43="","",VLOOKUP(Z43,'【記載例】シフト記号表（勤務時間帯）'!$C$6:$L$47,10,FALSE()))</f>
        <v/>
      </c>
      <c r="AA44" s="234" t="str">
        <f>IF(AA43="","",VLOOKUP(AA43,'【記載例】シフト記号表（勤務時間帯）'!$C$6:$L$47,10,FALSE()))</f>
        <v/>
      </c>
      <c r="AB44" s="234" t="str">
        <f>IF(AB43="","",VLOOKUP(AB43,'【記載例】シフト記号表（勤務時間帯）'!$C$6:$L$47,10,FALSE()))</f>
        <v/>
      </c>
      <c r="AC44" s="235" t="str">
        <f>IF(AC43="","",VLOOKUP(AC43,'【記載例】シフト記号表（勤務時間帯）'!$C$6:$L$47,10,FALSE()))</f>
        <v/>
      </c>
      <c r="AD44" s="233" t="str">
        <f>IF(AD43="","",VLOOKUP(AD43,'【記載例】シフト記号表（勤務時間帯）'!$C$6:$L$47,10,FALSE()))</f>
        <v/>
      </c>
      <c r="AE44" s="234" t="str">
        <f>IF(AE43="","",VLOOKUP(AE43,'【記載例】シフト記号表（勤務時間帯）'!$C$6:$L$47,10,FALSE()))</f>
        <v/>
      </c>
      <c r="AF44" s="234" t="str">
        <f>IF(AF43="","",VLOOKUP(AF43,'【記載例】シフト記号表（勤務時間帯）'!$C$6:$L$47,10,FALSE()))</f>
        <v/>
      </c>
      <c r="AG44" s="234" t="str">
        <f>IF(AG43="","",VLOOKUP(AG43,'【記載例】シフト記号表（勤務時間帯）'!$C$6:$L$47,10,FALSE()))</f>
        <v/>
      </c>
      <c r="AH44" s="234" t="str">
        <f>IF(AH43="","",VLOOKUP(AH43,'【記載例】シフト記号表（勤務時間帯）'!$C$6:$L$47,10,FALSE()))</f>
        <v/>
      </c>
      <c r="AI44" s="234" t="str">
        <f>IF(AI43="","",VLOOKUP(AI43,'【記載例】シフト記号表（勤務時間帯）'!$C$6:$L$47,10,FALSE()))</f>
        <v/>
      </c>
      <c r="AJ44" s="235" t="str">
        <f>IF(AJ43="","",VLOOKUP(AJ43,'【記載例】シフト記号表（勤務時間帯）'!$C$6:$L$47,10,FALSE()))</f>
        <v/>
      </c>
      <c r="AK44" s="233" t="str">
        <f>IF(AK43="","",VLOOKUP(AK43,'【記載例】シフト記号表（勤務時間帯）'!$C$6:$L$47,10,FALSE()))</f>
        <v/>
      </c>
      <c r="AL44" s="234" t="str">
        <f>IF(AL43="","",VLOOKUP(AL43,'【記載例】シフト記号表（勤務時間帯）'!$C$6:$L$47,10,FALSE()))</f>
        <v/>
      </c>
      <c r="AM44" s="234" t="str">
        <f>IF(AM43="","",VLOOKUP(AM43,'【記載例】シフト記号表（勤務時間帯）'!$C$6:$L$47,10,FALSE()))</f>
        <v/>
      </c>
      <c r="AN44" s="234" t="str">
        <f>IF(AN43="","",VLOOKUP(AN43,'【記載例】シフト記号表（勤務時間帯）'!$C$6:$L$47,10,FALSE()))</f>
        <v/>
      </c>
      <c r="AO44" s="234" t="str">
        <f>IF(AO43="","",VLOOKUP(AO43,'【記載例】シフト記号表（勤務時間帯）'!$C$6:$L$47,10,FALSE()))</f>
        <v/>
      </c>
      <c r="AP44" s="234" t="str">
        <f>IF(AP43="","",VLOOKUP(AP43,'【記載例】シフト記号表（勤務時間帯）'!$C$6:$L$47,10,FALSE()))</f>
        <v/>
      </c>
      <c r="AQ44" s="235" t="str">
        <f>IF(AQ43="","",VLOOKUP(AQ43,'【記載例】シフト記号表（勤務時間帯）'!$C$6:$L$47,10,FALSE()))</f>
        <v/>
      </c>
      <c r="AR44" s="233" t="str">
        <f>IF(AR43="","",VLOOKUP(AR43,'【記載例】シフト記号表（勤務時間帯）'!$C$6:$L$47,10,FALSE()))</f>
        <v/>
      </c>
      <c r="AS44" s="234" t="str">
        <f>IF(AS43="","",VLOOKUP(AS43,'【記載例】シフト記号表（勤務時間帯）'!$C$6:$L$47,10,FALSE()))</f>
        <v/>
      </c>
      <c r="AT44" s="234" t="str">
        <f>IF(AT43="","",VLOOKUP(AT43,'【記載例】シフト記号表（勤務時間帯）'!$C$6:$L$47,10,FALSE()))</f>
        <v/>
      </c>
      <c r="AU44" s="234" t="str">
        <f>IF(AU43="","",VLOOKUP(AU43,'【記載例】シフト記号表（勤務時間帯）'!$C$6:$L$47,10,FALSE()))</f>
        <v/>
      </c>
      <c r="AV44" s="234" t="str">
        <f>IF(AV43="","",VLOOKUP(AV43,'【記載例】シフト記号表（勤務時間帯）'!$C$6:$L$47,10,FALSE()))</f>
        <v/>
      </c>
      <c r="AW44" s="234" t="str">
        <f>IF(AW43="","",VLOOKUP(AW43,'【記載例】シフト記号表（勤務時間帯）'!$C$6:$L$47,10,FALSE()))</f>
        <v/>
      </c>
      <c r="AX44" s="235" t="str">
        <f>IF(AX43="","",VLOOKUP(AX43,'【記載例】シフト記号表（勤務時間帯）'!$C$6:$L$47,10,FALSE()))</f>
        <v/>
      </c>
      <c r="AY44" s="233" t="str">
        <f>IF(AY43="","",VLOOKUP(AY43,'【記載例】シフト記号表（勤務時間帯）'!$C$6:$L$47,10,FALSE()))</f>
        <v/>
      </c>
      <c r="AZ44" s="234" t="str">
        <f>IF(AZ43="","",VLOOKUP(AZ43,'【記載例】シフト記号表（勤務時間帯）'!$C$6:$L$47,10,FALSE()))</f>
        <v/>
      </c>
      <c r="BA44" s="234" t="str">
        <f>IF(BA43="","",VLOOKUP(BA43,'【記載例】シフト記号表（勤務時間帯）'!$C$6:$L$47,10,FALSE()))</f>
        <v/>
      </c>
      <c r="BB44" s="317">
        <f>IF($BE$3="４週",SUM(W44:AX44),IF($BE$3="暦月",SUM(W44:BA44),""))</f>
        <v>0</v>
      </c>
      <c r="BC44" s="317"/>
      <c r="BD44" s="318">
        <f>IF($BE$3="４週",BB44/4,IF($BE$3="暦月",(BB44/($BE$8/7)),""))</f>
        <v>0</v>
      </c>
      <c r="BE44" s="318"/>
      <c r="BF44" s="325"/>
      <c r="BG44" s="325"/>
      <c r="BH44" s="325"/>
      <c r="BI44" s="325"/>
      <c r="BJ44" s="325"/>
    </row>
    <row r="45" spans="2:62" ht="20.25" customHeight="1" x14ac:dyDescent="0.4">
      <c r="B45" s="308">
        <f>B43+1</f>
        <v>16</v>
      </c>
      <c r="C45" s="319"/>
      <c r="D45" s="319"/>
      <c r="E45" s="160"/>
      <c r="F45" s="71"/>
      <c r="G45" s="160"/>
      <c r="H45" s="71"/>
      <c r="I45" s="320"/>
      <c r="J45" s="320"/>
      <c r="K45" s="321"/>
      <c r="L45" s="321"/>
      <c r="M45" s="321"/>
      <c r="N45" s="321"/>
      <c r="O45" s="322"/>
      <c r="P45" s="322"/>
      <c r="Q45" s="322"/>
      <c r="R45" s="322"/>
      <c r="S45" s="322"/>
      <c r="T45" s="246" t="s">
        <v>36</v>
      </c>
      <c r="U45" s="247"/>
      <c r="V45" s="248"/>
      <c r="W45" s="239"/>
      <c r="X45" s="240"/>
      <c r="Y45" s="240"/>
      <c r="Z45" s="240"/>
      <c r="AA45" s="240"/>
      <c r="AB45" s="240"/>
      <c r="AC45" s="241"/>
      <c r="AD45" s="239"/>
      <c r="AE45" s="240"/>
      <c r="AF45" s="240"/>
      <c r="AG45" s="240"/>
      <c r="AH45" s="240"/>
      <c r="AI45" s="240"/>
      <c r="AJ45" s="241"/>
      <c r="AK45" s="239"/>
      <c r="AL45" s="240"/>
      <c r="AM45" s="240"/>
      <c r="AN45" s="240"/>
      <c r="AO45" s="240"/>
      <c r="AP45" s="240"/>
      <c r="AQ45" s="241"/>
      <c r="AR45" s="239"/>
      <c r="AS45" s="240"/>
      <c r="AT45" s="240"/>
      <c r="AU45" s="240"/>
      <c r="AV45" s="240"/>
      <c r="AW45" s="240"/>
      <c r="AX45" s="241"/>
      <c r="AY45" s="239"/>
      <c r="AZ45" s="240"/>
      <c r="BA45" s="242"/>
      <c r="BB45" s="323"/>
      <c r="BC45" s="323"/>
      <c r="BD45" s="324"/>
      <c r="BE45" s="324"/>
      <c r="BF45" s="325"/>
      <c r="BG45" s="325"/>
      <c r="BH45" s="325"/>
      <c r="BI45" s="325"/>
      <c r="BJ45" s="325"/>
    </row>
    <row r="46" spans="2:62" ht="20.25" customHeight="1" x14ac:dyDescent="0.4">
      <c r="B46" s="308"/>
      <c r="C46" s="319"/>
      <c r="D46" s="319"/>
      <c r="E46" s="160"/>
      <c r="F46" s="71">
        <f>C45</f>
        <v>0</v>
      </c>
      <c r="G46" s="160"/>
      <c r="H46" s="71">
        <f>I45</f>
        <v>0</v>
      </c>
      <c r="I46" s="320"/>
      <c r="J46" s="320"/>
      <c r="K46" s="321"/>
      <c r="L46" s="321"/>
      <c r="M46" s="321"/>
      <c r="N46" s="321"/>
      <c r="O46" s="322"/>
      <c r="P46" s="322"/>
      <c r="Q46" s="322"/>
      <c r="R46" s="322"/>
      <c r="S46" s="322"/>
      <c r="T46" s="243" t="s">
        <v>38</v>
      </c>
      <c r="U46" s="244"/>
      <c r="V46" s="245"/>
      <c r="W46" s="233" t="str">
        <f>IF(W45="","",VLOOKUP(W45,'【記載例】シフト記号表（勤務時間帯）'!$C$6:$L$47,10,FALSE()))</f>
        <v/>
      </c>
      <c r="X46" s="234" t="str">
        <f>IF(X45="","",VLOOKUP(X45,'【記載例】シフト記号表（勤務時間帯）'!$C$6:$L$47,10,FALSE()))</f>
        <v/>
      </c>
      <c r="Y46" s="234" t="str">
        <f>IF(Y45="","",VLOOKUP(Y45,'【記載例】シフト記号表（勤務時間帯）'!$C$6:$L$47,10,FALSE()))</f>
        <v/>
      </c>
      <c r="Z46" s="234" t="str">
        <f>IF(Z45="","",VLOOKUP(Z45,'【記載例】シフト記号表（勤務時間帯）'!$C$6:$L$47,10,FALSE()))</f>
        <v/>
      </c>
      <c r="AA46" s="234" t="str">
        <f>IF(AA45="","",VLOOKUP(AA45,'【記載例】シフト記号表（勤務時間帯）'!$C$6:$L$47,10,FALSE()))</f>
        <v/>
      </c>
      <c r="AB46" s="234" t="str">
        <f>IF(AB45="","",VLOOKUP(AB45,'【記載例】シフト記号表（勤務時間帯）'!$C$6:$L$47,10,FALSE()))</f>
        <v/>
      </c>
      <c r="AC46" s="235" t="str">
        <f>IF(AC45="","",VLOOKUP(AC45,'【記載例】シフト記号表（勤務時間帯）'!$C$6:$L$47,10,FALSE()))</f>
        <v/>
      </c>
      <c r="AD46" s="233" t="str">
        <f>IF(AD45="","",VLOOKUP(AD45,'【記載例】シフト記号表（勤務時間帯）'!$C$6:$L$47,10,FALSE()))</f>
        <v/>
      </c>
      <c r="AE46" s="234" t="str">
        <f>IF(AE45="","",VLOOKUP(AE45,'【記載例】シフト記号表（勤務時間帯）'!$C$6:$L$47,10,FALSE()))</f>
        <v/>
      </c>
      <c r="AF46" s="234" t="str">
        <f>IF(AF45="","",VLOOKUP(AF45,'【記載例】シフト記号表（勤務時間帯）'!$C$6:$L$47,10,FALSE()))</f>
        <v/>
      </c>
      <c r="AG46" s="234" t="str">
        <f>IF(AG45="","",VLOOKUP(AG45,'【記載例】シフト記号表（勤務時間帯）'!$C$6:$L$47,10,FALSE()))</f>
        <v/>
      </c>
      <c r="AH46" s="234" t="str">
        <f>IF(AH45="","",VLOOKUP(AH45,'【記載例】シフト記号表（勤務時間帯）'!$C$6:$L$47,10,FALSE()))</f>
        <v/>
      </c>
      <c r="AI46" s="234" t="str">
        <f>IF(AI45="","",VLOOKUP(AI45,'【記載例】シフト記号表（勤務時間帯）'!$C$6:$L$47,10,FALSE()))</f>
        <v/>
      </c>
      <c r="AJ46" s="235" t="str">
        <f>IF(AJ45="","",VLOOKUP(AJ45,'【記載例】シフト記号表（勤務時間帯）'!$C$6:$L$47,10,FALSE()))</f>
        <v/>
      </c>
      <c r="AK46" s="233" t="str">
        <f>IF(AK45="","",VLOOKUP(AK45,'【記載例】シフト記号表（勤務時間帯）'!$C$6:$L$47,10,FALSE()))</f>
        <v/>
      </c>
      <c r="AL46" s="234" t="str">
        <f>IF(AL45="","",VLOOKUP(AL45,'【記載例】シフト記号表（勤務時間帯）'!$C$6:$L$47,10,FALSE()))</f>
        <v/>
      </c>
      <c r="AM46" s="234" t="str">
        <f>IF(AM45="","",VLOOKUP(AM45,'【記載例】シフト記号表（勤務時間帯）'!$C$6:$L$47,10,FALSE()))</f>
        <v/>
      </c>
      <c r="AN46" s="234" t="str">
        <f>IF(AN45="","",VLOOKUP(AN45,'【記載例】シフト記号表（勤務時間帯）'!$C$6:$L$47,10,FALSE()))</f>
        <v/>
      </c>
      <c r="AO46" s="234" t="str">
        <f>IF(AO45="","",VLOOKUP(AO45,'【記載例】シフト記号表（勤務時間帯）'!$C$6:$L$47,10,FALSE()))</f>
        <v/>
      </c>
      <c r="AP46" s="234" t="str">
        <f>IF(AP45="","",VLOOKUP(AP45,'【記載例】シフト記号表（勤務時間帯）'!$C$6:$L$47,10,FALSE()))</f>
        <v/>
      </c>
      <c r="AQ46" s="235" t="str">
        <f>IF(AQ45="","",VLOOKUP(AQ45,'【記載例】シフト記号表（勤務時間帯）'!$C$6:$L$47,10,FALSE()))</f>
        <v/>
      </c>
      <c r="AR46" s="233" t="str">
        <f>IF(AR45="","",VLOOKUP(AR45,'【記載例】シフト記号表（勤務時間帯）'!$C$6:$L$47,10,FALSE()))</f>
        <v/>
      </c>
      <c r="AS46" s="234" t="str">
        <f>IF(AS45="","",VLOOKUP(AS45,'【記載例】シフト記号表（勤務時間帯）'!$C$6:$L$47,10,FALSE()))</f>
        <v/>
      </c>
      <c r="AT46" s="234" t="str">
        <f>IF(AT45="","",VLOOKUP(AT45,'【記載例】シフト記号表（勤務時間帯）'!$C$6:$L$47,10,FALSE()))</f>
        <v/>
      </c>
      <c r="AU46" s="234" t="str">
        <f>IF(AU45="","",VLOOKUP(AU45,'【記載例】シフト記号表（勤務時間帯）'!$C$6:$L$47,10,FALSE()))</f>
        <v/>
      </c>
      <c r="AV46" s="234" t="str">
        <f>IF(AV45="","",VLOOKUP(AV45,'【記載例】シフト記号表（勤務時間帯）'!$C$6:$L$47,10,FALSE()))</f>
        <v/>
      </c>
      <c r="AW46" s="234" t="str">
        <f>IF(AW45="","",VLOOKUP(AW45,'【記載例】シフト記号表（勤務時間帯）'!$C$6:$L$47,10,FALSE()))</f>
        <v/>
      </c>
      <c r="AX46" s="235" t="str">
        <f>IF(AX45="","",VLOOKUP(AX45,'【記載例】シフト記号表（勤務時間帯）'!$C$6:$L$47,10,FALSE()))</f>
        <v/>
      </c>
      <c r="AY46" s="233" t="str">
        <f>IF(AY45="","",VLOOKUP(AY45,'【記載例】シフト記号表（勤務時間帯）'!$C$6:$L$47,10,FALSE()))</f>
        <v/>
      </c>
      <c r="AZ46" s="234" t="str">
        <f>IF(AZ45="","",VLOOKUP(AZ45,'【記載例】シフト記号表（勤務時間帯）'!$C$6:$L$47,10,FALSE()))</f>
        <v/>
      </c>
      <c r="BA46" s="234" t="str">
        <f>IF(BA45="","",VLOOKUP(BA45,'【記載例】シフト記号表（勤務時間帯）'!$C$6:$L$47,10,FALSE()))</f>
        <v/>
      </c>
      <c r="BB46" s="317">
        <f>IF($BE$3="４週",SUM(W46:AX46),IF($BE$3="暦月",SUM(W46:BA46),""))</f>
        <v>0</v>
      </c>
      <c r="BC46" s="317"/>
      <c r="BD46" s="318">
        <f>IF($BE$3="４週",BB46/4,IF($BE$3="暦月",(BB46/($BE$8/7)),""))</f>
        <v>0</v>
      </c>
      <c r="BE46" s="318"/>
      <c r="BF46" s="325"/>
      <c r="BG46" s="325"/>
      <c r="BH46" s="325"/>
      <c r="BI46" s="325"/>
      <c r="BJ46" s="325"/>
    </row>
    <row r="47" spans="2:62" ht="20.25" customHeight="1" x14ac:dyDescent="0.4">
      <c r="B47" s="308">
        <f>B45+1</f>
        <v>17</v>
      </c>
      <c r="C47" s="319"/>
      <c r="D47" s="319"/>
      <c r="E47" s="160"/>
      <c r="F47" s="71"/>
      <c r="G47" s="160"/>
      <c r="H47" s="71"/>
      <c r="I47" s="320"/>
      <c r="J47" s="320"/>
      <c r="K47" s="321"/>
      <c r="L47" s="321"/>
      <c r="M47" s="321"/>
      <c r="N47" s="321"/>
      <c r="O47" s="322"/>
      <c r="P47" s="322"/>
      <c r="Q47" s="322"/>
      <c r="R47" s="322"/>
      <c r="S47" s="322"/>
      <c r="T47" s="246" t="s">
        <v>36</v>
      </c>
      <c r="U47" s="247"/>
      <c r="V47" s="248"/>
      <c r="W47" s="239"/>
      <c r="X47" s="240"/>
      <c r="Y47" s="240"/>
      <c r="Z47" s="240"/>
      <c r="AA47" s="240"/>
      <c r="AB47" s="240"/>
      <c r="AC47" s="241"/>
      <c r="AD47" s="239"/>
      <c r="AE47" s="240"/>
      <c r="AF47" s="240"/>
      <c r="AG47" s="240"/>
      <c r="AH47" s="240"/>
      <c r="AI47" s="240"/>
      <c r="AJ47" s="241"/>
      <c r="AK47" s="239"/>
      <c r="AL47" s="240"/>
      <c r="AM47" s="240"/>
      <c r="AN47" s="240"/>
      <c r="AO47" s="240"/>
      <c r="AP47" s="240"/>
      <c r="AQ47" s="241"/>
      <c r="AR47" s="239"/>
      <c r="AS47" s="240"/>
      <c r="AT47" s="240"/>
      <c r="AU47" s="240"/>
      <c r="AV47" s="240"/>
      <c r="AW47" s="240"/>
      <c r="AX47" s="241"/>
      <c r="AY47" s="239"/>
      <c r="AZ47" s="240"/>
      <c r="BA47" s="242"/>
      <c r="BB47" s="323"/>
      <c r="BC47" s="323"/>
      <c r="BD47" s="324"/>
      <c r="BE47" s="324"/>
      <c r="BF47" s="325"/>
      <c r="BG47" s="325"/>
      <c r="BH47" s="325"/>
      <c r="BI47" s="325"/>
      <c r="BJ47" s="325"/>
    </row>
    <row r="48" spans="2:62" ht="20.25" customHeight="1" x14ac:dyDescent="0.4">
      <c r="B48" s="308"/>
      <c r="C48" s="319"/>
      <c r="D48" s="319"/>
      <c r="E48" s="160"/>
      <c r="F48" s="71">
        <f>C47</f>
        <v>0</v>
      </c>
      <c r="G48" s="160"/>
      <c r="H48" s="71">
        <f>I47</f>
        <v>0</v>
      </c>
      <c r="I48" s="320"/>
      <c r="J48" s="320"/>
      <c r="K48" s="321"/>
      <c r="L48" s="321"/>
      <c r="M48" s="321"/>
      <c r="N48" s="321"/>
      <c r="O48" s="322"/>
      <c r="P48" s="322"/>
      <c r="Q48" s="322"/>
      <c r="R48" s="322"/>
      <c r="S48" s="322"/>
      <c r="T48" s="243" t="s">
        <v>38</v>
      </c>
      <c r="U48" s="244"/>
      <c r="V48" s="245"/>
      <c r="W48" s="233" t="str">
        <f>IF(W47="","",VLOOKUP(W47,'【記載例】シフト記号表（勤務時間帯）'!$C$6:$L$47,10,FALSE()))</f>
        <v/>
      </c>
      <c r="X48" s="234" t="str">
        <f>IF(X47="","",VLOOKUP(X47,'【記載例】シフト記号表（勤務時間帯）'!$C$6:$L$47,10,FALSE()))</f>
        <v/>
      </c>
      <c r="Y48" s="234" t="str">
        <f>IF(Y47="","",VLOOKUP(Y47,'【記載例】シフト記号表（勤務時間帯）'!$C$6:$L$47,10,FALSE()))</f>
        <v/>
      </c>
      <c r="Z48" s="234" t="str">
        <f>IF(Z47="","",VLOOKUP(Z47,'【記載例】シフト記号表（勤務時間帯）'!$C$6:$L$47,10,FALSE()))</f>
        <v/>
      </c>
      <c r="AA48" s="234" t="str">
        <f>IF(AA47="","",VLOOKUP(AA47,'【記載例】シフト記号表（勤務時間帯）'!$C$6:$L$47,10,FALSE()))</f>
        <v/>
      </c>
      <c r="AB48" s="234" t="str">
        <f>IF(AB47="","",VLOOKUP(AB47,'【記載例】シフト記号表（勤務時間帯）'!$C$6:$L$47,10,FALSE()))</f>
        <v/>
      </c>
      <c r="AC48" s="235" t="str">
        <f>IF(AC47="","",VLOOKUP(AC47,'【記載例】シフト記号表（勤務時間帯）'!$C$6:$L$47,10,FALSE()))</f>
        <v/>
      </c>
      <c r="AD48" s="233" t="str">
        <f>IF(AD47="","",VLOOKUP(AD47,'【記載例】シフト記号表（勤務時間帯）'!$C$6:$L$47,10,FALSE()))</f>
        <v/>
      </c>
      <c r="AE48" s="234" t="str">
        <f>IF(AE47="","",VLOOKUP(AE47,'【記載例】シフト記号表（勤務時間帯）'!$C$6:$L$47,10,FALSE()))</f>
        <v/>
      </c>
      <c r="AF48" s="234" t="str">
        <f>IF(AF47="","",VLOOKUP(AF47,'【記載例】シフト記号表（勤務時間帯）'!$C$6:$L$47,10,FALSE()))</f>
        <v/>
      </c>
      <c r="AG48" s="234" t="str">
        <f>IF(AG47="","",VLOOKUP(AG47,'【記載例】シフト記号表（勤務時間帯）'!$C$6:$L$47,10,FALSE()))</f>
        <v/>
      </c>
      <c r="AH48" s="234" t="str">
        <f>IF(AH47="","",VLOOKUP(AH47,'【記載例】シフト記号表（勤務時間帯）'!$C$6:$L$47,10,FALSE()))</f>
        <v/>
      </c>
      <c r="AI48" s="234" t="str">
        <f>IF(AI47="","",VLOOKUP(AI47,'【記載例】シフト記号表（勤務時間帯）'!$C$6:$L$47,10,FALSE()))</f>
        <v/>
      </c>
      <c r="AJ48" s="235" t="str">
        <f>IF(AJ47="","",VLOOKUP(AJ47,'【記載例】シフト記号表（勤務時間帯）'!$C$6:$L$47,10,FALSE()))</f>
        <v/>
      </c>
      <c r="AK48" s="233" t="str">
        <f>IF(AK47="","",VLOOKUP(AK47,'【記載例】シフト記号表（勤務時間帯）'!$C$6:$L$47,10,FALSE()))</f>
        <v/>
      </c>
      <c r="AL48" s="234" t="str">
        <f>IF(AL47="","",VLOOKUP(AL47,'【記載例】シフト記号表（勤務時間帯）'!$C$6:$L$47,10,FALSE()))</f>
        <v/>
      </c>
      <c r="AM48" s="234" t="str">
        <f>IF(AM47="","",VLOOKUP(AM47,'【記載例】シフト記号表（勤務時間帯）'!$C$6:$L$47,10,FALSE()))</f>
        <v/>
      </c>
      <c r="AN48" s="234" t="str">
        <f>IF(AN47="","",VLOOKUP(AN47,'【記載例】シフト記号表（勤務時間帯）'!$C$6:$L$47,10,FALSE()))</f>
        <v/>
      </c>
      <c r="AO48" s="234" t="str">
        <f>IF(AO47="","",VLOOKUP(AO47,'【記載例】シフト記号表（勤務時間帯）'!$C$6:$L$47,10,FALSE()))</f>
        <v/>
      </c>
      <c r="AP48" s="234" t="str">
        <f>IF(AP47="","",VLOOKUP(AP47,'【記載例】シフト記号表（勤務時間帯）'!$C$6:$L$47,10,FALSE()))</f>
        <v/>
      </c>
      <c r="AQ48" s="235" t="str">
        <f>IF(AQ47="","",VLOOKUP(AQ47,'【記載例】シフト記号表（勤務時間帯）'!$C$6:$L$47,10,FALSE()))</f>
        <v/>
      </c>
      <c r="AR48" s="233" t="str">
        <f>IF(AR47="","",VLOOKUP(AR47,'【記載例】シフト記号表（勤務時間帯）'!$C$6:$L$47,10,FALSE()))</f>
        <v/>
      </c>
      <c r="AS48" s="234" t="str">
        <f>IF(AS47="","",VLOOKUP(AS47,'【記載例】シフト記号表（勤務時間帯）'!$C$6:$L$47,10,FALSE()))</f>
        <v/>
      </c>
      <c r="AT48" s="234" t="str">
        <f>IF(AT47="","",VLOOKUP(AT47,'【記載例】シフト記号表（勤務時間帯）'!$C$6:$L$47,10,FALSE()))</f>
        <v/>
      </c>
      <c r="AU48" s="234" t="str">
        <f>IF(AU47="","",VLOOKUP(AU47,'【記載例】シフト記号表（勤務時間帯）'!$C$6:$L$47,10,FALSE()))</f>
        <v/>
      </c>
      <c r="AV48" s="234" t="str">
        <f>IF(AV47="","",VLOOKUP(AV47,'【記載例】シフト記号表（勤務時間帯）'!$C$6:$L$47,10,FALSE()))</f>
        <v/>
      </c>
      <c r="AW48" s="234" t="str">
        <f>IF(AW47="","",VLOOKUP(AW47,'【記載例】シフト記号表（勤務時間帯）'!$C$6:$L$47,10,FALSE()))</f>
        <v/>
      </c>
      <c r="AX48" s="235" t="str">
        <f>IF(AX47="","",VLOOKUP(AX47,'【記載例】シフト記号表（勤務時間帯）'!$C$6:$L$47,10,FALSE()))</f>
        <v/>
      </c>
      <c r="AY48" s="233" t="str">
        <f>IF(AY47="","",VLOOKUP(AY47,'【記載例】シフト記号表（勤務時間帯）'!$C$6:$L$47,10,FALSE()))</f>
        <v/>
      </c>
      <c r="AZ48" s="234" t="str">
        <f>IF(AZ47="","",VLOOKUP(AZ47,'【記載例】シフト記号表（勤務時間帯）'!$C$6:$L$47,10,FALSE()))</f>
        <v/>
      </c>
      <c r="BA48" s="234" t="str">
        <f>IF(BA47="","",VLOOKUP(BA47,'【記載例】シフト記号表（勤務時間帯）'!$C$6:$L$47,10,FALSE()))</f>
        <v/>
      </c>
      <c r="BB48" s="317">
        <f>IF($BE$3="４週",SUM(W48:AX48),IF($BE$3="暦月",SUM(W48:BA48),""))</f>
        <v>0</v>
      </c>
      <c r="BC48" s="317"/>
      <c r="BD48" s="318">
        <f>IF($BE$3="４週",BB48/4,IF($BE$3="暦月",(BB48/($BE$8/7)),""))</f>
        <v>0</v>
      </c>
      <c r="BE48" s="318"/>
      <c r="BF48" s="325"/>
      <c r="BG48" s="325"/>
      <c r="BH48" s="325"/>
      <c r="BI48" s="325"/>
      <c r="BJ48" s="325"/>
    </row>
    <row r="49" spans="2:62" ht="20.25" customHeight="1" x14ac:dyDescent="0.4">
      <c r="B49" s="308">
        <f>B47+1</f>
        <v>18</v>
      </c>
      <c r="C49" s="319"/>
      <c r="D49" s="319"/>
      <c r="E49" s="160"/>
      <c r="F49" s="71"/>
      <c r="G49" s="160"/>
      <c r="H49" s="71"/>
      <c r="I49" s="320"/>
      <c r="J49" s="320"/>
      <c r="K49" s="321"/>
      <c r="L49" s="321"/>
      <c r="M49" s="321"/>
      <c r="N49" s="321"/>
      <c r="O49" s="322"/>
      <c r="P49" s="322"/>
      <c r="Q49" s="322"/>
      <c r="R49" s="322"/>
      <c r="S49" s="322"/>
      <c r="T49" s="246" t="s">
        <v>36</v>
      </c>
      <c r="U49" s="247"/>
      <c r="V49" s="248"/>
      <c r="W49" s="239"/>
      <c r="X49" s="240"/>
      <c r="Y49" s="240"/>
      <c r="Z49" s="240"/>
      <c r="AA49" s="240"/>
      <c r="AB49" s="240"/>
      <c r="AC49" s="241"/>
      <c r="AD49" s="239"/>
      <c r="AE49" s="240"/>
      <c r="AF49" s="240"/>
      <c r="AG49" s="240"/>
      <c r="AH49" s="240"/>
      <c r="AI49" s="240"/>
      <c r="AJ49" s="241"/>
      <c r="AK49" s="239"/>
      <c r="AL49" s="240"/>
      <c r="AM49" s="240"/>
      <c r="AN49" s="240"/>
      <c r="AO49" s="240"/>
      <c r="AP49" s="240"/>
      <c r="AQ49" s="241"/>
      <c r="AR49" s="239"/>
      <c r="AS49" s="240"/>
      <c r="AT49" s="240"/>
      <c r="AU49" s="240"/>
      <c r="AV49" s="240"/>
      <c r="AW49" s="240"/>
      <c r="AX49" s="241"/>
      <c r="AY49" s="239"/>
      <c r="AZ49" s="240"/>
      <c r="BA49" s="242"/>
      <c r="BB49" s="323"/>
      <c r="BC49" s="323"/>
      <c r="BD49" s="324"/>
      <c r="BE49" s="324"/>
      <c r="BF49" s="325"/>
      <c r="BG49" s="325"/>
      <c r="BH49" s="325"/>
      <c r="BI49" s="325"/>
      <c r="BJ49" s="325"/>
    </row>
    <row r="50" spans="2:62" ht="20.25" customHeight="1" x14ac:dyDescent="0.4">
      <c r="B50" s="308"/>
      <c r="C50" s="319"/>
      <c r="D50" s="319"/>
      <c r="E50" s="160"/>
      <c r="F50" s="71">
        <f>C49</f>
        <v>0</v>
      </c>
      <c r="G50" s="160"/>
      <c r="H50" s="71">
        <f>I49</f>
        <v>0</v>
      </c>
      <c r="I50" s="320"/>
      <c r="J50" s="320"/>
      <c r="K50" s="321"/>
      <c r="L50" s="321"/>
      <c r="M50" s="321"/>
      <c r="N50" s="321"/>
      <c r="O50" s="322"/>
      <c r="P50" s="322"/>
      <c r="Q50" s="322"/>
      <c r="R50" s="322"/>
      <c r="S50" s="322"/>
      <c r="T50" s="243" t="s">
        <v>38</v>
      </c>
      <c r="U50" s="244"/>
      <c r="V50" s="245"/>
      <c r="W50" s="233" t="str">
        <f>IF(W49="","",VLOOKUP(W49,'【記載例】シフト記号表（勤務時間帯）'!$C$6:$L$47,10,FALSE()))</f>
        <v/>
      </c>
      <c r="X50" s="234" t="str">
        <f>IF(X49="","",VLOOKUP(X49,'【記載例】シフト記号表（勤務時間帯）'!$C$6:$L$47,10,FALSE()))</f>
        <v/>
      </c>
      <c r="Y50" s="234" t="str">
        <f>IF(Y49="","",VLOOKUP(Y49,'【記載例】シフト記号表（勤務時間帯）'!$C$6:$L$47,10,FALSE()))</f>
        <v/>
      </c>
      <c r="Z50" s="234" t="str">
        <f>IF(Z49="","",VLOOKUP(Z49,'【記載例】シフト記号表（勤務時間帯）'!$C$6:$L$47,10,FALSE()))</f>
        <v/>
      </c>
      <c r="AA50" s="234" t="str">
        <f>IF(AA49="","",VLOOKUP(AA49,'【記載例】シフト記号表（勤務時間帯）'!$C$6:$L$47,10,FALSE()))</f>
        <v/>
      </c>
      <c r="AB50" s="234" t="str">
        <f>IF(AB49="","",VLOOKUP(AB49,'【記載例】シフト記号表（勤務時間帯）'!$C$6:$L$47,10,FALSE()))</f>
        <v/>
      </c>
      <c r="AC50" s="235" t="str">
        <f>IF(AC49="","",VLOOKUP(AC49,'【記載例】シフト記号表（勤務時間帯）'!$C$6:$L$47,10,FALSE()))</f>
        <v/>
      </c>
      <c r="AD50" s="233" t="str">
        <f>IF(AD49="","",VLOOKUP(AD49,'【記載例】シフト記号表（勤務時間帯）'!$C$6:$L$47,10,FALSE()))</f>
        <v/>
      </c>
      <c r="AE50" s="234" t="str">
        <f>IF(AE49="","",VLOOKUP(AE49,'【記載例】シフト記号表（勤務時間帯）'!$C$6:$L$47,10,FALSE()))</f>
        <v/>
      </c>
      <c r="AF50" s="234" t="str">
        <f>IF(AF49="","",VLOOKUP(AF49,'【記載例】シフト記号表（勤務時間帯）'!$C$6:$L$47,10,FALSE()))</f>
        <v/>
      </c>
      <c r="AG50" s="234" t="str">
        <f>IF(AG49="","",VLOOKUP(AG49,'【記載例】シフト記号表（勤務時間帯）'!$C$6:$L$47,10,FALSE()))</f>
        <v/>
      </c>
      <c r="AH50" s="234" t="str">
        <f>IF(AH49="","",VLOOKUP(AH49,'【記載例】シフト記号表（勤務時間帯）'!$C$6:$L$47,10,FALSE()))</f>
        <v/>
      </c>
      <c r="AI50" s="234" t="str">
        <f>IF(AI49="","",VLOOKUP(AI49,'【記載例】シフト記号表（勤務時間帯）'!$C$6:$L$47,10,FALSE()))</f>
        <v/>
      </c>
      <c r="AJ50" s="235" t="str">
        <f>IF(AJ49="","",VLOOKUP(AJ49,'【記載例】シフト記号表（勤務時間帯）'!$C$6:$L$47,10,FALSE()))</f>
        <v/>
      </c>
      <c r="AK50" s="233" t="str">
        <f>IF(AK49="","",VLOOKUP(AK49,'【記載例】シフト記号表（勤務時間帯）'!$C$6:$L$47,10,FALSE()))</f>
        <v/>
      </c>
      <c r="AL50" s="234" t="str">
        <f>IF(AL49="","",VLOOKUP(AL49,'【記載例】シフト記号表（勤務時間帯）'!$C$6:$L$47,10,FALSE()))</f>
        <v/>
      </c>
      <c r="AM50" s="234" t="str">
        <f>IF(AM49="","",VLOOKUP(AM49,'【記載例】シフト記号表（勤務時間帯）'!$C$6:$L$47,10,FALSE()))</f>
        <v/>
      </c>
      <c r="AN50" s="234" t="str">
        <f>IF(AN49="","",VLOOKUP(AN49,'【記載例】シフト記号表（勤務時間帯）'!$C$6:$L$47,10,FALSE()))</f>
        <v/>
      </c>
      <c r="AO50" s="234" t="str">
        <f>IF(AO49="","",VLOOKUP(AO49,'【記載例】シフト記号表（勤務時間帯）'!$C$6:$L$47,10,FALSE()))</f>
        <v/>
      </c>
      <c r="AP50" s="234" t="str">
        <f>IF(AP49="","",VLOOKUP(AP49,'【記載例】シフト記号表（勤務時間帯）'!$C$6:$L$47,10,FALSE()))</f>
        <v/>
      </c>
      <c r="AQ50" s="235" t="str">
        <f>IF(AQ49="","",VLOOKUP(AQ49,'【記載例】シフト記号表（勤務時間帯）'!$C$6:$L$47,10,FALSE()))</f>
        <v/>
      </c>
      <c r="AR50" s="233" t="str">
        <f>IF(AR49="","",VLOOKUP(AR49,'【記載例】シフト記号表（勤務時間帯）'!$C$6:$L$47,10,FALSE()))</f>
        <v/>
      </c>
      <c r="AS50" s="234" t="str">
        <f>IF(AS49="","",VLOOKUP(AS49,'【記載例】シフト記号表（勤務時間帯）'!$C$6:$L$47,10,FALSE()))</f>
        <v/>
      </c>
      <c r="AT50" s="234" t="str">
        <f>IF(AT49="","",VLOOKUP(AT49,'【記載例】シフト記号表（勤務時間帯）'!$C$6:$L$47,10,FALSE()))</f>
        <v/>
      </c>
      <c r="AU50" s="234" t="str">
        <f>IF(AU49="","",VLOOKUP(AU49,'【記載例】シフト記号表（勤務時間帯）'!$C$6:$L$47,10,FALSE()))</f>
        <v/>
      </c>
      <c r="AV50" s="234" t="str">
        <f>IF(AV49="","",VLOOKUP(AV49,'【記載例】シフト記号表（勤務時間帯）'!$C$6:$L$47,10,FALSE()))</f>
        <v/>
      </c>
      <c r="AW50" s="234" t="str">
        <f>IF(AW49="","",VLOOKUP(AW49,'【記載例】シフト記号表（勤務時間帯）'!$C$6:$L$47,10,FALSE()))</f>
        <v/>
      </c>
      <c r="AX50" s="235" t="str">
        <f>IF(AX49="","",VLOOKUP(AX49,'【記載例】シフト記号表（勤務時間帯）'!$C$6:$L$47,10,FALSE()))</f>
        <v/>
      </c>
      <c r="AY50" s="233" t="str">
        <f>IF(AY49="","",VLOOKUP(AY49,'【記載例】シフト記号表（勤務時間帯）'!$C$6:$L$47,10,FALSE()))</f>
        <v/>
      </c>
      <c r="AZ50" s="234" t="str">
        <f>IF(AZ49="","",VLOOKUP(AZ49,'【記載例】シフト記号表（勤務時間帯）'!$C$6:$L$47,10,FALSE()))</f>
        <v/>
      </c>
      <c r="BA50" s="234" t="str">
        <f>IF(BA49="","",VLOOKUP(BA49,'【記載例】シフト記号表（勤務時間帯）'!$C$6:$L$47,10,FALSE()))</f>
        <v/>
      </c>
      <c r="BB50" s="317">
        <f>IF($BE$3="４週",SUM(W50:AX50),IF($BE$3="暦月",SUM(W50:BA50),""))</f>
        <v>0</v>
      </c>
      <c r="BC50" s="317"/>
      <c r="BD50" s="318">
        <f>IF($BE$3="４週",BB50/4,IF($BE$3="暦月",(BB50/($BE$8/7)),""))</f>
        <v>0</v>
      </c>
      <c r="BE50" s="318"/>
      <c r="BF50" s="325"/>
      <c r="BG50" s="325"/>
      <c r="BH50" s="325"/>
      <c r="BI50" s="325"/>
      <c r="BJ50" s="325"/>
    </row>
    <row r="51" spans="2:62" ht="20.25" customHeight="1" x14ac:dyDescent="0.4">
      <c r="B51" s="308">
        <f>B49+1</f>
        <v>19</v>
      </c>
      <c r="C51" s="319"/>
      <c r="D51" s="319"/>
      <c r="E51" s="161"/>
      <c r="F51" s="162"/>
      <c r="G51" s="161"/>
      <c r="H51" s="162"/>
      <c r="I51" s="320"/>
      <c r="J51" s="320"/>
      <c r="K51" s="321"/>
      <c r="L51" s="321"/>
      <c r="M51" s="321"/>
      <c r="N51" s="321"/>
      <c r="O51" s="322"/>
      <c r="P51" s="322"/>
      <c r="Q51" s="322"/>
      <c r="R51" s="322"/>
      <c r="S51" s="322"/>
      <c r="T51" s="236" t="s">
        <v>36</v>
      </c>
      <c r="U51" s="237"/>
      <c r="V51" s="238"/>
      <c r="W51" s="239"/>
      <c r="X51" s="240"/>
      <c r="Y51" s="240"/>
      <c r="Z51" s="240"/>
      <c r="AA51" s="240"/>
      <c r="AB51" s="240"/>
      <c r="AC51" s="241"/>
      <c r="AD51" s="239"/>
      <c r="AE51" s="240"/>
      <c r="AF51" s="240"/>
      <c r="AG51" s="240"/>
      <c r="AH51" s="240"/>
      <c r="AI51" s="240"/>
      <c r="AJ51" s="241"/>
      <c r="AK51" s="239"/>
      <c r="AL51" s="240"/>
      <c r="AM51" s="240"/>
      <c r="AN51" s="240"/>
      <c r="AO51" s="240"/>
      <c r="AP51" s="240"/>
      <c r="AQ51" s="241"/>
      <c r="AR51" s="239"/>
      <c r="AS51" s="240"/>
      <c r="AT51" s="240"/>
      <c r="AU51" s="240"/>
      <c r="AV51" s="240"/>
      <c r="AW51" s="240"/>
      <c r="AX51" s="241"/>
      <c r="AY51" s="239"/>
      <c r="AZ51" s="240"/>
      <c r="BA51" s="242"/>
      <c r="BB51" s="323"/>
      <c r="BC51" s="323"/>
      <c r="BD51" s="324"/>
      <c r="BE51" s="324"/>
      <c r="BF51" s="325"/>
      <c r="BG51" s="325"/>
      <c r="BH51" s="325"/>
      <c r="BI51" s="325"/>
      <c r="BJ51" s="325"/>
    </row>
    <row r="52" spans="2:62" ht="20.25" customHeight="1" x14ac:dyDescent="0.4">
      <c r="B52" s="308"/>
      <c r="C52" s="319"/>
      <c r="D52" s="319"/>
      <c r="E52" s="160"/>
      <c r="F52" s="71">
        <f>C51</f>
        <v>0</v>
      </c>
      <c r="G52" s="160"/>
      <c r="H52" s="71">
        <f>I51</f>
        <v>0</v>
      </c>
      <c r="I52" s="320"/>
      <c r="J52" s="320"/>
      <c r="K52" s="321"/>
      <c r="L52" s="321"/>
      <c r="M52" s="321"/>
      <c r="N52" s="321"/>
      <c r="O52" s="322"/>
      <c r="P52" s="322"/>
      <c r="Q52" s="322"/>
      <c r="R52" s="322"/>
      <c r="S52" s="322"/>
      <c r="T52" s="243" t="s">
        <v>38</v>
      </c>
      <c r="U52" s="231"/>
      <c r="V52" s="232"/>
      <c r="W52" s="233" t="str">
        <f>IF(W51="","",VLOOKUP(W51,'【記載例】シフト記号表（勤務時間帯）'!$C$6:$L$47,10,FALSE()))</f>
        <v/>
      </c>
      <c r="X52" s="234" t="str">
        <f>IF(X51="","",VLOOKUP(X51,'【記載例】シフト記号表（勤務時間帯）'!$C$6:$L$47,10,FALSE()))</f>
        <v/>
      </c>
      <c r="Y52" s="234" t="str">
        <f>IF(Y51="","",VLOOKUP(Y51,'【記載例】シフト記号表（勤務時間帯）'!$C$6:$L$47,10,FALSE()))</f>
        <v/>
      </c>
      <c r="Z52" s="234" t="str">
        <f>IF(Z51="","",VLOOKUP(Z51,'【記載例】シフト記号表（勤務時間帯）'!$C$6:$L$47,10,FALSE()))</f>
        <v/>
      </c>
      <c r="AA52" s="234" t="str">
        <f>IF(AA51="","",VLOOKUP(AA51,'【記載例】シフト記号表（勤務時間帯）'!$C$6:$L$47,10,FALSE()))</f>
        <v/>
      </c>
      <c r="AB52" s="234" t="str">
        <f>IF(AB51="","",VLOOKUP(AB51,'【記載例】シフト記号表（勤務時間帯）'!$C$6:$L$47,10,FALSE()))</f>
        <v/>
      </c>
      <c r="AC52" s="235" t="str">
        <f>IF(AC51="","",VLOOKUP(AC51,'【記載例】シフト記号表（勤務時間帯）'!$C$6:$L$47,10,FALSE()))</f>
        <v/>
      </c>
      <c r="AD52" s="233" t="str">
        <f>IF(AD51="","",VLOOKUP(AD51,'【記載例】シフト記号表（勤務時間帯）'!$C$6:$L$47,10,FALSE()))</f>
        <v/>
      </c>
      <c r="AE52" s="234" t="str">
        <f>IF(AE51="","",VLOOKUP(AE51,'【記載例】シフト記号表（勤務時間帯）'!$C$6:$L$47,10,FALSE()))</f>
        <v/>
      </c>
      <c r="AF52" s="234" t="str">
        <f>IF(AF51="","",VLOOKUP(AF51,'【記載例】シフト記号表（勤務時間帯）'!$C$6:$L$47,10,FALSE()))</f>
        <v/>
      </c>
      <c r="AG52" s="234" t="str">
        <f>IF(AG51="","",VLOOKUP(AG51,'【記載例】シフト記号表（勤務時間帯）'!$C$6:$L$47,10,FALSE()))</f>
        <v/>
      </c>
      <c r="AH52" s="234" t="str">
        <f>IF(AH51="","",VLOOKUP(AH51,'【記載例】シフト記号表（勤務時間帯）'!$C$6:$L$47,10,FALSE()))</f>
        <v/>
      </c>
      <c r="AI52" s="234" t="str">
        <f>IF(AI51="","",VLOOKUP(AI51,'【記載例】シフト記号表（勤務時間帯）'!$C$6:$L$47,10,FALSE()))</f>
        <v/>
      </c>
      <c r="AJ52" s="235" t="str">
        <f>IF(AJ51="","",VLOOKUP(AJ51,'【記載例】シフト記号表（勤務時間帯）'!$C$6:$L$47,10,FALSE()))</f>
        <v/>
      </c>
      <c r="AK52" s="233" t="str">
        <f>IF(AK51="","",VLOOKUP(AK51,'【記載例】シフト記号表（勤務時間帯）'!$C$6:$L$47,10,FALSE()))</f>
        <v/>
      </c>
      <c r="AL52" s="234" t="str">
        <f>IF(AL51="","",VLOOKUP(AL51,'【記載例】シフト記号表（勤務時間帯）'!$C$6:$L$47,10,FALSE()))</f>
        <v/>
      </c>
      <c r="AM52" s="234" t="str">
        <f>IF(AM51="","",VLOOKUP(AM51,'【記載例】シフト記号表（勤務時間帯）'!$C$6:$L$47,10,FALSE()))</f>
        <v/>
      </c>
      <c r="AN52" s="234" t="str">
        <f>IF(AN51="","",VLOOKUP(AN51,'【記載例】シフト記号表（勤務時間帯）'!$C$6:$L$47,10,FALSE()))</f>
        <v/>
      </c>
      <c r="AO52" s="234" t="str">
        <f>IF(AO51="","",VLOOKUP(AO51,'【記載例】シフト記号表（勤務時間帯）'!$C$6:$L$47,10,FALSE()))</f>
        <v/>
      </c>
      <c r="AP52" s="234" t="str">
        <f>IF(AP51="","",VLOOKUP(AP51,'【記載例】シフト記号表（勤務時間帯）'!$C$6:$L$47,10,FALSE()))</f>
        <v/>
      </c>
      <c r="AQ52" s="235" t="str">
        <f>IF(AQ51="","",VLOOKUP(AQ51,'【記載例】シフト記号表（勤務時間帯）'!$C$6:$L$47,10,FALSE()))</f>
        <v/>
      </c>
      <c r="AR52" s="233" t="str">
        <f>IF(AR51="","",VLOOKUP(AR51,'【記載例】シフト記号表（勤務時間帯）'!$C$6:$L$47,10,FALSE()))</f>
        <v/>
      </c>
      <c r="AS52" s="234" t="str">
        <f>IF(AS51="","",VLOOKUP(AS51,'【記載例】シフト記号表（勤務時間帯）'!$C$6:$L$47,10,FALSE()))</f>
        <v/>
      </c>
      <c r="AT52" s="234" t="str">
        <f>IF(AT51="","",VLOOKUP(AT51,'【記載例】シフト記号表（勤務時間帯）'!$C$6:$L$47,10,FALSE()))</f>
        <v/>
      </c>
      <c r="AU52" s="234" t="str">
        <f>IF(AU51="","",VLOOKUP(AU51,'【記載例】シフト記号表（勤務時間帯）'!$C$6:$L$47,10,FALSE()))</f>
        <v/>
      </c>
      <c r="AV52" s="234" t="str">
        <f>IF(AV51="","",VLOOKUP(AV51,'【記載例】シフト記号表（勤務時間帯）'!$C$6:$L$47,10,FALSE()))</f>
        <v/>
      </c>
      <c r="AW52" s="234" t="str">
        <f>IF(AW51="","",VLOOKUP(AW51,'【記載例】シフト記号表（勤務時間帯）'!$C$6:$L$47,10,FALSE()))</f>
        <v/>
      </c>
      <c r="AX52" s="235" t="str">
        <f>IF(AX51="","",VLOOKUP(AX51,'【記載例】シフト記号表（勤務時間帯）'!$C$6:$L$47,10,FALSE()))</f>
        <v/>
      </c>
      <c r="AY52" s="233" t="str">
        <f>IF(AY51="","",VLOOKUP(AY51,'【記載例】シフト記号表（勤務時間帯）'!$C$6:$L$47,10,FALSE()))</f>
        <v/>
      </c>
      <c r="AZ52" s="234" t="str">
        <f>IF(AZ51="","",VLOOKUP(AZ51,'【記載例】シフト記号表（勤務時間帯）'!$C$6:$L$47,10,FALSE()))</f>
        <v/>
      </c>
      <c r="BA52" s="234" t="str">
        <f>IF(BA51="","",VLOOKUP(BA51,'【記載例】シフト記号表（勤務時間帯）'!$C$6:$L$47,10,FALSE()))</f>
        <v/>
      </c>
      <c r="BB52" s="317">
        <f>IF($BE$3="４週",SUM(W52:AX52),IF($BE$3="暦月",SUM(W52:BA52),""))</f>
        <v>0</v>
      </c>
      <c r="BC52" s="317"/>
      <c r="BD52" s="318">
        <f>IF($BE$3="４週",BB52/4,IF($BE$3="暦月",(BB52/($BE$8/7)),""))</f>
        <v>0</v>
      </c>
      <c r="BE52" s="318"/>
      <c r="BF52" s="325"/>
      <c r="BG52" s="325"/>
      <c r="BH52" s="325"/>
      <c r="BI52" s="325"/>
      <c r="BJ52" s="325"/>
    </row>
    <row r="53" spans="2:62" ht="20.25" customHeight="1" x14ac:dyDescent="0.4">
      <c r="B53" s="308">
        <f>B51+1</f>
        <v>20</v>
      </c>
      <c r="C53" s="319"/>
      <c r="D53" s="319"/>
      <c r="E53" s="161"/>
      <c r="F53" s="162"/>
      <c r="G53" s="161"/>
      <c r="H53" s="162"/>
      <c r="I53" s="320"/>
      <c r="J53" s="320"/>
      <c r="K53" s="321"/>
      <c r="L53" s="321"/>
      <c r="M53" s="321"/>
      <c r="N53" s="321"/>
      <c r="O53" s="322"/>
      <c r="P53" s="322"/>
      <c r="Q53" s="322"/>
      <c r="R53" s="322"/>
      <c r="S53" s="322"/>
      <c r="T53" s="236" t="s">
        <v>36</v>
      </c>
      <c r="U53" s="237"/>
      <c r="V53" s="238"/>
      <c r="W53" s="239"/>
      <c r="X53" s="240"/>
      <c r="Y53" s="240"/>
      <c r="Z53" s="240"/>
      <c r="AA53" s="240"/>
      <c r="AB53" s="240"/>
      <c r="AC53" s="241"/>
      <c r="AD53" s="239"/>
      <c r="AE53" s="240"/>
      <c r="AF53" s="240"/>
      <c r="AG53" s="240"/>
      <c r="AH53" s="240"/>
      <c r="AI53" s="240"/>
      <c r="AJ53" s="241"/>
      <c r="AK53" s="239"/>
      <c r="AL53" s="240"/>
      <c r="AM53" s="240"/>
      <c r="AN53" s="240"/>
      <c r="AO53" s="240"/>
      <c r="AP53" s="240"/>
      <c r="AQ53" s="241"/>
      <c r="AR53" s="239"/>
      <c r="AS53" s="240"/>
      <c r="AT53" s="240"/>
      <c r="AU53" s="240"/>
      <c r="AV53" s="240"/>
      <c r="AW53" s="240"/>
      <c r="AX53" s="241"/>
      <c r="AY53" s="239"/>
      <c r="AZ53" s="240"/>
      <c r="BA53" s="242"/>
      <c r="BB53" s="323"/>
      <c r="BC53" s="323"/>
      <c r="BD53" s="324"/>
      <c r="BE53" s="324"/>
      <c r="BF53" s="325"/>
      <c r="BG53" s="325"/>
      <c r="BH53" s="325"/>
      <c r="BI53" s="325"/>
      <c r="BJ53" s="325"/>
    </row>
    <row r="54" spans="2:62" ht="20.25" customHeight="1" x14ac:dyDescent="0.4">
      <c r="B54" s="330"/>
      <c r="C54" s="319"/>
      <c r="D54" s="319"/>
      <c r="E54" s="160"/>
      <c r="F54" s="71">
        <f>C53</f>
        <v>0</v>
      </c>
      <c r="G54" s="160"/>
      <c r="H54" s="71">
        <f>I53</f>
        <v>0</v>
      </c>
      <c r="I54" s="320"/>
      <c r="J54" s="320"/>
      <c r="K54" s="321"/>
      <c r="L54" s="321"/>
      <c r="M54" s="321"/>
      <c r="N54" s="321"/>
      <c r="O54" s="331"/>
      <c r="P54" s="331"/>
      <c r="Q54" s="331"/>
      <c r="R54" s="331"/>
      <c r="S54" s="331"/>
      <c r="T54" s="249" t="s">
        <v>38</v>
      </c>
      <c r="U54" s="250"/>
      <c r="V54" s="251"/>
      <c r="W54" s="252" t="str">
        <f>IF(W53="","",VLOOKUP(W53,'【記載例】シフト記号表（勤務時間帯）'!$C$6:$L$47,10,FALSE()))</f>
        <v/>
      </c>
      <c r="X54" s="253" t="str">
        <f>IF(X53="","",VLOOKUP(X53,'【記載例】シフト記号表（勤務時間帯）'!$C$6:$L$47,10,FALSE()))</f>
        <v/>
      </c>
      <c r="Y54" s="253" t="str">
        <f>IF(Y53="","",VLOOKUP(Y53,'【記載例】シフト記号表（勤務時間帯）'!$C$6:$L$47,10,FALSE()))</f>
        <v/>
      </c>
      <c r="Z54" s="253" t="str">
        <f>IF(Z53="","",VLOOKUP(Z53,'【記載例】シフト記号表（勤務時間帯）'!$C$6:$L$47,10,FALSE()))</f>
        <v/>
      </c>
      <c r="AA54" s="253" t="str">
        <f>IF(AA53="","",VLOOKUP(AA53,'【記載例】シフト記号表（勤務時間帯）'!$C$6:$L$47,10,FALSE()))</f>
        <v/>
      </c>
      <c r="AB54" s="253" t="str">
        <f>IF(AB53="","",VLOOKUP(AB53,'【記載例】シフト記号表（勤務時間帯）'!$C$6:$L$47,10,FALSE()))</f>
        <v/>
      </c>
      <c r="AC54" s="254" t="str">
        <f>IF(AC53="","",VLOOKUP(AC53,'【記載例】シフト記号表（勤務時間帯）'!$C$6:$L$47,10,FALSE()))</f>
        <v/>
      </c>
      <c r="AD54" s="252" t="str">
        <f>IF(AD53="","",VLOOKUP(AD53,'【記載例】シフト記号表（勤務時間帯）'!$C$6:$L$47,10,FALSE()))</f>
        <v/>
      </c>
      <c r="AE54" s="253" t="str">
        <f>IF(AE53="","",VLOOKUP(AE53,'【記載例】シフト記号表（勤務時間帯）'!$C$6:$L$47,10,FALSE()))</f>
        <v/>
      </c>
      <c r="AF54" s="253" t="str">
        <f>IF(AF53="","",VLOOKUP(AF53,'【記載例】シフト記号表（勤務時間帯）'!$C$6:$L$47,10,FALSE()))</f>
        <v/>
      </c>
      <c r="AG54" s="253" t="str">
        <f>IF(AG53="","",VLOOKUP(AG53,'【記載例】シフト記号表（勤務時間帯）'!$C$6:$L$47,10,FALSE()))</f>
        <v/>
      </c>
      <c r="AH54" s="253" t="str">
        <f>IF(AH53="","",VLOOKUP(AH53,'【記載例】シフト記号表（勤務時間帯）'!$C$6:$L$47,10,FALSE()))</f>
        <v/>
      </c>
      <c r="AI54" s="253" t="str">
        <f>IF(AI53="","",VLOOKUP(AI53,'【記載例】シフト記号表（勤務時間帯）'!$C$6:$L$47,10,FALSE()))</f>
        <v/>
      </c>
      <c r="AJ54" s="254" t="str">
        <f>IF(AJ53="","",VLOOKUP(AJ53,'【記載例】シフト記号表（勤務時間帯）'!$C$6:$L$47,10,FALSE()))</f>
        <v/>
      </c>
      <c r="AK54" s="252" t="str">
        <f>IF(AK53="","",VLOOKUP(AK53,'【記載例】シフト記号表（勤務時間帯）'!$C$6:$L$47,10,FALSE()))</f>
        <v/>
      </c>
      <c r="AL54" s="253" t="str">
        <f>IF(AL53="","",VLOOKUP(AL53,'【記載例】シフト記号表（勤務時間帯）'!$C$6:$L$47,10,FALSE()))</f>
        <v/>
      </c>
      <c r="AM54" s="253" t="str">
        <f>IF(AM53="","",VLOOKUP(AM53,'【記載例】シフト記号表（勤務時間帯）'!$C$6:$L$47,10,FALSE()))</f>
        <v/>
      </c>
      <c r="AN54" s="253" t="str">
        <f>IF(AN53="","",VLOOKUP(AN53,'【記載例】シフト記号表（勤務時間帯）'!$C$6:$L$47,10,FALSE()))</f>
        <v/>
      </c>
      <c r="AO54" s="253" t="str">
        <f>IF(AO53="","",VLOOKUP(AO53,'【記載例】シフト記号表（勤務時間帯）'!$C$6:$L$47,10,FALSE()))</f>
        <v/>
      </c>
      <c r="AP54" s="253" t="str">
        <f>IF(AP53="","",VLOOKUP(AP53,'【記載例】シフト記号表（勤務時間帯）'!$C$6:$L$47,10,FALSE()))</f>
        <v/>
      </c>
      <c r="AQ54" s="254" t="str">
        <f>IF(AQ53="","",VLOOKUP(AQ53,'【記載例】シフト記号表（勤務時間帯）'!$C$6:$L$47,10,FALSE()))</f>
        <v/>
      </c>
      <c r="AR54" s="252" t="str">
        <f>IF(AR53="","",VLOOKUP(AR53,'【記載例】シフト記号表（勤務時間帯）'!$C$6:$L$47,10,FALSE()))</f>
        <v/>
      </c>
      <c r="AS54" s="253" t="str">
        <f>IF(AS53="","",VLOOKUP(AS53,'【記載例】シフト記号表（勤務時間帯）'!$C$6:$L$47,10,FALSE()))</f>
        <v/>
      </c>
      <c r="AT54" s="253" t="str">
        <f>IF(AT53="","",VLOOKUP(AT53,'【記載例】シフト記号表（勤務時間帯）'!$C$6:$L$47,10,FALSE()))</f>
        <v/>
      </c>
      <c r="AU54" s="253" t="str">
        <f>IF(AU53="","",VLOOKUP(AU53,'【記載例】シフト記号表（勤務時間帯）'!$C$6:$L$47,10,FALSE()))</f>
        <v/>
      </c>
      <c r="AV54" s="253" t="str">
        <f>IF(AV53="","",VLOOKUP(AV53,'【記載例】シフト記号表（勤務時間帯）'!$C$6:$L$47,10,FALSE()))</f>
        <v/>
      </c>
      <c r="AW54" s="253" t="str">
        <f>IF(AW53="","",VLOOKUP(AW53,'【記載例】シフト記号表（勤務時間帯）'!$C$6:$L$47,10,FALSE()))</f>
        <v/>
      </c>
      <c r="AX54" s="254" t="str">
        <f>IF(AX53="","",VLOOKUP(AX53,'【記載例】シフト記号表（勤務時間帯）'!$C$6:$L$47,10,FALSE()))</f>
        <v/>
      </c>
      <c r="AY54" s="252" t="str">
        <f>IF(AY53="","",VLOOKUP(AY53,'【記載例】シフト記号表（勤務時間帯）'!$C$6:$L$47,10,FALSE()))</f>
        <v/>
      </c>
      <c r="AZ54" s="253" t="str">
        <f>IF(AZ53="","",VLOOKUP(AZ53,'【記載例】シフト記号表（勤務時間帯）'!$C$6:$L$47,10,FALSE()))</f>
        <v/>
      </c>
      <c r="BA54" s="253" t="str">
        <f>IF(BA53="","",VLOOKUP(BA53,'【記載例】シフト記号表（勤務時間帯）'!$C$6:$L$47,10,FALSE()))</f>
        <v/>
      </c>
      <c r="BB54" s="332">
        <f>IF($BE$3="４週",SUM(W54:AX54),IF($BE$3="暦月",SUM(W54:BA54),""))</f>
        <v>0</v>
      </c>
      <c r="BC54" s="332"/>
      <c r="BD54" s="333">
        <f>IF($BE$3="４週",BB54/4,IF($BE$3="暦月",(BB54/($BE$8/7)),""))</f>
        <v>0</v>
      </c>
      <c r="BE54" s="333"/>
      <c r="BF54" s="325"/>
      <c r="BG54" s="325"/>
      <c r="BH54" s="325"/>
      <c r="BI54" s="325"/>
      <c r="BJ54" s="325"/>
    </row>
    <row r="55" spans="2:62" ht="20.25" customHeight="1" x14ac:dyDescent="0.4">
      <c r="B55" s="308">
        <f>B53+1</f>
        <v>21</v>
      </c>
      <c r="C55" s="319"/>
      <c r="D55" s="319"/>
      <c r="E55" s="161"/>
      <c r="F55" s="162"/>
      <c r="G55" s="161"/>
      <c r="H55" s="162"/>
      <c r="I55" s="320"/>
      <c r="J55" s="320"/>
      <c r="K55" s="321"/>
      <c r="L55" s="321"/>
      <c r="M55" s="321"/>
      <c r="N55" s="321"/>
      <c r="O55" s="322"/>
      <c r="P55" s="322"/>
      <c r="Q55" s="322"/>
      <c r="R55" s="322"/>
      <c r="S55" s="322"/>
      <c r="T55" s="236" t="s">
        <v>36</v>
      </c>
      <c r="U55" s="237"/>
      <c r="V55" s="238"/>
      <c r="W55" s="239"/>
      <c r="X55" s="240"/>
      <c r="Y55" s="240"/>
      <c r="Z55" s="240"/>
      <c r="AA55" s="240"/>
      <c r="AB55" s="240"/>
      <c r="AC55" s="241"/>
      <c r="AD55" s="239"/>
      <c r="AE55" s="240"/>
      <c r="AF55" s="240"/>
      <c r="AG55" s="240"/>
      <c r="AH55" s="240"/>
      <c r="AI55" s="240"/>
      <c r="AJ55" s="241"/>
      <c r="AK55" s="239"/>
      <c r="AL55" s="240"/>
      <c r="AM55" s="240"/>
      <c r="AN55" s="240"/>
      <c r="AO55" s="240"/>
      <c r="AP55" s="240"/>
      <c r="AQ55" s="241"/>
      <c r="AR55" s="239"/>
      <c r="AS55" s="240"/>
      <c r="AT55" s="240"/>
      <c r="AU55" s="240"/>
      <c r="AV55" s="240"/>
      <c r="AW55" s="240"/>
      <c r="AX55" s="241"/>
      <c r="AY55" s="239"/>
      <c r="AZ55" s="240"/>
      <c r="BA55" s="242"/>
      <c r="BB55" s="323"/>
      <c r="BC55" s="323"/>
      <c r="BD55" s="324"/>
      <c r="BE55" s="324"/>
      <c r="BF55" s="325"/>
      <c r="BG55" s="325"/>
      <c r="BH55" s="325"/>
      <c r="BI55" s="325"/>
      <c r="BJ55" s="325"/>
    </row>
    <row r="56" spans="2:62" ht="20.25" customHeight="1" x14ac:dyDescent="0.4">
      <c r="B56" s="308"/>
      <c r="C56" s="334"/>
      <c r="D56" s="334"/>
      <c r="E56" s="163"/>
      <c r="F56" s="91">
        <f>C55</f>
        <v>0</v>
      </c>
      <c r="G56" s="163"/>
      <c r="H56" s="91">
        <f>I55</f>
        <v>0</v>
      </c>
      <c r="I56" s="335"/>
      <c r="J56" s="335"/>
      <c r="K56" s="336"/>
      <c r="L56" s="336"/>
      <c r="M56" s="336"/>
      <c r="N56" s="336"/>
      <c r="O56" s="322"/>
      <c r="P56" s="322"/>
      <c r="Q56" s="322"/>
      <c r="R56" s="322"/>
      <c r="S56" s="322"/>
      <c r="T56" s="243" t="s">
        <v>38</v>
      </c>
      <c r="U56" s="244"/>
      <c r="V56" s="245"/>
      <c r="W56" s="233" t="str">
        <f>IF(W55="","",VLOOKUP(W55,'【記載例】シフト記号表（勤務時間帯）'!$C$6:$L$47,10,FALSE()))</f>
        <v/>
      </c>
      <c r="X56" s="234" t="str">
        <f>IF(X55="","",VLOOKUP(X55,'【記載例】シフト記号表（勤務時間帯）'!$C$6:$L$47,10,FALSE()))</f>
        <v/>
      </c>
      <c r="Y56" s="234" t="str">
        <f>IF(Y55="","",VLOOKUP(Y55,'【記載例】シフト記号表（勤務時間帯）'!$C$6:$L$47,10,FALSE()))</f>
        <v/>
      </c>
      <c r="Z56" s="234" t="str">
        <f>IF(Z55="","",VLOOKUP(Z55,'【記載例】シフト記号表（勤務時間帯）'!$C$6:$L$47,10,FALSE()))</f>
        <v/>
      </c>
      <c r="AA56" s="234" t="str">
        <f>IF(AA55="","",VLOOKUP(AA55,'【記載例】シフト記号表（勤務時間帯）'!$C$6:$L$47,10,FALSE()))</f>
        <v/>
      </c>
      <c r="AB56" s="234" t="str">
        <f>IF(AB55="","",VLOOKUP(AB55,'【記載例】シフト記号表（勤務時間帯）'!$C$6:$L$47,10,FALSE()))</f>
        <v/>
      </c>
      <c r="AC56" s="235" t="str">
        <f>IF(AC55="","",VLOOKUP(AC55,'【記載例】シフト記号表（勤務時間帯）'!$C$6:$L$47,10,FALSE()))</f>
        <v/>
      </c>
      <c r="AD56" s="233" t="str">
        <f>IF(AD55="","",VLOOKUP(AD55,'【記載例】シフト記号表（勤務時間帯）'!$C$6:$L$47,10,FALSE()))</f>
        <v/>
      </c>
      <c r="AE56" s="234" t="str">
        <f>IF(AE55="","",VLOOKUP(AE55,'【記載例】シフト記号表（勤務時間帯）'!$C$6:$L$47,10,FALSE()))</f>
        <v/>
      </c>
      <c r="AF56" s="234" t="str">
        <f>IF(AF55="","",VLOOKUP(AF55,'【記載例】シフト記号表（勤務時間帯）'!$C$6:$L$47,10,FALSE()))</f>
        <v/>
      </c>
      <c r="AG56" s="234" t="str">
        <f>IF(AG55="","",VLOOKUP(AG55,'【記載例】シフト記号表（勤務時間帯）'!$C$6:$L$47,10,FALSE()))</f>
        <v/>
      </c>
      <c r="AH56" s="234" t="str">
        <f>IF(AH55="","",VLOOKUP(AH55,'【記載例】シフト記号表（勤務時間帯）'!$C$6:$L$47,10,FALSE()))</f>
        <v/>
      </c>
      <c r="AI56" s="234" t="str">
        <f>IF(AI55="","",VLOOKUP(AI55,'【記載例】シフト記号表（勤務時間帯）'!$C$6:$L$47,10,FALSE()))</f>
        <v/>
      </c>
      <c r="AJ56" s="235" t="str">
        <f>IF(AJ55="","",VLOOKUP(AJ55,'【記載例】シフト記号表（勤務時間帯）'!$C$6:$L$47,10,FALSE()))</f>
        <v/>
      </c>
      <c r="AK56" s="233" t="str">
        <f>IF(AK55="","",VLOOKUP(AK55,'【記載例】シフト記号表（勤務時間帯）'!$C$6:$L$47,10,FALSE()))</f>
        <v/>
      </c>
      <c r="AL56" s="234" t="str">
        <f>IF(AL55="","",VLOOKUP(AL55,'【記載例】シフト記号表（勤務時間帯）'!$C$6:$L$47,10,FALSE()))</f>
        <v/>
      </c>
      <c r="AM56" s="234" t="str">
        <f>IF(AM55="","",VLOOKUP(AM55,'【記載例】シフト記号表（勤務時間帯）'!$C$6:$L$47,10,FALSE()))</f>
        <v/>
      </c>
      <c r="AN56" s="234" t="str">
        <f>IF(AN55="","",VLOOKUP(AN55,'【記載例】シフト記号表（勤務時間帯）'!$C$6:$L$47,10,FALSE()))</f>
        <v/>
      </c>
      <c r="AO56" s="234" t="str">
        <f>IF(AO55="","",VLOOKUP(AO55,'【記載例】シフト記号表（勤務時間帯）'!$C$6:$L$47,10,FALSE()))</f>
        <v/>
      </c>
      <c r="AP56" s="234" t="str">
        <f>IF(AP55="","",VLOOKUP(AP55,'【記載例】シフト記号表（勤務時間帯）'!$C$6:$L$47,10,FALSE()))</f>
        <v/>
      </c>
      <c r="AQ56" s="235" t="str">
        <f>IF(AQ55="","",VLOOKUP(AQ55,'【記載例】シフト記号表（勤務時間帯）'!$C$6:$L$47,10,FALSE()))</f>
        <v/>
      </c>
      <c r="AR56" s="233" t="str">
        <f>IF(AR55="","",VLOOKUP(AR55,'【記載例】シフト記号表（勤務時間帯）'!$C$6:$L$47,10,FALSE()))</f>
        <v/>
      </c>
      <c r="AS56" s="234" t="str">
        <f>IF(AS55="","",VLOOKUP(AS55,'【記載例】シフト記号表（勤務時間帯）'!$C$6:$L$47,10,FALSE()))</f>
        <v/>
      </c>
      <c r="AT56" s="234" t="str">
        <f>IF(AT55="","",VLOOKUP(AT55,'【記載例】シフト記号表（勤務時間帯）'!$C$6:$L$47,10,FALSE()))</f>
        <v/>
      </c>
      <c r="AU56" s="234" t="str">
        <f>IF(AU55="","",VLOOKUP(AU55,'【記載例】シフト記号表（勤務時間帯）'!$C$6:$L$47,10,FALSE()))</f>
        <v/>
      </c>
      <c r="AV56" s="234" t="str">
        <f>IF(AV55="","",VLOOKUP(AV55,'【記載例】シフト記号表（勤務時間帯）'!$C$6:$L$47,10,FALSE()))</f>
        <v/>
      </c>
      <c r="AW56" s="234" t="str">
        <f>IF(AW55="","",VLOOKUP(AW55,'【記載例】シフト記号表（勤務時間帯）'!$C$6:$L$47,10,FALSE()))</f>
        <v/>
      </c>
      <c r="AX56" s="235" t="str">
        <f>IF(AX55="","",VLOOKUP(AX55,'【記載例】シフト記号表（勤務時間帯）'!$C$6:$L$47,10,FALSE()))</f>
        <v/>
      </c>
      <c r="AY56" s="233" t="str">
        <f>IF(AY55="","",VLOOKUP(AY55,'【記載例】シフト記号表（勤務時間帯）'!$C$6:$L$47,10,FALSE()))</f>
        <v/>
      </c>
      <c r="AZ56" s="234" t="str">
        <f>IF(AZ55="","",VLOOKUP(AZ55,'【記載例】シフト記号表（勤務時間帯）'!$C$6:$L$47,10,FALSE()))</f>
        <v/>
      </c>
      <c r="BA56" s="234" t="str">
        <f>IF(BA55="","",VLOOKUP(BA55,'【記載例】シフト記号表（勤務時間帯）'!$C$6:$L$47,10,FALSE()))</f>
        <v/>
      </c>
      <c r="BB56" s="338">
        <f>IF($BE$3="４週",SUM(W56:AX56),IF($BE$3="暦月",SUM(W56:BA56),""))</f>
        <v>0</v>
      </c>
      <c r="BC56" s="338"/>
      <c r="BD56" s="339">
        <f>IF($BE$3="４週",BB56/4,IF($BE$3="暦月",(BB56/($BE$8/7)),""))</f>
        <v>0</v>
      </c>
      <c r="BE56" s="339"/>
      <c r="BF56" s="337"/>
      <c r="BG56" s="337"/>
      <c r="BH56" s="337"/>
      <c r="BI56" s="337"/>
      <c r="BJ56" s="337"/>
    </row>
    <row r="57" spans="2:62" ht="20.25" customHeight="1" x14ac:dyDescent="0.4">
      <c r="B57" s="340">
        <f>B55+1</f>
        <v>22</v>
      </c>
      <c r="C57" s="341"/>
      <c r="D57" s="341"/>
      <c r="E57" s="160"/>
      <c r="F57" s="71"/>
      <c r="G57" s="160"/>
      <c r="H57" s="71"/>
      <c r="I57" s="342"/>
      <c r="J57" s="342"/>
      <c r="K57" s="343"/>
      <c r="L57" s="343"/>
      <c r="M57" s="343"/>
      <c r="N57" s="343"/>
      <c r="O57" s="344"/>
      <c r="P57" s="344"/>
      <c r="Q57" s="344"/>
      <c r="R57" s="344"/>
      <c r="S57" s="344"/>
      <c r="T57" s="246" t="s">
        <v>36</v>
      </c>
      <c r="U57" s="247"/>
      <c r="V57" s="248"/>
      <c r="W57" s="255"/>
      <c r="X57" s="256"/>
      <c r="Y57" s="256"/>
      <c r="Z57" s="256"/>
      <c r="AA57" s="256"/>
      <c r="AB57" s="256"/>
      <c r="AC57" s="257"/>
      <c r="AD57" s="255"/>
      <c r="AE57" s="256"/>
      <c r="AF57" s="256"/>
      <c r="AG57" s="256"/>
      <c r="AH57" s="256"/>
      <c r="AI57" s="256"/>
      <c r="AJ57" s="257"/>
      <c r="AK57" s="255"/>
      <c r="AL57" s="256"/>
      <c r="AM57" s="256"/>
      <c r="AN57" s="256"/>
      <c r="AO57" s="256"/>
      <c r="AP57" s="256"/>
      <c r="AQ57" s="257"/>
      <c r="AR57" s="255"/>
      <c r="AS57" s="256"/>
      <c r="AT57" s="256"/>
      <c r="AU57" s="256"/>
      <c r="AV57" s="256"/>
      <c r="AW57" s="256"/>
      <c r="AX57" s="257"/>
      <c r="AY57" s="255"/>
      <c r="AZ57" s="256"/>
      <c r="BA57" s="258"/>
      <c r="BB57" s="345"/>
      <c r="BC57" s="345"/>
      <c r="BD57" s="346"/>
      <c r="BE57" s="346"/>
      <c r="BF57" s="347"/>
      <c r="BG57" s="347"/>
      <c r="BH57" s="347"/>
      <c r="BI57" s="347"/>
      <c r="BJ57" s="347"/>
    </row>
    <row r="58" spans="2:62" ht="20.25" customHeight="1" x14ac:dyDescent="0.4">
      <c r="B58" s="308"/>
      <c r="C58" s="319"/>
      <c r="D58" s="319"/>
      <c r="E58" s="160"/>
      <c r="F58" s="71">
        <f>C57</f>
        <v>0</v>
      </c>
      <c r="G58" s="160"/>
      <c r="H58" s="71">
        <f>I57</f>
        <v>0</v>
      </c>
      <c r="I58" s="320"/>
      <c r="J58" s="320"/>
      <c r="K58" s="321"/>
      <c r="L58" s="321"/>
      <c r="M58" s="321"/>
      <c r="N58" s="321"/>
      <c r="O58" s="322"/>
      <c r="P58" s="322"/>
      <c r="Q58" s="322"/>
      <c r="R58" s="322"/>
      <c r="S58" s="322"/>
      <c r="T58" s="243" t="s">
        <v>38</v>
      </c>
      <c r="U58" s="244"/>
      <c r="V58" s="245"/>
      <c r="W58" s="233" t="str">
        <f>IF(W57="","",VLOOKUP(W57,'【記載例】シフト記号表（勤務時間帯）'!$C$6:$L$47,10,FALSE()))</f>
        <v/>
      </c>
      <c r="X58" s="234" t="str">
        <f>IF(X57="","",VLOOKUP(X57,'【記載例】シフト記号表（勤務時間帯）'!$C$6:$L$47,10,FALSE()))</f>
        <v/>
      </c>
      <c r="Y58" s="234" t="str">
        <f>IF(Y57="","",VLOOKUP(Y57,'【記載例】シフト記号表（勤務時間帯）'!$C$6:$L$47,10,FALSE()))</f>
        <v/>
      </c>
      <c r="Z58" s="234" t="str">
        <f>IF(Z57="","",VLOOKUP(Z57,'【記載例】シフト記号表（勤務時間帯）'!$C$6:$L$47,10,FALSE()))</f>
        <v/>
      </c>
      <c r="AA58" s="234" t="str">
        <f>IF(AA57="","",VLOOKUP(AA57,'【記載例】シフト記号表（勤務時間帯）'!$C$6:$L$47,10,FALSE()))</f>
        <v/>
      </c>
      <c r="AB58" s="234" t="str">
        <f>IF(AB57="","",VLOOKUP(AB57,'【記載例】シフト記号表（勤務時間帯）'!$C$6:$L$47,10,FALSE()))</f>
        <v/>
      </c>
      <c r="AC58" s="235" t="str">
        <f>IF(AC57="","",VLOOKUP(AC57,'【記載例】シフト記号表（勤務時間帯）'!$C$6:$L$47,10,FALSE()))</f>
        <v/>
      </c>
      <c r="AD58" s="233" t="str">
        <f>IF(AD57="","",VLOOKUP(AD57,'【記載例】シフト記号表（勤務時間帯）'!$C$6:$L$47,10,FALSE()))</f>
        <v/>
      </c>
      <c r="AE58" s="234" t="str">
        <f>IF(AE57="","",VLOOKUP(AE57,'【記載例】シフト記号表（勤務時間帯）'!$C$6:$L$47,10,FALSE()))</f>
        <v/>
      </c>
      <c r="AF58" s="234" t="str">
        <f>IF(AF57="","",VLOOKUP(AF57,'【記載例】シフト記号表（勤務時間帯）'!$C$6:$L$47,10,FALSE()))</f>
        <v/>
      </c>
      <c r="AG58" s="234" t="str">
        <f>IF(AG57="","",VLOOKUP(AG57,'【記載例】シフト記号表（勤務時間帯）'!$C$6:$L$47,10,FALSE()))</f>
        <v/>
      </c>
      <c r="AH58" s="234" t="str">
        <f>IF(AH57="","",VLOOKUP(AH57,'【記載例】シフト記号表（勤務時間帯）'!$C$6:$L$47,10,FALSE()))</f>
        <v/>
      </c>
      <c r="AI58" s="234" t="str">
        <f>IF(AI57="","",VLOOKUP(AI57,'【記載例】シフト記号表（勤務時間帯）'!$C$6:$L$47,10,FALSE()))</f>
        <v/>
      </c>
      <c r="AJ58" s="235" t="str">
        <f>IF(AJ57="","",VLOOKUP(AJ57,'【記載例】シフト記号表（勤務時間帯）'!$C$6:$L$47,10,FALSE()))</f>
        <v/>
      </c>
      <c r="AK58" s="233" t="str">
        <f>IF(AK57="","",VLOOKUP(AK57,'【記載例】シフト記号表（勤務時間帯）'!$C$6:$L$47,10,FALSE()))</f>
        <v/>
      </c>
      <c r="AL58" s="234" t="str">
        <f>IF(AL57="","",VLOOKUP(AL57,'【記載例】シフト記号表（勤務時間帯）'!$C$6:$L$47,10,FALSE()))</f>
        <v/>
      </c>
      <c r="AM58" s="234" t="str">
        <f>IF(AM57="","",VLOOKUP(AM57,'【記載例】シフト記号表（勤務時間帯）'!$C$6:$L$47,10,FALSE()))</f>
        <v/>
      </c>
      <c r="AN58" s="234" t="str">
        <f>IF(AN57="","",VLOOKUP(AN57,'【記載例】シフト記号表（勤務時間帯）'!$C$6:$L$47,10,FALSE()))</f>
        <v/>
      </c>
      <c r="AO58" s="234" t="str">
        <f>IF(AO57="","",VLOOKUP(AO57,'【記載例】シフト記号表（勤務時間帯）'!$C$6:$L$47,10,FALSE()))</f>
        <v/>
      </c>
      <c r="AP58" s="234" t="str">
        <f>IF(AP57="","",VLOOKUP(AP57,'【記載例】シフト記号表（勤務時間帯）'!$C$6:$L$47,10,FALSE()))</f>
        <v/>
      </c>
      <c r="AQ58" s="235" t="str">
        <f>IF(AQ57="","",VLOOKUP(AQ57,'【記載例】シフト記号表（勤務時間帯）'!$C$6:$L$47,10,FALSE()))</f>
        <v/>
      </c>
      <c r="AR58" s="233" t="str">
        <f>IF(AR57="","",VLOOKUP(AR57,'【記載例】シフト記号表（勤務時間帯）'!$C$6:$L$47,10,FALSE()))</f>
        <v/>
      </c>
      <c r="AS58" s="234" t="str">
        <f>IF(AS57="","",VLOOKUP(AS57,'【記載例】シフト記号表（勤務時間帯）'!$C$6:$L$47,10,FALSE()))</f>
        <v/>
      </c>
      <c r="AT58" s="234" t="str">
        <f>IF(AT57="","",VLOOKUP(AT57,'【記載例】シフト記号表（勤務時間帯）'!$C$6:$L$47,10,FALSE()))</f>
        <v/>
      </c>
      <c r="AU58" s="234" t="str">
        <f>IF(AU57="","",VLOOKUP(AU57,'【記載例】シフト記号表（勤務時間帯）'!$C$6:$L$47,10,FALSE()))</f>
        <v/>
      </c>
      <c r="AV58" s="234" t="str">
        <f>IF(AV57="","",VLOOKUP(AV57,'【記載例】シフト記号表（勤務時間帯）'!$C$6:$L$47,10,FALSE()))</f>
        <v/>
      </c>
      <c r="AW58" s="234" t="str">
        <f>IF(AW57="","",VLOOKUP(AW57,'【記載例】シフト記号表（勤務時間帯）'!$C$6:$L$47,10,FALSE()))</f>
        <v/>
      </c>
      <c r="AX58" s="235" t="str">
        <f>IF(AX57="","",VLOOKUP(AX57,'【記載例】シフト記号表（勤務時間帯）'!$C$6:$L$47,10,FALSE()))</f>
        <v/>
      </c>
      <c r="AY58" s="233" t="str">
        <f>IF(AY57="","",VLOOKUP(AY57,'【記載例】シフト記号表（勤務時間帯）'!$C$6:$L$47,10,FALSE()))</f>
        <v/>
      </c>
      <c r="AZ58" s="234" t="str">
        <f>IF(AZ57="","",VLOOKUP(AZ57,'【記載例】シフト記号表（勤務時間帯）'!$C$6:$L$47,10,FALSE()))</f>
        <v/>
      </c>
      <c r="BA58" s="234" t="str">
        <f>IF(BA57="","",VLOOKUP(BA57,'【記載例】シフト記号表（勤務時間帯）'!$C$6:$L$47,10,FALSE()))</f>
        <v/>
      </c>
      <c r="BB58" s="317">
        <f>IF($BE$3="４週",SUM(W58:AX58),IF($BE$3="暦月",SUM(W58:BA58),""))</f>
        <v>0</v>
      </c>
      <c r="BC58" s="317"/>
      <c r="BD58" s="318">
        <f>IF($BE$3="４週",BB58/4,IF($BE$3="暦月",(BB58/($BE$8/7)),""))</f>
        <v>0</v>
      </c>
      <c r="BE58" s="318"/>
      <c r="BF58" s="325"/>
      <c r="BG58" s="325"/>
      <c r="BH58" s="325"/>
      <c r="BI58" s="325"/>
      <c r="BJ58" s="325"/>
    </row>
    <row r="59" spans="2:62" ht="20.25" customHeight="1" x14ac:dyDescent="0.4">
      <c r="B59" s="308">
        <f>B57+1</f>
        <v>23</v>
      </c>
      <c r="C59" s="319"/>
      <c r="D59" s="319"/>
      <c r="E59" s="160"/>
      <c r="F59" s="71"/>
      <c r="G59" s="160"/>
      <c r="H59" s="71"/>
      <c r="I59" s="320"/>
      <c r="J59" s="320"/>
      <c r="K59" s="321"/>
      <c r="L59" s="321"/>
      <c r="M59" s="321"/>
      <c r="N59" s="321"/>
      <c r="O59" s="322"/>
      <c r="P59" s="322"/>
      <c r="Q59" s="322"/>
      <c r="R59" s="322"/>
      <c r="S59" s="322"/>
      <c r="T59" s="246" t="s">
        <v>36</v>
      </c>
      <c r="U59" s="247"/>
      <c r="V59" s="248"/>
      <c r="W59" s="239"/>
      <c r="X59" s="240"/>
      <c r="Y59" s="240"/>
      <c r="Z59" s="240"/>
      <c r="AA59" s="240"/>
      <c r="AB59" s="240"/>
      <c r="AC59" s="241"/>
      <c r="AD59" s="239"/>
      <c r="AE59" s="240"/>
      <c r="AF59" s="240"/>
      <c r="AG59" s="240"/>
      <c r="AH59" s="240"/>
      <c r="AI59" s="240"/>
      <c r="AJ59" s="241"/>
      <c r="AK59" s="239"/>
      <c r="AL59" s="240"/>
      <c r="AM59" s="240"/>
      <c r="AN59" s="240"/>
      <c r="AO59" s="240"/>
      <c r="AP59" s="240"/>
      <c r="AQ59" s="241"/>
      <c r="AR59" s="239"/>
      <c r="AS59" s="240"/>
      <c r="AT59" s="240"/>
      <c r="AU59" s="240"/>
      <c r="AV59" s="240"/>
      <c r="AW59" s="240"/>
      <c r="AX59" s="241"/>
      <c r="AY59" s="239"/>
      <c r="AZ59" s="240"/>
      <c r="BA59" s="242"/>
      <c r="BB59" s="323"/>
      <c r="BC59" s="323"/>
      <c r="BD59" s="324"/>
      <c r="BE59" s="324"/>
      <c r="BF59" s="325"/>
      <c r="BG59" s="325"/>
      <c r="BH59" s="325"/>
      <c r="BI59" s="325"/>
      <c r="BJ59" s="325"/>
    </row>
    <row r="60" spans="2:62" ht="20.25" customHeight="1" x14ac:dyDescent="0.4">
      <c r="B60" s="308"/>
      <c r="C60" s="319"/>
      <c r="D60" s="319"/>
      <c r="E60" s="160"/>
      <c r="F60" s="71">
        <f>C59</f>
        <v>0</v>
      </c>
      <c r="G60" s="160"/>
      <c r="H60" s="71">
        <f>I59</f>
        <v>0</v>
      </c>
      <c r="I60" s="320"/>
      <c r="J60" s="320"/>
      <c r="K60" s="321"/>
      <c r="L60" s="321"/>
      <c r="M60" s="321"/>
      <c r="N60" s="321"/>
      <c r="O60" s="322"/>
      <c r="P60" s="322"/>
      <c r="Q60" s="322"/>
      <c r="R60" s="322"/>
      <c r="S60" s="322"/>
      <c r="T60" s="243" t="s">
        <v>38</v>
      </c>
      <c r="U60" s="244"/>
      <c r="V60" s="245"/>
      <c r="W60" s="233" t="str">
        <f>IF(W59="","",VLOOKUP(W59,'【記載例】シフト記号表（勤務時間帯）'!$C$6:$L$47,10,FALSE()))</f>
        <v/>
      </c>
      <c r="X60" s="234" t="str">
        <f>IF(X59="","",VLOOKUP(X59,'【記載例】シフト記号表（勤務時間帯）'!$C$6:$L$47,10,FALSE()))</f>
        <v/>
      </c>
      <c r="Y60" s="234" t="str">
        <f>IF(Y59="","",VLOOKUP(Y59,'【記載例】シフト記号表（勤務時間帯）'!$C$6:$L$47,10,FALSE()))</f>
        <v/>
      </c>
      <c r="Z60" s="234" t="str">
        <f>IF(Z59="","",VLOOKUP(Z59,'【記載例】シフト記号表（勤務時間帯）'!$C$6:$L$47,10,FALSE()))</f>
        <v/>
      </c>
      <c r="AA60" s="234" t="str">
        <f>IF(AA59="","",VLOOKUP(AA59,'【記載例】シフト記号表（勤務時間帯）'!$C$6:$L$47,10,FALSE()))</f>
        <v/>
      </c>
      <c r="AB60" s="234" t="str">
        <f>IF(AB59="","",VLOOKUP(AB59,'【記載例】シフト記号表（勤務時間帯）'!$C$6:$L$47,10,FALSE()))</f>
        <v/>
      </c>
      <c r="AC60" s="235" t="str">
        <f>IF(AC59="","",VLOOKUP(AC59,'【記載例】シフト記号表（勤務時間帯）'!$C$6:$L$47,10,FALSE()))</f>
        <v/>
      </c>
      <c r="AD60" s="233" t="str">
        <f>IF(AD59="","",VLOOKUP(AD59,'【記載例】シフト記号表（勤務時間帯）'!$C$6:$L$47,10,FALSE()))</f>
        <v/>
      </c>
      <c r="AE60" s="234" t="str">
        <f>IF(AE59="","",VLOOKUP(AE59,'【記載例】シフト記号表（勤務時間帯）'!$C$6:$L$47,10,FALSE()))</f>
        <v/>
      </c>
      <c r="AF60" s="234" t="str">
        <f>IF(AF59="","",VLOOKUP(AF59,'【記載例】シフト記号表（勤務時間帯）'!$C$6:$L$47,10,FALSE()))</f>
        <v/>
      </c>
      <c r="AG60" s="234" t="str">
        <f>IF(AG59="","",VLOOKUP(AG59,'【記載例】シフト記号表（勤務時間帯）'!$C$6:$L$47,10,FALSE()))</f>
        <v/>
      </c>
      <c r="AH60" s="234" t="str">
        <f>IF(AH59="","",VLOOKUP(AH59,'【記載例】シフト記号表（勤務時間帯）'!$C$6:$L$47,10,FALSE()))</f>
        <v/>
      </c>
      <c r="AI60" s="234" t="str">
        <f>IF(AI59="","",VLOOKUP(AI59,'【記載例】シフト記号表（勤務時間帯）'!$C$6:$L$47,10,FALSE()))</f>
        <v/>
      </c>
      <c r="AJ60" s="235" t="str">
        <f>IF(AJ59="","",VLOOKUP(AJ59,'【記載例】シフト記号表（勤務時間帯）'!$C$6:$L$47,10,FALSE()))</f>
        <v/>
      </c>
      <c r="AK60" s="233" t="str">
        <f>IF(AK59="","",VLOOKUP(AK59,'【記載例】シフト記号表（勤務時間帯）'!$C$6:$L$47,10,FALSE()))</f>
        <v/>
      </c>
      <c r="AL60" s="234" t="str">
        <f>IF(AL59="","",VLOOKUP(AL59,'【記載例】シフト記号表（勤務時間帯）'!$C$6:$L$47,10,FALSE()))</f>
        <v/>
      </c>
      <c r="AM60" s="234" t="str">
        <f>IF(AM59="","",VLOOKUP(AM59,'【記載例】シフト記号表（勤務時間帯）'!$C$6:$L$47,10,FALSE()))</f>
        <v/>
      </c>
      <c r="AN60" s="234" t="str">
        <f>IF(AN59="","",VLOOKUP(AN59,'【記載例】シフト記号表（勤務時間帯）'!$C$6:$L$47,10,FALSE()))</f>
        <v/>
      </c>
      <c r="AO60" s="234" t="str">
        <f>IF(AO59="","",VLOOKUP(AO59,'【記載例】シフト記号表（勤務時間帯）'!$C$6:$L$47,10,FALSE()))</f>
        <v/>
      </c>
      <c r="AP60" s="234" t="str">
        <f>IF(AP59="","",VLOOKUP(AP59,'【記載例】シフト記号表（勤務時間帯）'!$C$6:$L$47,10,FALSE()))</f>
        <v/>
      </c>
      <c r="AQ60" s="235" t="str">
        <f>IF(AQ59="","",VLOOKUP(AQ59,'【記載例】シフト記号表（勤務時間帯）'!$C$6:$L$47,10,FALSE()))</f>
        <v/>
      </c>
      <c r="AR60" s="233" t="str">
        <f>IF(AR59="","",VLOOKUP(AR59,'【記載例】シフト記号表（勤務時間帯）'!$C$6:$L$47,10,FALSE()))</f>
        <v/>
      </c>
      <c r="AS60" s="234" t="str">
        <f>IF(AS59="","",VLOOKUP(AS59,'【記載例】シフト記号表（勤務時間帯）'!$C$6:$L$47,10,FALSE()))</f>
        <v/>
      </c>
      <c r="AT60" s="234" t="str">
        <f>IF(AT59="","",VLOOKUP(AT59,'【記載例】シフト記号表（勤務時間帯）'!$C$6:$L$47,10,FALSE()))</f>
        <v/>
      </c>
      <c r="AU60" s="234" t="str">
        <f>IF(AU59="","",VLOOKUP(AU59,'【記載例】シフト記号表（勤務時間帯）'!$C$6:$L$47,10,FALSE()))</f>
        <v/>
      </c>
      <c r="AV60" s="234" t="str">
        <f>IF(AV59="","",VLOOKUP(AV59,'【記載例】シフト記号表（勤務時間帯）'!$C$6:$L$47,10,FALSE()))</f>
        <v/>
      </c>
      <c r="AW60" s="234" t="str">
        <f>IF(AW59="","",VLOOKUP(AW59,'【記載例】シフト記号表（勤務時間帯）'!$C$6:$L$47,10,FALSE()))</f>
        <v/>
      </c>
      <c r="AX60" s="235" t="str">
        <f>IF(AX59="","",VLOOKUP(AX59,'【記載例】シフト記号表（勤務時間帯）'!$C$6:$L$47,10,FALSE()))</f>
        <v/>
      </c>
      <c r="AY60" s="233" t="str">
        <f>IF(AY59="","",VLOOKUP(AY59,'【記載例】シフト記号表（勤務時間帯）'!$C$6:$L$47,10,FALSE()))</f>
        <v/>
      </c>
      <c r="AZ60" s="234" t="str">
        <f>IF(AZ59="","",VLOOKUP(AZ59,'【記載例】シフト記号表（勤務時間帯）'!$C$6:$L$47,10,FALSE()))</f>
        <v/>
      </c>
      <c r="BA60" s="234" t="str">
        <f>IF(BA59="","",VLOOKUP(BA59,'【記載例】シフト記号表（勤務時間帯）'!$C$6:$L$47,10,FALSE()))</f>
        <v/>
      </c>
      <c r="BB60" s="317">
        <f>IF($BE$3="４週",SUM(W60:AX60),IF($BE$3="暦月",SUM(W60:BA60),""))</f>
        <v>0</v>
      </c>
      <c r="BC60" s="317"/>
      <c r="BD60" s="318">
        <f>IF($BE$3="４週",BB60/4,IF($BE$3="暦月",(BB60/($BE$8/7)),""))</f>
        <v>0</v>
      </c>
      <c r="BE60" s="318"/>
      <c r="BF60" s="325"/>
      <c r="BG60" s="325"/>
      <c r="BH60" s="325"/>
      <c r="BI60" s="325"/>
      <c r="BJ60" s="325"/>
    </row>
    <row r="61" spans="2:62" ht="20.25" customHeight="1" x14ac:dyDescent="0.4">
      <c r="B61" s="308">
        <f>B59+1</f>
        <v>24</v>
      </c>
      <c r="C61" s="319"/>
      <c r="D61" s="319"/>
      <c r="E61" s="160"/>
      <c r="F61" s="71"/>
      <c r="G61" s="160"/>
      <c r="H61" s="71"/>
      <c r="I61" s="320"/>
      <c r="J61" s="320"/>
      <c r="K61" s="321"/>
      <c r="L61" s="321"/>
      <c r="M61" s="321"/>
      <c r="N61" s="321"/>
      <c r="O61" s="322"/>
      <c r="P61" s="322"/>
      <c r="Q61" s="322"/>
      <c r="R61" s="322"/>
      <c r="S61" s="322"/>
      <c r="T61" s="246" t="s">
        <v>36</v>
      </c>
      <c r="U61" s="247"/>
      <c r="V61" s="248"/>
      <c r="W61" s="239"/>
      <c r="X61" s="240"/>
      <c r="Y61" s="240"/>
      <c r="Z61" s="240"/>
      <c r="AA61" s="240"/>
      <c r="AB61" s="240"/>
      <c r="AC61" s="241"/>
      <c r="AD61" s="239"/>
      <c r="AE61" s="240"/>
      <c r="AF61" s="240"/>
      <c r="AG61" s="240"/>
      <c r="AH61" s="240"/>
      <c r="AI61" s="240"/>
      <c r="AJ61" s="241"/>
      <c r="AK61" s="239"/>
      <c r="AL61" s="240"/>
      <c r="AM61" s="240"/>
      <c r="AN61" s="240"/>
      <c r="AO61" s="240"/>
      <c r="AP61" s="240"/>
      <c r="AQ61" s="241"/>
      <c r="AR61" s="239"/>
      <c r="AS61" s="240"/>
      <c r="AT61" s="240"/>
      <c r="AU61" s="240"/>
      <c r="AV61" s="240"/>
      <c r="AW61" s="240"/>
      <c r="AX61" s="241"/>
      <c r="AY61" s="239"/>
      <c r="AZ61" s="240"/>
      <c r="BA61" s="242"/>
      <c r="BB61" s="323"/>
      <c r="BC61" s="323"/>
      <c r="BD61" s="324"/>
      <c r="BE61" s="324"/>
      <c r="BF61" s="325"/>
      <c r="BG61" s="325"/>
      <c r="BH61" s="325"/>
      <c r="BI61" s="325"/>
      <c r="BJ61" s="325"/>
    </row>
    <row r="62" spans="2:62" ht="20.25" customHeight="1" x14ac:dyDescent="0.4">
      <c r="B62" s="308"/>
      <c r="C62" s="319"/>
      <c r="D62" s="319"/>
      <c r="E62" s="160"/>
      <c r="F62" s="71">
        <f>C61</f>
        <v>0</v>
      </c>
      <c r="G62" s="160"/>
      <c r="H62" s="71">
        <f>I61</f>
        <v>0</v>
      </c>
      <c r="I62" s="320"/>
      <c r="J62" s="320"/>
      <c r="K62" s="321"/>
      <c r="L62" s="321"/>
      <c r="M62" s="321"/>
      <c r="N62" s="321"/>
      <c r="O62" s="322"/>
      <c r="P62" s="322"/>
      <c r="Q62" s="322"/>
      <c r="R62" s="322"/>
      <c r="S62" s="322"/>
      <c r="T62" s="243" t="s">
        <v>38</v>
      </c>
      <c r="U62" s="244"/>
      <c r="V62" s="245"/>
      <c r="W62" s="233" t="str">
        <f>IF(W61="","",VLOOKUP(W61,'【記載例】シフト記号表（勤務時間帯）'!$C$6:$L$47,10,FALSE()))</f>
        <v/>
      </c>
      <c r="X62" s="234" t="str">
        <f>IF(X61="","",VLOOKUP(X61,'【記載例】シフト記号表（勤務時間帯）'!$C$6:$L$47,10,FALSE()))</f>
        <v/>
      </c>
      <c r="Y62" s="234" t="str">
        <f>IF(Y61="","",VLOOKUP(Y61,'【記載例】シフト記号表（勤務時間帯）'!$C$6:$L$47,10,FALSE()))</f>
        <v/>
      </c>
      <c r="Z62" s="234" t="str">
        <f>IF(Z61="","",VLOOKUP(Z61,'【記載例】シフト記号表（勤務時間帯）'!$C$6:$L$47,10,FALSE()))</f>
        <v/>
      </c>
      <c r="AA62" s="234" t="str">
        <f>IF(AA61="","",VLOOKUP(AA61,'【記載例】シフト記号表（勤務時間帯）'!$C$6:$L$47,10,FALSE()))</f>
        <v/>
      </c>
      <c r="AB62" s="234" t="str">
        <f>IF(AB61="","",VLOOKUP(AB61,'【記載例】シフト記号表（勤務時間帯）'!$C$6:$L$47,10,FALSE()))</f>
        <v/>
      </c>
      <c r="AC62" s="235" t="str">
        <f>IF(AC61="","",VLOOKUP(AC61,'【記載例】シフト記号表（勤務時間帯）'!$C$6:$L$47,10,FALSE()))</f>
        <v/>
      </c>
      <c r="AD62" s="233" t="str">
        <f>IF(AD61="","",VLOOKUP(AD61,'【記載例】シフト記号表（勤務時間帯）'!$C$6:$L$47,10,FALSE()))</f>
        <v/>
      </c>
      <c r="AE62" s="234" t="str">
        <f>IF(AE61="","",VLOOKUP(AE61,'【記載例】シフト記号表（勤務時間帯）'!$C$6:$L$47,10,FALSE()))</f>
        <v/>
      </c>
      <c r="AF62" s="234" t="str">
        <f>IF(AF61="","",VLOOKUP(AF61,'【記載例】シフト記号表（勤務時間帯）'!$C$6:$L$47,10,FALSE()))</f>
        <v/>
      </c>
      <c r="AG62" s="234" t="str">
        <f>IF(AG61="","",VLOOKUP(AG61,'【記載例】シフト記号表（勤務時間帯）'!$C$6:$L$47,10,FALSE()))</f>
        <v/>
      </c>
      <c r="AH62" s="234" t="str">
        <f>IF(AH61="","",VLOOKUP(AH61,'【記載例】シフト記号表（勤務時間帯）'!$C$6:$L$47,10,FALSE()))</f>
        <v/>
      </c>
      <c r="AI62" s="234" t="str">
        <f>IF(AI61="","",VLOOKUP(AI61,'【記載例】シフト記号表（勤務時間帯）'!$C$6:$L$47,10,FALSE()))</f>
        <v/>
      </c>
      <c r="AJ62" s="235" t="str">
        <f>IF(AJ61="","",VLOOKUP(AJ61,'【記載例】シフト記号表（勤務時間帯）'!$C$6:$L$47,10,FALSE()))</f>
        <v/>
      </c>
      <c r="AK62" s="233" t="str">
        <f>IF(AK61="","",VLOOKUP(AK61,'【記載例】シフト記号表（勤務時間帯）'!$C$6:$L$47,10,FALSE()))</f>
        <v/>
      </c>
      <c r="AL62" s="234" t="str">
        <f>IF(AL61="","",VLOOKUP(AL61,'【記載例】シフト記号表（勤務時間帯）'!$C$6:$L$47,10,FALSE()))</f>
        <v/>
      </c>
      <c r="AM62" s="234" t="str">
        <f>IF(AM61="","",VLOOKUP(AM61,'【記載例】シフト記号表（勤務時間帯）'!$C$6:$L$47,10,FALSE()))</f>
        <v/>
      </c>
      <c r="AN62" s="234" t="str">
        <f>IF(AN61="","",VLOOKUP(AN61,'【記載例】シフト記号表（勤務時間帯）'!$C$6:$L$47,10,FALSE()))</f>
        <v/>
      </c>
      <c r="AO62" s="234" t="str">
        <f>IF(AO61="","",VLOOKUP(AO61,'【記載例】シフト記号表（勤務時間帯）'!$C$6:$L$47,10,FALSE()))</f>
        <v/>
      </c>
      <c r="AP62" s="234" t="str">
        <f>IF(AP61="","",VLOOKUP(AP61,'【記載例】シフト記号表（勤務時間帯）'!$C$6:$L$47,10,FALSE()))</f>
        <v/>
      </c>
      <c r="AQ62" s="235" t="str">
        <f>IF(AQ61="","",VLOOKUP(AQ61,'【記載例】シフト記号表（勤務時間帯）'!$C$6:$L$47,10,FALSE()))</f>
        <v/>
      </c>
      <c r="AR62" s="233" t="str">
        <f>IF(AR61="","",VLOOKUP(AR61,'【記載例】シフト記号表（勤務時間帯）'!$C$6:$L$47,10,FALSE()))</f>
        <v/>
      </c>
      <c r="AS62" s="234" t="str">
        <f>IF(AS61="","",VLOOKUP(AS61,'【記載例】シフト記号表（勤務時間帯）'!$C$6:$L$47,10,FALSE()))</f>
        <v/>
      </c>
      <c r="AT62" s="234" t="str">
        <f>IF(AT61="","",VLOOKUP(AT61,'【記載例】シフト記号表（勤務時間帯）'!$C$6:$L$47,10,FALSE()))</f>
        <v/>
      </c>
      <c r="AU62" s="234" t="str">
        <f>IF(AU61="","",VLOOKUP(AU61,'【記載例】シフト記号表（勤務時間帯）'!$C$6:$L$47,10,FALSE()))</f>
        <v/>
      </c>
      <c r="AV62" s="234" t="str">
        <f>IF(AV61="","",VLOOKUP(AV61,'【記載例】シフト記号表（勤務時間帯）'!$C$6:$L$47,10,FALSE()))</f>
        <v/>
      </c>
      <c r="AW62" s="234" t="str">
        <f>IF(AW61="","",VLOOKUP(AW61,'【記載例】シフト記号表（勤務時間帯）'!$C$6:$L$47,10,FALSE()))</f>
        <v/>
      </c>
      <c r="AX62" s="235" t="str">
        <f>IF(AX61="","",VLOOKUP(AX61,'【記載例】シフト記号表（勤務時間帯）'!$C$6:$L$47,10,FALSE()))</f>
        <v/>
      </c>
      <c r="AY62" s="233" t="str">
        <f>IF(AY61="","",VLOOKUP(AY61,'【記載例】シフト記号表（勤務時間帯）'!$C$6:$L$47,10,FALSE()))</f>
        <v/>
      </c>
      <c r="AZ62" s="234" t="str">
        <f>IF(AZ61="","",VLOOKUP(AZ61,'【記載例】シフト記号表（勤務時間帯）'!$C$6:$L$47,10,FALSE()))</f>
        <v/>
      </c>
      <c r="BA62" s="234" t="str">
        <f>IF(BA61="","",VLOOKUP(BA61,'【記載例】シフト記号表（勤務時間帯）'!$C$6:$L$47,10,FALSE()))</f>
        <v/>
      </c>
      <c r="BB62" s="317">
        <f>IF($BE$3="４週",SUM(W62:AX62),IF($BE$3="暦月",SUM(W62:BA62),""))</f>
        <v>0</v>
      </c>
      <c r="BC62" s="317"/>
      <c r="BD62" s="318">
        <f>IF($BE$3="４週",BB62/4,IF($BE$3="暦月",(BB62/($BE$8/7)),""))</f>
        <v>0</v>
      </c>
      <c r="BE62" s="318"/>
      <c r="BF62" s="325"/>
      <c r="BG62" s="325"/>
      <c r="BH62" s="325"/>
      <c r="BI62" s="325"/>
      <c r="BJ62" s="325"/>
    </row>
    <row r="63" spans="2:62" ht="20.25" customHeight="1" x14ac:dyDescent="0.4">
      <c r="B63" s="308">
        <f>B61+1</f>
        <v>25</v>
      </c>
      <c r="C63" s="319"/>
      <c r="D63" s="319"/>
      <c r="E63" s="160"/>
      <c r="F63" s="71"/>
      <c r="G63" s="160"/>
      <c r="H63" s="71"/>
      <c r="I63" s="320"/>
      <c r="J63" s="320"/>
      <c r="K63" s="321"/>
      <c r="L63" s="321"/>
      <c r="M63" s="321"/>
      <c r="N63" s="321"/>
      <c r="O63" s="322"/>
      <c r="P63" s="322"/>
      <c r="Q63" s="322"/>
      <c r="R63" s="322"/>
      <c r="S63" s="322"/>
      <c r="T63" s="246" t="s">
        <v>36</v>
      </c>
      <c r="U63" s="247"/>
      <c r="V63" s="248"/>
      <c r="W63" s="239"/>
      <c r="X63" s="240"/>
      <c r="Y63" s="240"/>
      <c r="Z63" s="240"/>
      <c r="AA63" s="240"/>
      <c r="AB63" s="240"/>
      <c r="AC63" s="241"/>
      <c r="AD63" s="239"/>
      <c r="AE63" s="240"/>
      <c r="AF63" s="240"/>
      <c r="AG63" s="240"/>
      <c r="AH63" s="240"/>
      <c r="AI63" s="240"/>
      <c r="AJ63" s="241"/>
      <c r="AK63" s="239"/>
      <c r="AL63" s="240"/>
      <c r="AM63" s="240"/>
      <c r="AN63" s="240"/>
      <c r="AO63" s="240"/>
      <c r="AP63" s="240"/>
      <c r="AQ63" s="241"/>
      <c r="AR63" s="239"/>
      <c r="AS63" s="240"/>
      <c r="AT63" s="240"/>
      <c r="AU63" s="240"/>
      <c r="AV63" s="240"/>
      <c r="AW63" s="240"/>
      <c r="AX63" s="241"/>
      <c r="AY63" s="239"/>
      <c r="AZ63" s="240"/>
      <c r="BA63" s="242"/>
      <c r="BB63" s="323"/>
      <c r="BC63" s="323"/>
      <c r="BD63" s="324"/>
      <c r="BE63" s="324"/>
      <c r="BF63" s="325"/>
      <c r="BG63" s="325"/>
      <c r="BH63" s="325"/>
      <c r="BI63" s="325"/>
      <c r="BJ63" s="325"/>
    </row>
    <row r="64" spans="2:62" ht="20.25" customHeight="1" thickBot="1" x14ac:dyDescent="0.45">
      <c r="B64" s="348"/>
      <c r="C64" s="349"/>
      <c r="D64" s="349"/>
      <c r="E64" s="164"/>
      <c r="F64" s="92">
        <f>C63</f>
        <v>0</v>
      </c>
      <c r="G64" s="164"/>
      <c r="H64" s="92">
        <f>I63</f>
        <v>0</v>
      </c>
      <c r="I64" s="350"/>
      <c r="J64" s="350"/>
      <c r="K64" s="351"/>
      <c r="L64" s="351"/>
      <c r="M64" s="351"/>
      <c r="N64" s="351"/>
      <c r="O64" s="352"/>
      <c r="P64" s="352"/>
      <c r="Q64" s="352"/>
      <c r="R64" s="352"/>
      <c r="S64" s="352"/>
      <c r="T64" s="259" t="s">
        <v>38</v>
      </c>
      <c r="U64" s="260"/>
      <c r="V64" s="261"/>
      <c r="W64" s="262" t="str">
        <f>IF(W63="","",VLOOKUP(W63,'【記載例】シフト記号表（勤務時間帯）'!$C$6:$L$47,10,FALSE()))</f>
        <v/>
      </c>
      <c r="X64" s="263" t="str">
        <f>IF(X63="","",VLOOKUP(X63,'【記載例】シフト記号表（勤務時間帯）'!$C$6:$L$47,10,FALSE()))</f>
        <v/>
      </c>
      <c r="Y64" s="263" t="str">
        <f>IF(Y63="","",VLOOKUP(Y63,'【記載例】シフト記号表（勤務時間帯）'!$C$6:$L$47,10,FALSE()))</f>
        <v/>
      </c>
      <c r="Z64" s="263" t="str">
        <f>IF(Z63="","",VLOOKUP(Z63,'【記載例】シフト記号表（勤務時間帯）'!$C$6:$L$47,10,FALSE()))</f>
        <v/>
      </c>
      <c r="AA64" s="263" t="str">
        <f>IF(AA63="","",VLOOKUP(AA63,'【記載例】シフト記号表（勤務時間帯）'!$C$6:$L$47,10,FALSE()))</f>
        <v/>
      </c>
      <c r="AB64" s="263" t="str">
        <f>IF(AB63="","",VLOOKUP(AB63,'【記載例】シフト記号表（勤務時間帯）'!$C$6:$L$47,10,FALSE()))</f>
        <v/>
      </c>
      <c r="AC64" s="264" t="str">
        <f>IF(AC63="","",VLOOKUP(AC63,'【記載例】シフト記号表（勤務時間帯）'!$C$6:$L$47,10,FALSE()))</f>
        <v/>
      </c>
      <c r="AD64" s="262" t="str">
        <f>IF(AD63="","",VLOOKUP(AD63,'【記載例】シフト記号表（勤務時間帯）'!$C$6:$L$47,10,FALSE()))</f>
        <v/>
      </c>
      <c r="AE64" s="263" t="str">
        <f>IF(AE63="","",VLOOKUP(AE63,'【記載例】シフト記号表（勤務時間帯）'!$C$6:$L$47,10,FALSE()))</f>
        <v/>
      </c>
      <c r="AF64" s="263" t="str">
        <f>IF(AF63="","",VLOOKUP(AF63,'【記載例】シフト記号表（勤務時間帯）'!$C$6:$L$47,10,FALSE()))</f>
        <v/>
      </c>
      <c r="AG64" s="263" t="str">
        <f>IF(AG63="","",VLOOKUP(AG63,'【記載例】シフト記号表（勤務時間帯）'!$C$6:$L$47,10,FALSE()))</f>
        <v/>
      </c>
      <c r="AH64" s="263" t="str">
        <f>IF(AH63="","",VLOOKUP(AH63,'【記載例】シフト記号表（勤務時間帯）'!$C$6:$L$47,10,FALSE()))</f>
        <v/>
      </c>
      <c r="AI64" s="263" t="str">
        <f>IF(AI63="","",VLOOKUP(AI63,'【記載例】シフト記号表（勤務時間帯）'!$C$6:$L$47,10,FALSE()))</f>
        <v/>
      </c>
      <c r="AJ64" s="264" t="str">
        <f>IF(AJ63="","",VLOOKUP(AJ63,'【記載例】シフト記号表（勤務時間帯）'!$C$6:$L$47,10,FALSE()))</f>
        <v/>
      </c>
      <c r="AK64" s="262" t="str">
        <f>IF(AK63="","",VLOOKUP(AK63,'【記載例】シフト記号表（勤務時間帯）'!$C$6:$L$47,10,FALSE()))</f>
        <v/>
      </c>
      <c r="AL64" s="263" t="str">
        <f>IF(AL63="","",VLOOKUP(AL63,'【記載例】シフト記号表（勤務時間帯）'!$C$6:$L$47,10,FALSE()))</f>
        <v/>
      </c>
      <c r="AM64" s="263" t="str">
        <f>IF(AM63="","",VLOOKUP(AM63,'【記載例】シフト記号表（勤務時間帯）'!$C$6:$L$47,10,FALSE()))</f>
        <v/>
      </c>
      <c r="AN64" s="263" t="str">
        <f>IF(AN63="","",VLOOKUP(AN63,'【記載例】シフト記号表（勤務時間帯）'!$C$6:$L$47,10,FALSE()))</f>
        <v/>
      </c>
      <c r="AO64" s="263" t="str">
        <f>IF(AO63="","",VLOOKUP(AO63,'【記載例】シフト記号表（勤務時間帯）'!$C$6:$L$47,10,FALSE()))</f>
        <v/>
      </c>
      <c r="AP64" s="263" t="str">
        <f>IF(AP63="","",VLOOKUP(AP63,'【記載例】シフト記号表（勤務時間帯）'!$C$6:$L$47,10,FALSE()))</f>
        <v/>
      </c>
      <c r="AQ64" s="264" t="str">
        <f>IF(AQ63="","",VLOOKUP(AQ63,'【記載例】シフト記号表（勤務時間帯）'!$C$6:$L$47,10,FALSE()))</f>
        <v/>
      </c>
      <c r="AR64" s="262" t="str">
        <f>IF(AR63="","",VLOOKUP(AR63,'【記載例】シフト記号表（勤務時間帯）'!$C$6:$L$47,10,FALSE()))</f>
        <v/>
      </c>
      <c r="AS64" s="263" t="str">
        <f>IF(AS63="","",VLOOKUP(AS63,'【記載例】シフト記号表（勤務時間帯）'!$C$6:$L$47,10,FALSE()))</f>
        <v/>
      </c>
      <c r="AT64" s="263" t="str">
        <f>IF(AT63="","",VLOOKUP(AT63,'【記載例】シフト記号表（勤務時間帯）'!$C$6:$L$47,10,FALSE()))</f>
        <v/>
      </c>
      <c r="AU64" s="263" t="str">
        <f>IF(AU63="","",VLOOKUP(AU63,'【記載例】シフト記号表（勤務時間帯）'!$C$6:$L$47,10,FALSE()))</f>
        <v/>
      </c>
      <c r="AV64" s="263" t="str">
        <f>IF(AV63="","",VLOOKUP(AV63,'【記載例】シフト記号表（勤務時間帯）'!$C$6:$L$47,10,FALSE()))</f>
        <v/>
      </c>
      <c r="AW64" s="263" t="str">
        <f>IF(AW63="","",VLOOKUP(AW63,'【記載例】シフト記号表（勤務時間帯）'!$C$6:$L$47,10,FALSE()))</f>
        <v/>
      </c>
      <c r="AX64" s="264" t="str">
        <f>IF(AX63="","",VLOOKUP(AX63,'【記載例】シフト記号表（勤務時間帯）'!$C$6:$L$47,10,FALSE()))</f>
        <v/>
      </c>
      <c r="AY64" s="262" t="str">
        <f>IF(AY63="","",VLOOKUP(AY63,'【記載例】シフト記号表（勤務時間帯）'!$C$6:$L$47,10,FALSE()))</f>
        <v/>
      </c>
      <c r="AZ64" s="263" t="str">
        <f>IF(AZ63="","",VLOOKUP(AZ63,'【記載例】シフト記号表（勤務時間帯）'!$C$6:$L$47,10,FALSE()))</f>
        <v/>
      </c>
      <c r="BA64" s="263" t="str">
        <f>IF(BA63="","",VLOOKUP(BA63,'【記載例】シフト記号表（勤務時間帯）'!$C$6:$L$47,10,FALSE()))</f>
        <v/>
      </c>
      <c r="BB64" s="354">
        <f>IF($BE$3="４週",SUM(W64:AX64),IF($BE$3="暦月",SUM(W64:BA64),""))</f>
        <v>0</v>
      </c>
      <c r="BC64" s="354"/>
      <c r="BD64" s="355">
        <f>IF($BE$3="４週",BB64/4,IF($BE$3="暦月",(BB64/($BE$8/7)),""))</f>
        <v>0</v>
      </c>
      <c r="BE64" s="355"/>
      <c r="BF64" s="353"/>
      <c r="BG64" s="353"/>
      <c r="BH64" s="353"/>
      <c r="BI64" s="353"/>
      <c r="BJ64" s="353"/>
    </row>
    <row r="65" spans="2:62" ht="20.25" hidden="1" customHeight="1" x14ac:dyDescent="0.4">
      <c r="B65" s="340">
        <f>B63+1</f>
        <v>26</v>
      </c>
      <c r="C65" s="341"/>
      <c r="D65" s="341"/>
      <c r="E65" s="160"/>
      <c r="F65" s="71"/>
      <c r="G65" s="160"/>
      <c r="H65" s="71"/>
      <c r="I65" s="342"/>
      <c r="J65" s="342"/>
      <c r="K65" s="343"/>
      <c r="L65" s="343"/>
      <c r="M65" s="343"/>
      <c r="N65" s="343"/>
      <c r="O65" s="344"/>
      <c r="P65" s="344"/>
      <c r="Q65" s="344"/>
      <c r="R65" s="344"/>
      <c r="S65" s="344"/>
      <c r="T65" s="246" t="s">
        <v>36</v>
      </c>
      <c r="U65" s="247"/>
      <c r="V65" s="248"/>
      <c r="W65" s="255"/>
      <c r="X65" s="256"/>
      <c r="Y65" s="256"/>
      <c r="Z65" s="256"/>
      <c r="AA65" s="256"/>
      <c r="AB65" s="256"/>
      <c r="AC65" s="257"/>
      <c r="AD65" s="255"/>
      <c r="AE65" s="256"/>
      <c r="AF65" s="256"/>
      <c r="AG65" s="256"/>
      <c r="AH65" s="256"/>
      <c r="AI65" s="256"/>
      <c r="AJ65" s="257"/>
      <c r="AK65" s="255"/>
      <c r="AL65" s="256"/>
      <c r="AM65" s="256"/>
      <c r="AN65" s="256"/>
      <c r="AO65" s="256"/>
      <c r="AP65" s="256"/>
      <c r="AQ65" s="257"/>
      <c r="AR65" s="255"/>
      <c r="AS65" s="256"/>
      <c r="AT65" s="256"/>
      <c r="AU65" s="256"/>
      <c r="AV65" s="256"/>
      <c r="AW65" s="256"/>
      <c r="AX65" s="257"/>
      <c r="AY65" s="255"/>
      <c r="AZ65" s="256"/>
      <c r="BA65" s="258"/>
      <c r="BB65" s="345"/>
      <c r="BC65" s="345"/>
      <c r="BD65" s="346"/>
      <c r="BE65" s="346"/>
      <c r="BF65" s="347"/>
      <c r="BG65" s="347"/>
      <c r="BH65" s="347"/>
      <c r="BI65" s="347"/>
      <c r="BJ65" s="347"/>
    </row>
    <row r="66" spans="2:62" ht="20.25" hidden="1" customHeight="1" x14ac:dyDescent="0.4">
      <c r="B66" s="308"/>
      <c r="C66" s="319"/>
      <c r="D66" s="319"/>
      <c r="E66" s="160"/>
      <c r="F66" s="71">
        <f>C65</f>
        <v>0</v>
      </c>
      <c r="G66" s="160"/>
      <c r="H66" s="71">
        <f>I65</f>
        <v>0</v>
      </c>
      <c r="I66" s="320"/>
      <c r="J66" s="320"/>
      <c r="K66" s="321"/>
      <c r="L66" s="321"/>
      <c r="M66" s="321"/>
      <c r="N66" s="321"/>
      <c r="O66" s="322"/>
      <c r="P66" s="322"/>
      <c r="Q66" s="322"/>
      <c r="R66" s="322"/>
      <c r="S66" s="322"/>
      <c r="T66" s="243" t="s">
        <v>38</v>
      </c>
      <c r="U66" s="244"/>
      <c r="V66" s="245"/>
      <c r="W66" s="233" t="str">
        <f>IF(W65="","",VLOOKUP(W65,'【記載例】シフト記号表（勤務時間帯）'!$C$6:$L$47,10,FALSE()))</f>
        <v/>
      </c>
      <c r="X66" s="234" t="str">
        <f>IF(X65="","",VLOOKUP(X65,'【記載例】シフト記号表（勤務時間帯）'!$C$6:$L$47,10,FALSE()))</f>
        <v/>
      </c>
      <c r="Y66" s="234" t="str">
        <f>IF(Y65="","",VLOOKUP(Y65,'【記載例】シフト記号表（勤務時間帯）'!$C$6:$L$47,10,FALSE()))</f>
        <v/>
      </c>
      <c r="Z66" s="234" t="str">
        <f>IF(Z65="","",VLOOKUP(Z65,'【記載例】シフト記号表（勤務時間帯）'!$C$6:$L$47,10,FALSE()))</f>
        <v/>
      </c>
      <c r="AA66" s="234" t="str">
        <f>IF(AA65="","",VLOOKUP(AA65,'【記載例】シフト記号表（勤務時間帯）'!$C$6:$L$47,10,FALSE()))</f>
        <v/>
      </c>
      <c r="AB66" s="234" t="str">
        <f>IF(AB65="","",VLOOKUP(AB65,'【記載例】シフト記号表（勤務時間帯）'!$C$6:$L$47,10,FALSE()))</f>
        <v/>
      </c>
      <c r="AC66" s="235" t="str">
        <f>IF(AC65="","",VLOOKUP(AC65,'【記載例】シフト記号表（勤務時間帯）'!$C$6:$L$47,10,FALSE()))</f>
        <v/>
      </c>
      <c r="AD66" s="233" t="str">
        <f>IF(AD65="","",VLOOKUP(AD65,'【記載例】シフト記号表（勤務時間帯）'!$C$6:$L$47,10,FALSE()))</f>
        <v/>
      </c>
      <c r="AE66" s="234" t="str">
        <f>IF(AE65="","",VLOOKUP(AE65,'【記載例】シフト記号表（勤務時間帯）'!$C$6:$L$47,10,FALSE()))</f>
        <v/>
      </c>
      <c r="AF66" s="234" t="str">
        <f>IF(AF65="","",VLOOKUP(AF65,'【記載例】シフト記号表（勤務時間帯）'!$C$6:$L$47,10,FALSE()))</f>
        <v/>
      </c>
      <c r="AG66" s="234" t="str">
        <f>IF(AG65="","",VLOOKUP(AG65,'【記載例】シフト記号表（勤務時間帯）'!$C$6:$L$47,10,FALSE()))</f>
        <v/>
      </c>
      <c r="AH66" s="234" t="str">
        <f>IF(AH65="","",VLOOKUP(AH65,'【記載例】シフト記号表（勤務時間帯）'!$C$6:$L$47,10,FALSE()))</f>
        <v/>
      </c>
      <c r="AI66" s="234" t="str">
        <f>IF(AI65="","",VLOOKUP(AI65,'【記載例】シフト記号表（勤務時間帯）'!$C$6:$L$47,10,FALSE()))</f>
        <v/>
      </c>
      <c r="AJ66" s="235" t="str">
        <f>IF(AJ65="","",VLOOKUP(AJ65,'【記載例】シフト記号表（勤務時間帯）'!$C$6:$L$47,10,FALSE()))</f>
        <v/>
      </c>
      <c r="AK66" s="233" t="str">
        <f>IF(AK65="","",VLOOKUP(AK65,'【記載例】シフト記号表（勤務時間帯）'!$C$6:$L$47,10,FALSE()))</f>
        <v/>
      </c>
      <c r="AL66" s="234" t="str">
        <f>IF(AL65="","",VLOOKUP(AL65,'【記載例】シフト記号表（勤務時間帯）'!$C$6:$L$47,10,FALSE()))</f>
        <v/>
      </c>
      <c r="AM66" s="234" t="str">
        <f>IF(AM65="","",VLOOKUP(AM65,'【記載例】シフト記号表（勤務時間帯）'!$C$6:$L$47,10,FALSE()))</f>
        <v/>
      </c>
      <c r="AN66" s="234" t="str">
        <f>IF(AN65="","",VLOOKUP(AN65,'【記載例】シフト記号表（勤務時間帯）'!$C$6:$L$47,10,FALSE()))</f>
        <v/>
      </c>
      <c r="AO66" s="234" t="str">
        <f>IF(AO65="","",VLOOKUP(AO65,'【記載例】シフト記号表（勤務時間帯）'!$C$6:$L$47,10,FALSE()))</f>
        <v/>
      </c>
      <c r="AP66" s="234" t="str">
        <f>IF(AP65="","",VLOOKUP(AP65,'【記載例】シフト記号表（勤務時間帯）'!$C$6:$L$47,10,FALSE()))</f>
        <v/>
      </c>
      <c r="AQ66" s="235" t="str">
        <f>IF(AQ65="","",VLOOKUP(AQ65,'【記載例】シフト記号表（勤務時間帯）'!$C$6:$L$47,10,FALSE()))</f>
        <v/>
      </c>
      <c r="AR66" s="233" t="str">
        <f>IF(AR65="","",VLOOKUP(AR65,'【記載例】シフト記号表（勤務時間帯）'!$C$6:$L$47,10,FALSE()))</f>
        <v/>
      </c>
      <c r="AS66" s="234" t="str">
        <f>IF(AS65="","",VLOOKUP(AS65,'【記載例】シフト記号表（勤務時間帯）'!$C$6:$L$47,10,FALSE()))</f>
        <v/>
      </c>
      <c r="AT66" s="234" t="str">
        <f>IF(AT65="","",VLOOKUP(AT65,'【記載例】シフト記号表（勤務時間帯）'!$C$6:$L$47,10,FALSE()))</f>
        <v/>
      </c>
      <c r="AU66" s="234" t="str">
        <f>IF(AU65="","",VLOOKUP(AU65,'【記載例】シフト記号表（勤務時間帯）'!$C$6:$L$47,10,FALSE()))</f>
        <v/>
      </c>
      <c r="AV66" s="234" t="str">
        <f>IF(AV65="","",VLOOKUP(AV65,'【記載例】シフト記号表（勤務時間帯）'!$C$6:$L$47,10,FALSE()))</f>
        <v/>
      </c>
      <c r="AW66" s="234" t="str">
        <f>IF(AW65="","",VLOOKUP(AW65,'【記載例】シフト記号表（勤務時間帯）'!$C$6:$L$47,10,FALSE()))</f>
        <v/>
      </c>
      <c r="AX66" s="235" t="str">
        <f>IF(AX65="","",VLOOKUP(AX65,'【記載例】シフト記号表（勤務時間帯）'!$C$6:$L$47,10,FALSE()))</f>
        <v/>
      </c>
      <c r="AY66" s="233" t="str">
        <f>IF(AY65="","",VLOOKUP(AY65,'【記載例】シフト記号表（勤務時間帯）'!$C$6:$L$47,10,FALSE()))</f>
        <v/>
      </c>
      <c r="AZ66" s="234" t="str">
        <f>IF(AZ65="","",VLOOKUP(AZ65,'【記載例】シフト記号表（勤務時間帯）'!$C$6:$L$47,10,FALSE()))</f>
        <v/>
      </c>
      <c r="BA66" s="234" t="str">
        <f>IF(BA65="","",VLOOKUP(BA65,'【記載例】シフト記号表（勤務時間帯）'!$C$6:$L$47,10,FALSE()))</f>
        <v/>
      </c>
      <c r="BB66" s="317">
        <f>IF($BE$3="４週",SUM(W66:AX66),IF($BE$3="暦月",SUM(W66:BA66),""))</f>
        <v>0</v>
      </c>
      <c r="BC66" s="317"/>
      <c r="BD66" s="318">
        <f>IF($BE$3="４週",BB66/4,IF($BE$3="暦月",(BB66/($BE$8/7)),""))</f>
        <v>0</v>
      </c>
      <c r="BE66" s="318"/>
      <c r="BF66" s="325"/>
      <c r="BG66" s="325"/>
      <c r="BH66" s="325"/>
      <c r="BI66" s="325"/>
      <c r="BJ66" s="325"/>
    </row>
    <row r="67" spans="2:62" ht="20.25" hidden="1" customHeight="1" x14ac:dyDescent="0.4">
      <c r="B67" s="308">
        <f>B65+1</f>
        <v>27</v>
      </c>
      <c r="C67" s="319"/>
      <c r="D67" s="319"/>
      <c r="E67" s="160"/>
      <c r="F67" s="71"/>
      <c r="G67" s="160"/>
      <c r="H67" s="71"/>
      <c r="I67" s="320"/>
      <c r="J67" s="320"/>
      <c r="K67" s="321"/>
      <c r="L67" s="321"/>
      <c r="M67" s="321"/>
      <c r="N67" s="321"/>
      <c r="O67" s="322"/>
      <c r="P67" s="322"/>
      <c r="Q67" s="322"/>
      <c r="R67" s="322"/>
      <c r="S67" s="322"/>
      <c r="T67" s="246" t="s">
        <v>36</v>
      </c>
      <c r="U67" s="247"/>
      <c r="V67" s="248"/>
      <c r="W67" s="239"/>
      <c r="X67" s="240"/>
      <c r="Y67" s="240"/>
      <c r="Z67" s="240"/>
      <c r="AA67" s="240"/>
      <c r="AB67" s="240"/>
      <c r="AC67" s="241"/>
      <c r="AD67" s="239"/>
      <c r="AE67" s="240"/>
      <c r="AF67" s="240"/>
      <c r="AG67" s="240"/>
      <c r="AH67" s="240"/>
      <c r="AI67" s="240"/>
      <c r="AJ67" s="241"/>
      <c r="AK67" s="239"/>
      <c r="AL67" s="240"/>
      <c r="AM67" s="240"/>
      <c r="AN67" s="240"/>
      <c r="AO67" s="240"/>
      <c r="AP67" s="240"/>
      <c r="AQ67" s="241"/>
      <c r="AR67" s="239"/>
      <c r="AS67" s="240"/>
      <c r="AT67" s="240"/>
      <c r="AU67" s="240"/>
      <c r="AV67" s="240"/>
      <c r="AW67" s="240"/>
      <c r="AX67" s="241"/>
      <c r="AY67" s="239"/>
      <c r="AZ67" s="240"/>
      <c r="BA67" s="242"/>
      <c r="BB67" s="323"/>
      <c r="BC67" s="323"/>
      <c r="BD67" s="324"/>
      <c r="BE67" s="324"/>
      <c r="BF67" s="325"/>
      <c r="BG67" s="325"/>
      <c r="BH67" s="325"/>
      <c r="BI67" s="325"/>
      <c r="BJ67" s="325"/>
    </row>
    <row r="68" spans="2:62" ht="20.25" hidden="1" customHeight="1" x14ac:dyDescent="0.4">
      <c r="B68" s="308"/>
      <c r="C68" s="319"/>
      <c r="D68" s="319"/>
      <c r="E68" s="160"/>
      <c r="F68" s="71">
        <f>C67</f>
        <v>0</v>
      </c>
      <c r="G68" s="160"/>
      <c r="H68" s="71">
        <f>I67</f>
        <v>0</v>
      </c>
      <c r="I68" s="320"/>
      <c r="J68" s="320"/>
      <c r="K68" s="321"/>
      <c r="L68" s="321"/>
      <c r="M68" s="321"/>
      <c r="N68" s="321"/>
      <c r="O68" s="322"/>
      <c r="P68" s="322"/>
      <c r="Q68" s="322"/>
      <c r="R68" s="322"/>
      <c r="S68" s="322"/>
      <c r="T68" s="243" t="s">
        <v>38</v>
      </c>
      <c r="U68" s="244"/>
      <c r="V68" s="245"/>
      <c r="W68" s="233" t="str">
        <f>IF(W67="","",VLOOKUP(W67,'【記載例】シフト記号表（勤務時間帯）'!$C$6:$L$47,10,FALSE()))</f>
        <v/>
      </c>
      <c r="X68" s="234" t="str">
        <f>IF(X67="","",VLOOKUP(X67,'【記載例】シフト記号表（勤務時間帯）'!$C$6:$L$47,10,FALSE()))</f>
        <v/>
      </c>
      <c r="Y68" s="234" t="str">
        <f>IF(Y67="","",VLOOKUP(Y67,'【記載例】シフト記号表（勤務時間帯）'!$C$6:$L$47,10,FALSE()))</f>
        <v/>
      </c>
      <c r="Z68" s="234" t="str">
        <f>IF(Z67="","",VLOOKUP(Z67,'【記載例】シフト記号表（勤務時間帯）'!$C$6:$L$47,10,FALSE()))</f>
        <v/>
      </c>
      <c r="AA68" s="234" t="str">
        <f>IF(AA67="","",VLOOKUP(AA67,'【記載例】シフト記号表（勤務時間帯）'!$C$6:$L$47,10,FALSE()))</f>
        <v/>
      </c>
      <c r="AB68" s="234" t="str">
        <f>IF(AB67="","",VLOOKUP(AB67,'【記載例】シフト記号表（勤務時間帯）'!$C$6:$L$47,10,FALSE()))</f>
        <v/>
      </c>
      <c r="AC68" s="235" t="str">
        <f>IF(AC67="","",VLOOKUP(AC67,'【記載例】シフト記号表（勤務時間帯）'!$C$6:$L$47,10,FALSE()))</f>
        <v/>
      </c>
      <c r="AD68" s="233" t="str">
        <f>IF(AD67="","",VLOOKUP(AD67,'【記載例】シフト記号表（勤務時間帯）'!$C$6:$L$47,10,FALSE()))</f>
        <v/>
      </c>
      <c r="AE68" s="234" t="str">
        <f>IF(AE67="","",VLOOKUP(AE67,'【記載例】シフト記号表（勤務時間帯）'!$C$6:$L$47,10,FALSE()))</f>
        <v/>
      </c>
      <c r="AF68" s="234" t="str">
        <f>IF(AF67="","",VLOOKUP(AF67,'【記載例】シフト記号表（勤務時間帯）'!$C$6:$L$47,10,FALSE()))</f>
        <v/>
      </c>
      <c r="AG68" s="234" t="str">
        <f>IF(AG67="","",VLOOKUP(AG67,'【記載例】シフト記号表（勤務時間帯）'!$C$6:$L$47,10,FALSE()))</f>
        <v/>
      </c>
      <c r="AH68" s="234" t="str">
        <f>IF(AH67="","",VLOOKUP(AH67,'【記載例】シフト記号表（勤務時間帯）'!$C$6:$L$47,10,FALSE()))</f>
        <v/>
      </c>
      <c r="AI68" s="234" t="str">
        <f>IF(AI67="","",VLOOKUP(AI67,'【記載例】シフト記号表（勤務時間帯）'!$C$6:$L$47,10,FALSE()))</f>
        <v/>
      </c>
      <c r="AJ68" s="235" t="str">
        <f>IF(AJ67="","",VLOOKUP(AJ67,'【記載例】シフト記号表（勤務時間帯）'!$C$6:$L$47,10,FALSE()))</f>
        <v/>
      </c>
      <c r="AK68" s="233" t="str">
        <f>IF(AK67="","",VLOOKUP(AK67,'【記載例】シフト記号表（勤務時間帯）'!$C$6:$L$47,10,FALSE()))</f>
        <v/>
      </c>
      <c r="AL68" s="234" t="str">
        <f>IF(AL67="","",VLOOKUP(AL67,'【記載例】シフト記号表（勤務時間帯）'!$C$6:$L$47,10,FALSE()))</f>
        <v/>
      </c>
      <c r="AM68" s="234" t="str">
        <f>IF(AM67="","",VLOOKUP(AM67,'【記載例】シフト記号表（勤務時間帯）'!$C$6:$L$47,10,FALSE()))</f>
        <v/>
      </c>
      <c r="AN68" s="234" t="str">
        <f>IF(AN67="","",VLOOKUP(AN67,'【記載例】シフト記号表（勤務時間帯）'!$C$6:$L$47,10,FALSE()))</f>
        <v/>
      </c>
      <c r="AO68" s="234" t="str">
        <f>IF(AO67="","",VLOOKUP(AO67,'【記載例】シフト記号表（勤務時間帯）'!$C$6:$L$47,10,FALSE()))</f>
        <v/>
      </c>
      <c r="AP68" s="234" t="str">
        <f>IF(AP67="","",VLOOKUP(AP67,'【記載例】シフト記号表（勤務時間帯）'!$C$6:$L$47,10,FALSE()))</f>
        <v/>
      </c>
      <c r="AQ68" s="235" t="str">
        <f>IF(AQ67="","",VLOOKUP(AQ67,'【記載例】シフト記号表（勤務時間帯）'!$C$6:$L$47,10,FALSE()))</f>
        <v/>
      </c>
      <c r="AR68" s="233" t="str">
        <f>IF(AR67="","",VLOOKUP(AR67,'【記載例】シフト記号表（勤務時間帯）'!$C$6:$L$47,10,FALSE()))</f>
        <v/>
      </c>
      <c r="AS68" s="234" t="str">
        <f>IF(AS67="","",VLOOKUP(AS67,'【記載例】シフト記号表（勤務時間帯）'!$C$6:$L$47,10,FALSE()))</f>
        <v/>
      </c>
      <c r="AT68" s="234" t="str">
        <f>IF(AT67="","",VLOOKUP(AT67,'【記載例】シフト記号表（勤務時間帯）'!$C$6:$L$47,10,FALSE()))</f>
        <v/>
      </c>
      <c r="AU68" s="234" t="str">
        <f>IF(AU67="","",VLOOKUP(AU67,'【記載例】シフト記号表（勤務時間帯）'!$C$6:$L$47,10,FALSE()))</f>
        <v/>
      </c>
      <c r="AV68" s="234" t="str">
        <f>IF(AV67="","",VLOOKUP(AV67,'【記載例】シフト記号表（勤務時間帯）'!$C$6:$L$47,10,FALSE()))</f>
        <v/>
      </c>
      <c r="AW68" s="234" t="str">
        <f>IF(AW67="","",VLOOKUP(AW67,'【記載例】シフト記号表（勤務時間帯）'!$C$6:$L$47,10,FALSE()))</f>
        <v/>
      </c>
      <c r="AX68" s="235" t="str">
        <f>IF(AX67="","",VLOOKUP(AX67,'【記載例】シフト記号表（勤務時間帯）'!$C$6:$L$47,10,FALSE()))</f>
        <v/>
      </c>
      <c r="AY68" s="233" t="str">
        <f>IF(AY67="","",VLOOKUP(AY67,'【記載例】シフト記号表（勤務時間帯）'!$C$6:$L$47,10,FALSE()))</f>
        <v/>
      </c>
      <c r="AZ68" s="234" t="str">
        <f>IF(AZ67="","",VLOOKUP(AZ67,'【記載例】シフト記号表（勤務時間帯）'!$C$6:$L$47,10,FALSE()))</f>
        <v/>
      </c>
      <c r="BA68" s="234" t="str">
        <f>IF(BA67="","",VLOOKUP(BA67,'【記載例】シフト記号表（勤務時間帯）'!$C$6:$L$47,10,FALSE()))</f>
        <v/>
      </c>
      <c r="BB68" s="317">
        <f>IF($BE$3="４週",SUM(W68:AX68),IF($BE$3="暦月",SUM(W68:BA68),""))</f>
        <v>0</v>
      </c>
      <c r="BC68" s="317"/>
      <c r="BD68" s="318">
        <f>IF($BE$3="４週",BB68/4,IF($BE$3="暦月",(BB68/($BE$8/7)),""))</f>
        <v>0</v>
      </c>
      <c r="BE68" s="318"/>
      <c r="BF68" s="325"/>
      <c r="BG68" s="325"/>
      <c r="BH68" s="325"/>
      <c r="BI68" s="325"/>
      <c r="BJ68" s="325"/>
    </row>
    <row r="69" spans="2:62" ht="20.25" hidden="1" customHeight="1" x14ac:dyDescent="0.4">
      <c r="B69" s="308">
        <f>B67+1</f>
        <v>28</v>
      </c>
      <c r="C69" s="319"/>
      <c r="D69" s="319"/>
      <c r="E69" s="160"/>
      <c r="F69" s="71"/>
      <c r="G69" s="160"/>
      <c r="H69" s="71"/>
      <c r="I69" s="320"/>
      <c r="J69" s="320"/>
      <c r="K69" s="321"/>
      <c r="L69" s="321"/>
      <c r="M69" s="321"/>
      <c r="N69" s="321"/>
      <c r="O69" s="322"/>
      <c r="P69" s="322"/>
      <c r="Q69" s="322"/>
      <c r="R69" s="322"/>
      <c r="S69" s="322"/>
      <c r="T69" s="246" t="s">
        <v>36</v>
      </c>
      <c r="U69" s="247"/>
      <c r="V69" s="248"/>
      <c r="W69" s="239"/>
      <c r="X69" s="240"/>
      <c r="Y69" s="240"/>
      <c r="Z69" s="240"/>
      <c r="AA69" s="240"/>
      <c r="AB69" s="240"/>
      <c r="AC69" s="241"/>
      <c r="AD69" s="239"/>
      <c r="AE69" s="240"/>
      <c r="AF69" s="240"/>
      <c r="AG69" s="240"/>
      <c r="AH69" s="240"/>
      <c r="AI69" s="240"/>
      <c r="AJ69" s="241"/>
      <c r="AK69" s="239"/>
      <c r="AL69" s="240"/>
      <c r="AM69" s="240"/>
      <c r="AN69" s="240"/>
      <c r="AO69" s="240"/>
      <c r="AP69" s="240"/>
      <c r="AQ69" s="241"/>
      <c r="AR69" s="239"/>
      <c r="AS69" s="240"/>
      <c r="AT69" s="240"/>
      <c r="AU69" s="240"/>
      <c r="AV69" s="240"/>
      <c r="AW69" s="240"/>
      <c r="AX69" s="241"/>
      <c r="AY69" s="239"/>
      <c r="AZ69" s="240"/>
      <c r="BA69" s="242"/>
      <c r="BB69" s="323"/>
      <c r="BC69" s="323"/>
      <c r="BD69" s="324"/>
      <c r="BE69" s="324"/>
      <c r="BF69" s="325"/>
      <c r="BG69" s="325"/>
      <c r="BH69" s="325"/>
      <c r="BI69" s="325"/>
      <c r="BJ69" s="325"/>
    </row>
    <row r="70" spans="2:62" ht="20.25" hidden="1" customHeight="1" x14ac:dyDescent="0.4">
      <c r="B70" s="308"/>
      <c r="C70" s="319"/>
      <c r="D70" s="319"/>
      <c r="E70" s="160"/>
      <c r="F70" s="71">
        <f>C69</f>
        <v>0</v>
      </c>
      <c r="G70" s="160"/>
      <c r="H70" s="71">
        <f>I69</f>
        <v>0</v>
      </c>
      <c r="I70" s="320"/>
      <c r="J70" s="320"/>
      <c r="K70" s="321"/>
      <c r="L70" s="321"/>
      <c r="M70" s="321"/>
      <c r="N70" s="321"/>
      <c r="O70" s="322"/>
      <c r="P70" s="322"/>
      <c r="Q70" s="322"/>
      <c r="R70" s="322"/>
      <c r="S70" s="322"/>
      <c r="T70" s="243" t="s">
        <v>38</v>
      </c>
      <c r="U70" s="244"/>
      <c r="V70" s="245"/>
      <c r="W70" s="233" t="str">
        <f>IF(W69="","",VLOOKUP(W69,'【記載例】シフト記号表（勤務時間帯）'!$C$6:$L$47,10,FALSE()))</f>
        <v/>
      </c>
      <c r="X70" s="234" t="str">
        <f>IF(X69="","",VLOOKUP(X69,'【記載例】シフト記号表（勤務時間帯）'!$C$6:$L$47,10,FALSE()))</f>
        <v/>
      </c>
      <c r="Y70" s="234" t="str">
        <f>IF(Y69="","",VLOOKUP(Y69,'【記載例】シフト記号表（勤務時間帯）'!$C$6:$L$47,10,FALSE()))</f>
        <v/>
      </c>
      <c r="Z70" s="234" t="str">
        <f>IF(Z69="","",VLOOKUP(Z69,'【記載例】シフト記号表（勤務時間帯）'!$C$6:$L$47,10,FALSE()))</f>
        <v/>
      </c>
      <c r="AA70" s="234" t="str">
        <f>IF(AA69="","",VLOOKUP(AA69,'【記載例】シフト記号表（勤務時間帯）'!$C$6:$L$47,10,FALSE()))</f>
        <v/>
      </c>
      <c r="AB70" s="234" t="str">
        <f>IF(AB69="","",VLOOKUP(AB69,'【記載例】シフト記号表（勤務時間帯）'!$C$6:$L$47,10,FALSE()))</f>
        <v/>
      </c>
      <c r="AC70" s="235" t="str">
        <f>IF(AC69="","",VLOOKUP(AC69,'【記載例】シフト記号表（勤務時間帯）'!$C$6:$L$47,10,FALSE()))</f>
        <v/>
      </c>
      <c r="AD70" s="233" t="str">
        <f>IF(AD69="","",VLOOKUP(AD69,'【記載例】シフト記号表（勤務時間帯）'!$C$6:$L$47,10,FALSE()))</f>
        <v/>
      </c>
      <c r="AE70" s="234" t="str">
        <f>IF(AE69="","",VLOOKUP(AE69,'【記載例】シフト記号表（勤務時間帯）'!$C$6:$L$47,10,FALSE()))</f>
        <v/>
      </c>
      <c r="AF70" s="234" t="str">
        <f>IF(AF69="","",VLOOKUP(AF69,'【記載例】シフト記号表（勤務時間帯）'!$C$6:$L$47,10,FALSE()))</f>
        <v/>
      </c>
      <c r="AG70" s="234" t="str">
        <f>IF(AG69="","",VLOOKUP(AG69,'【記載例】シフト記号表（勤務時間帯）'!$C$6:$L$47,10,FALSE()))</f>
        <v/>
      </c>
      <c r="AH70" s="234" t="str">
        <f>IF(AH69="","",VLOOKUP(AH69,'【記載例】シフト記号表（勤務時間帯）'!$C$6:$L$47,10,FALSE()))</f>
        <v/>
      </c>
      <c r="AI70" s="234" t="str">
        <f>IF(AI69="","",VLOOKUP(AI69,'【記載例】シフト記号表（勤務時間帯）'!$C$6:$L$47,10,FALSE()))</f>
        <v/>
      </c>
      <c r="AJ70" s="235" t="str">
        <f>IF(AJ69="","",VLOOKUP(AJ69,'【記載例】シフト記号表（勤務時間帯）'!$C$6:$L$47,10,FALSE()))</f>
        <v/>
      </c>
      <c r="AK70" s="233" t="str">
        <f>IF(AK69="","",VLOOKUP(AK69,'【記載例】シフト記号表（勤務時間帯）'!$C$6:$L$47,10,FALSE()))</f>
        <v/>
      </c>
      <c r="AL70" s="234" t="str">
        <f>IF(AL69="","",VLOOKUP(AL69,'【記載例】シフト記号表（勤務時間帯）'!$C$6:$L$47,10,FALSE()))</f>
        <v/>
      </c>
      <c r="AM70" s="234" t="str">
        <f>IF(AM69="","",VLOOKUP(AM69,'【記載例】シフト記号表（勤務時間帯）'!$C$6:$L$47,10,FALSE()))</f>
        <v/>
      </c>
      <c r="AN70" s="234" t="str">
        <f>IF(AN69="","",VLOOKUP(AN69,'【記載例】シフト記号表（勤務時間帯）'!$C$6:$L$47,10,FALSE()))</f>
        <v/>
      </c>
      <c r="AO70" s="234" t="str">
        <f>IF(AO69="","",VLOOKUP(AO69,'【記載例】シフト記号表（勤務時間帯）'!$C$6:$L$47,10,FALSE()))</f>
        <v/>
      </c>
      <c r="AP70" s="234" t="str">
        <f>IF(AP69="","",VLOOKUP(AP69,'【記載例】シフト記号表（勤務時間帯）'!$C$6:$L$47,10,FALSE()))</f>
        <v/>
      </c>
      <c r="AQ70" s="235" t="str">
        <f>IF(AQ69="","",VLOOKUP(AQ69,'【記載例】シフト記号表（勤務時間帯）'!$C$6:$L$47,10,FALSE()))</f>
        <v/>
      </c>
      <c r="AR70" s="233" t="str">
        <f>IF(AR69="","",VLOOKUP(AR69,'【記載例】シフト記号表（勤務時間帯）'!$C$6:$L$47,10,FALSE()))</f>
        <v/>
      </c>
      <c r="AS70" s="234" t="str">
        <f>IF(AS69="","",VLOOKUP(AS69,'【記載例】シフト記号表（勤務時間帯）'!$C$6:$L$47,10,FALSE()))</f>
        <v/>
      </c>
      <c r="AT70" s="234" t="str">
        <f>IF(AT69="","",VLOOKUP(AT69,'【記載例】シフト記号表（勤務時間帯）'!$C$6:$L$47,10,FALSE()))</f>
        <v/>
      </c>
      <c r="AU70" s="234" t="str">
        <f>IF(AU69="","",VLOOKUP(AU69,'【記載例】シフト記号表（勤務時間帯）'!$C$6:$L$47,10,FALSE()))</f>
        <v/>
      </c>
      <c r="AV70" s="234" t="str">
        <f>IF(AV69="","",VLOOKUP(AV69,'【記載例】シフト記号表（勤務時間帯）'!$C$6:$L$47,10,FALSE()))</f>
        <v/>
      </c>
      <c r="AW70" s="234" t="str">
        <f>IF(AW69="","",VLOOKUP(AW69,'【記載例】シフト記号表（勤務時間帯）'!$C$6:$L$47,10,FALSE()))</f>
        <v/>
      </c>
      <c r="AX70" s="235" t="str">
        <f>IF(AX69="","",VLOOKUP(AX69,'【記載例】シフト記号表（勤務時間帯）'!$C$6:$L$47,10,FALSE()))</f>
        <v/>
      </c>
      <c r="AY70" s="233" t="str">
        <f>IF(AY69="","",VLOOKUP(AY69,'【記載例】シフト記号表（勤務時間帯）'!$C$6:$L$47,10,FALSE()))</f>
        <v/>
      </c>
      <c r="AZ70" s="234" t="str">
        <f>IF(AZ69="","",VLOOKUP(AZ69,'【記載例】シフト記号表（勤務時間帯）'!$C$6:$L$47,10,FALSE()))</f>
        <v/>
      </c>
      <c r="BA70" s="234" t="str">
        <f>IF(BA69="","",VLOOKUP(BA69,'【記載例】シフト記号表（勤務時間帯）'!$C$6:$L$47,10,FALSE()))</f>
        <v/>
      </c>
      <c r="BB70" s="317">
        <f>IF($BE$3="４週",SUM(W70:AX70),IF($BE$3="暦月",SUM(W70:BA70),""))</f>
        <v>0</v>
      </c>
      <c r="BC70" s="317"/>
      <c r="BD70" s="318">
        <f>IF($BE$3="４週",BB70/4,IF($BE$3="暦月",(BB70/($BE$8/7)),""))</f>
        <v>0</v>
      </c>
      <c r="BE70" s="318"/>
      <c r="BF70" s="325"/>
      <c r="BG70" s="325"/>
      <c r="BH70" s="325"/>
      <c r="BI70" s="325"/>
      <c r="BJ70" s="325"/>
    </row>
    <row r="71" spans="2:62" ht="20.25" hidden="1" customHeight="1" x14ac:dyDescent="0.4">
      <c r="B71" s="308">
        <f>B69+1</f>
        <v>29</v>
      </c>
      <c r="C71" s="334"/>
      <c r="D71" s="334"/>
      <c r="E71" s="160"/>
      <c r="F71" s="71"/>
      <c r="G71" s="160"/>
      <c r="H71" s="71"/>
      <c r="I71" s="335"/>
      <c r="J71" s="335"/>
      <c r="K71" s="336"/>
      <c r="L71" s="336"/>
      <c r="M71" s="336"/>
      <c r="N71" s="336"/>
      <c r="O71" s="322"/>
      <c r="P71" s="322"/>
      <c r="Q71" s="322"/>
      <c r="R71" s="322"/>
      <c r="S71" s="322"/>
      <c r="T71" s="246" t="s">
        <v>36</v>
      </c>
      <c r="U71" s="247"/>
      <c r="V71" s="248"/>
      <c r="W71" s="239"/>
      <c r="X71" s="240"/>
      <c r="Y71" s="240"/>
      <c r="Z71" s="240"/>
      <c r="AA71" s="240"/>
      <c r="AB71" s="240"/>
      <c r="AC71" s="241"/>
      <c r="AD71" s="239"/>
      <c r="AE71" s="240"/>
      <c r="AF71" s="240"/>
      <c r="AG71" s="240"/>
      <c r="AH71" s="240"/>
      <c r="AI71" s="240"/>
      <c r="AJ71" s="241"/>
      <c r="AK71" s="239"/>
      <c r="AL71" s="240"/>
      <c r="AM71" s="240"/>
      <c r="AN71" s="240"/>
      <c r="AO71" s="240"/>
      <c r="AP71" s="240"/>
      <c r="AQ71" s="241"/>
      <c r="AR71" s="239"/>
      <c r="AS71" s="240"/>
      <c r="AT71" s="240"/>
      <c r="AU71" s="240"/>
      <c r="AV71" s="240"/>
      <c r="AW71" s="240"/>
      <c r="AX71" s="241"/>
      <c r="AY71" s="239"/>
      <c r="AZ71" s="240"/>
      <c r="BA71" s="242"/>
      <c r="BB71" s="323"/>
      <c r="BC71" s="323"/>
      <c r="BD71" s="324"/>
      <c r="BE71" s="324"/>
      <c r="BF71" s="337"/>
      <c r="BG71" s="337"/>
      <c r="BH71" s="337"/>
      <c r="BI71" s="337"/>
      <c r="BJ71" s="337"/>
    </row>
    <row r="72" spans="2:62" ht="20.25" hidden="1" customHeight="1" x14ac:dyDescent="0.4">
      <c r="B72" s="308"/>
      <c r="C72" s="334"/>
      <c r="D72" s="334"/>
      <c r="E72" s="163"/>
      <c r="F72" s="91">
        <f>C71</f>
        <v>0</v>
      </c>
      <c r="G72" s="163"/>
      <c r="H72" s="91">
        <f>I71</f>
        <v>0</v>
      </c>
      <c r="I72" s="335"/>
      <c r="J72" s="335"/>
      <c r="K72" s="336"/>
      <c r="L72" s="336"/>
      <c r="M72" s="336"/>
      <c r="N72" s="336"/>
      <c r="O72" s="322"/>
      <c r="P72" s="322"/>
      <c r="Q72" s="322"/>
      <c r="R72" s="322"/>
      <c r="S72" s="322"/>
      <c r="T72" s="243" t="s">
        <v>38</v>
      </c>
      <c r="U72" s="244"/>
      <c r="V72" s="245"/>
      <c r="W72" s="233" t="str">
        <f>IF(W71="","",VLOOKUP(W71,'【記載例】シフト記号表（勤務時間帯）'!$C$6:$L$47,10,FALSE()))</f>
        <v/>
      </c>
      <c r="X72" s="234" t="str">
        <f>IF(X71="","",VLOOKUP(X71,'【記載例】シフト記号表（勤務時間帯）'!$C$6:$L$47,10,FALSE()))</f>
        <v/>
      </c>
      <c r="Y72" s="234" t="str">
        <f>IF(Y71="","",VLOOKUP(Y71,'【記載例】シフト記号表（勤務時間帯）'!$C$6:$L$47,10,FALSE()))</f>
        <v/>
      </c>
      <c r="Z72" s="234" t="str">
        <f>IF(Z71="","",VLOOKUP(Z71,'【記載例】シフト記号表（勤務時間帯）'!$C$6:$L$47,10,FALSE()))</f>
        <v/>
      </c>
      <c r="AA72" s="234" t="str">
        <f>IF(AA71="","",VLOOKUP(AA71,'【記載例】シフト記号表（勤務時間帯）'!$C$6:$L$47,10,FALSE()))</f>
        <v/>
      </c>
      <c r="AB72" s="234" t="str">
        <f>IF(AB71="","",VLOOKUP(AB71,'【記載例】シフト記号表（勤務時間帯）'!$C$6:$L$47,10,FALSE()))</f>
        <v/>
      </c>
      <c r="AC72" s="235" t="str">
        <f>IF(AC71="","",VLOOKUP(AC71,'【記載例】シフト記号表（勤務時間帯）'!$C$6:$L$47,10,FALSE()))</f>
        <v/>
      </c>
      <c r="AD72" s="233" t="str">
        <f>IF(AD71="","",VLOOKUP(AD71,'【記載例】シフト記号表（勤務時間帯）'!$C$6:$L$47,10,FALSE()))</f>
        <v/>
      </c>
      <c r="AE72" s="234" t="str">
        <f>IF(AE71="","",VLOOKUP(AE71,'【記載例】シフト記号表（勤務時間帯）'!$C$6:$L$47,10,FALSE()))</f>
        <v/>
      </c>
      <c r="AF72" s="234" t="str">
        <f>IF(AF71="","",VLOOKUP(AF71,'【記載例】シフト記号表（勤務時間帯）'!$C$6:$L$47,10,FALSE()))</f>
        <v/>
      </c>
      <c r="AG72" s="234" t="str">
        <f>IF(AG71="","",VLOOKUP(AG71,'【記載例】シフト記号表（勤務時間帯）'!$C$6:$L$47,10,FALSE()))</f>
        <v/>
      </c>
      <c r="AH72" s="234" t="str">
        <f>IF(AH71="","",VLOOKUP(AH71,'【記載例】シフト記号表（勤務時間帯）'!$C$6:$L$47,10,FALSE()))</f>
        <v/>
      </c>
      <c r="AI72" s="234" t="str">
        <f>IF(AI71="","",VLOOKUP(AI71,'【記載例】シフト記号表（勤務時間帯）'!$C$6:$L$47,10,FALSE()))</f>
        <v/>
      </c>
      <c r="AJ72" s="235" t="str">
        <f>IF(AJ71="","",VLOOKUP(AJ71,'【記載例】シフト記号表（勤務時間帯）'!$C$6:$L$47,10,FALSE()))</f>
        <v/>
      </c>
      <c r="AK72" s="233" t="str">
        <f>IF(AK71="","",VLOOKUP(AK71,'【記載例】シフト記号表（勤務時間帯）'!$C$6:$L$47,10,FALSE()))</f>
        <v/>
      </c>
      <c r="AL72" s="234" t="str">
        <f>IF(AL71="","",VLOOKUP(AL71,'【記載例】シフト記号表（勤務時間帯）'!$C$6:$L$47,10,FALSE()))</f>
        <v/>
      </c>
      <c r="AM72" s="234" t="str">
        <f>IF(AM71="","",VLOOKUP(AM71,'【記載例】シフト記号表（勤務時間帯）'!$C$6:$L$47,10,FALSE()))</f>
        <v/>
      </c>
      <c r="AN72" s="234" t="str">
        <f>IF(AN71="","",VLOOKUP(AN71,'【記載例】シフト記号表（勤務時間帯）'!$C$6:$L$47,10,FALSE()))</f>
        <v/>
      </c>
      <c r="AO72" s="234" t="str">
        <f>IF(AO71="","",VLOOKUP(AO71,'【記載例】シフト記号表（勤務時間帯）'!$C$6:$L$47,10,FALSE()))</f>
        <v/>
      </c>
      <c r="AP72" s="234" t="str">
        <f>IF(AP71="","",VLOOKUP(AP71,'【記載例】シフト記号表（勤務時間帯）'!$C$6:$L$47,10,FALSE()))</f>
        <v/>
      </c>
      <c r="AQ72" s="235" t="str">
        <f>IF(AQ71="","",VLOOKUP(AQ71,'【記載例】シフト記号表（勤務時間帯）'!$C$6:$L$47,10,FALSE()))</f>
        <v/>
      </c>
      <c r="AR72" s="233" t="str">
        <f>IF(AR71="","",VLOOKUP(AR71,'【記載例】シフト記号表（勤務時間帯）'!$C$6:$L$47,10,FALSE()))</f>
        <v/>
      </c>
      <c r="AS72" s="234" t="str">
        <f>IF(AS71="","",VLOOKUP(AS71,'【記載例】シフト記号表（勤務時間帯）'!$C$6:$L$47,10,FALSE()))</f>
        <v/>
      </c>
      <c r="AT72" s="234" t="str">
        <f>IF(AT71="","",VLOOKUP(AT71,'【記載例】シフト記号表（勤務時間帯）'!$C$6:$L$47,10,FALSE()))</f>
        <v/>
      </c>
      <c r="AU72" s="234" t="str">
        <f>IF(AU71="","",VLOOKUP(AU71,'【記載例】シフト記号表（勤務時間帯）'!$C$6:$L$47,10,FALSE()))</f>
        <v/>
      </c>
      <c r="AV72" s="234" t="str">
        <f>IF(AV71="","",VLOOKUP(AV71,'【記載例】シフト記号表（勤務時間帯）'!$C$6:$L$47,10,FALSE()))</f>
        <v/>
      </c>
      <c r="AW72" s="234" t="str">
        <f>IF(AW71="","",VLOOKUP(AW71,'【記載例】シフト記号表（勤務時間帯）'!$C$6:$L$47,10,FALSE()))</f>
        <v/>
      </c>
      <c r="AX72" s="235" t="str">
        <f>IF(AX71="","",VLOOKUP(AX71,'【記載例】シフト記号表（勤務時間帯）'!$C$6:$L$47,10,FALSE()))</f>
        <v/>
      </c>
      <c r="AY72" s="233" t="str">
        <f>IF(AY71="","",VLOOKUP(AY71,'【記載例】シフト記号表（勤務時間帯）'!$C$6:$L$47,10,FALSE()))</f>
        <v/>
      </c>
      <c r="AZ72" s="234" t="str">
        <f>IF(AZ71="","",VLOOKUP(AZ71,'【記載例】シフト記号表（勤務時間帯）'!$C$6:$L$47,10,FALSE()))</f>
        <v/>
      </c>
      <c r="BA72" s="234" t="str">
        <f>IF(BA71="","",VLOOKUP(BA71,'【記載例】シフト記号表（勤務時間帯）'!$C$6:$L$47,10,FALSE()))</f>
        <v/>
      </c>
      <c r="BB72" s="338">
        <f>IF($BE$3="４週",SUM(W72:AX72),IF($BE$3="暦月",SUM(W72:BA72),""))</f>
        <v>0</v>
      </c>
      <c r="BC72" s="338"/>
      <c r="BD72" s="339">
        <f>IF($BE$3="４週",BB72/4,IF($BE$3="暦月",(BB72/($BE$8/7)),""))</f>
        <v>0</v>
      </c>
      <c r="BE72" s="339"/>
      <c r="BF72" s="337"/>
      <c r="BG72" s="337"/>
      <c r="BH72" s="337"/>
      <c r="BI72" s="337"/>
      <c r="BJ72" s="337"/>
    </row>
    <row r="73" spans="2:62" ht="20.25" hidden="1" customHeight="1" thickBot="1" x14ac:dyDescent="0.45">
      <c r="B73" s="348">
        <f>B71+1</f>
        <v>30</v>
      </c>
      <c r="C73" s="349"/>
      <c r="D73" s="349"/>
      <c r="E73" s="161"/>
      <c r="F73" s="162"/>
      <c r="G73" s="161"/>
      <c r="H73" s="162"/>
      <c r="I73" s="350"/>
      <c r="J73" s="350"/>
      <c r="K73" s="351"/>
      <c r="L73" s="351"/>
      <c r="M73" s="351"/>
      <c r="N73" s="351"/>
      <c r="O73" s="352"/>
      <c r="P73" s="352"/>
      <c r="Q73" s="352"/>
      <c r="R73" s="352"/>
      <c r="S73" s="352"/>
      <c r="T73" s="265" t="s">
        <v>36</v>
      </c>
      <c r="U73" s="266"/>
      <c r="V73" s="267"/>
      <c r="W73" s="239"/>
      <c r="X73" s="240"/>
      <c r="Y73" s="240"/>
      <c r="Z73" s="240"/>
      <c r="AA73" s="240"/>
      <c r="AB73" s="240"/>
      <c r="AC73" s="241"/>
      <c r="AD73" s="239"/>
      <c r="AE73" s="240"/>
      <c r="AF73" s="240"/>
      <c r="AG73" s="240"/>
      <c r="AH73" s="240"/>
      <c r="AI73" s="240"/>
      <c r="AJ73" s="241"/>
      <c r="AK73" s="239"/>
      <c r="AL73" s="240"/>
      <c r="AM73" s="240"/>
      <c r="AN73" s="240"/>
      <c r="AO73" s="240"/>
      <c r="AP73" s="240"/>
      <c r="AQ73" s="241"/>
      <c r="AR73" s="239"/>
      <c r="AS73" s="240"/>
      <c r="AT73" s="240"/>
      <c r="AU73" s="240"/>
      <c r="AV73" s="240"/>
      <c r="AW73" s="240"/>
      <c r="AX73" s="241"/>
      <c r="AY73" s="239"/>
      <c r="AZ73" s="240"/>
      <c r="BA73" s="242"/>
      <c r="BB73" s="323"/>
      <c r="BC73" s="323"/>
      <c r="BD73" s="324"/>
      <c r="BE73" s="324"/>
      <c r="BF73" s="353"/>
      <c r="BG73" s="353"/>
      <c r="BH73" s="353"/>
      <c r="BI73" s="353"/>
      <c r="BJ73" s="353"/>
    </row>
    <row r="74" spans="2:62" ht="20.25" hidden="1" customHeight="1" thickBot="1" x14ac:dyDescent="0.45">
      <c r="B74" s="348"/>
      <c r="C74" s="349"/>
      <c r="D74" s="349"/>
      <c r="E74" s="164"/>
      <c r="F74" s="92">
        <f>C74</f>
        <v>0</v>
      </c>
      <c r="G74" s="164"/>
      <c r="H74" s="92">
        <f>I74</f>
        <v>0</v>
      </c>
      <c r="I74" s="350"/>
      <c r="J74" s="350"/>
      <c r="K74" s="351"/>
      <c r="L74" s="351"/>
      <c r="M74" s="351"/>
      <c r="N74" s="351"/>
      <c r="O74" s="352"/>
      <c r="P74" s="352"/>
      <c r="Q74" s="352"/>
      <c r="R74" s="352"/>
      <c r="S74" s="352"/>
      <c r="T74" s="259" t="s">
        <v>38</v>
      </c>
      <c r="U74" s="260"/>
      <c r="V74" s="261"/>
      <c r="W74" s="262" t="str">
        <f>IF(W73="","",VLOOKUP(W73,'【記載例】シフト記号表（勤務時間帯）'!$C$6:$L$47,10,FALSE()))</f>
        <v/>
      </c>
      <c r="X74" s="263" t="str">
        <f>IF(X73="","",VLOOKUP(X73,'【記載例】シフト記号表（勤務時間帯）'!$C$6:$L$47,10,FALSE()))</f>
        <v/>
      </c>
      <c r="Y74" s="263" t="str">
        <f>IF(Y73="","",VLOOKUP(Y73,'【記載例】シフト記号表（勤務時間帯）'!$C$6:$L$47,10,FALSE()))</f>
        <v/>
      </c>
      <c r="Z74" s="263" t="str">
        <f>IF(Z73="","",VLOOKUP(Z73,'【記載例】シフト記号表（勤務時間帯）'!$C$6:$L$47,10,FALSE()))</f>
        <v/>
      </c>
      <c r="AA74" s="263" t="str">
        <f>IF(AA73="","",VLOOKUP(AA73,'【記載例】シフト記号表（勤務時間帯）'!$C$6:$L$47,10,FALSE()))</f>
        <v/>
      </c>
      <c r="AB74" s="263" t="str">
        <f>IF(AB73="","",VLOOKUP(AB73,'【記載例】シフト記号表（勤務時間帯）'!$C$6:$L$47,10,FALSE()))</f>
        <v/>
      </c>
      <c r="AC74" s="264" t="str">
        <f>IF(AC73="","",VLOOKUP(AC73,'【記載例】シフト記号表（勤務時間帯）'!$C$6:$L$47,10,FALSE()))</f>
        <v/>
      </c>
      <c r="AD74" s="262" t="str">
        <f>IF(AD73="","",VLOOKUP(AD73,'【記載例】シフト記号表（勤務時間帯）'!$C$6:$L$47,10,FALSE()))</f>
        <v/>
      </c>
      <c r="AE74" s="263" t="str">
        <f>IF(AE73="","",VLOOKUP(AE73,'【記載例】シフト記号表（勤務時間帯）'!$C$6:$L$47,10,FALSE()))</f>
        <v/>
      </c>
      <c r="AF74" s="263" t="str">
        <f>IF(AF73="","",VLOOKUP(AF73,'【記載例】シフト記号表（勤務時間帯）'!$C$6:$L$47,10,FALSE()))</f>
        <v/>
      </c>
      <c r="AG74" s="263" t="str">
        <f>IF(AG73="","",VLOOKUP(AG73,'【記載例】シフト記号表（勤務時間帯）'!$C$6:$L$47,10,FALSE()))</f>
        <v/>
      </c>
      <c r="AH74" s="263" t="str">
        <f>IF(AH73="","",VLOOKUP(AH73,'【記載例】シフト記号表（勤務時間帯）'!$C$6:$L$47,10,FALSE()))</f>
        <v/>
      </c>
      <c r="AI74" s="263" t="str">
        <f>IF(AI73="","",VLOOKUP(AI73,'【記載例】シフト記号表（勤務時間帯）'!$C$6:$L$47,10,FALSE()))</f>
        <v/>
      </c>
      <c r="AJ74" s="264" t="str">
        <f>IF(AJ73="","",VLOOKUP(AJ73,'【記載例】シフト記号表（勤務時間帯）'!$C$6:$L$47,10,FALSE()))</f>
        <v/>
      </c>
      <c r="AK74" s="262" t="str">
        <f>IF(AK73="","",VLOOKUP(AK73,'【記載例】シフト記号表（勤務時間帯）'!$C$6:$L$47,10,FALSE()))</f>
        <v/>
      </c>
      <c r="AL74" s="263" t="str">
        <f>IF(AL73="","",VLOOKUP(AL73,'【記載例】シフト記号表（勤務時間帯）'!$C$6:$L$47,10,FALSE()))</f>
        <v/>
      </c>
      <c r="AM74" s="263" t="str">
        <f>IF(AM73="","",VLOOKUP(AM73,'【記載例】シフト記号表（勤務時間帯）'!$C$6:$L$47,10,FALSE()))</f>
        <v/>
      </c>
      <c r="AN74" s="263" t="str">
        <f>IF(AN73="","",VLOOKUP(AN73,'【記載例】シフト記号表（勤務時間帯）'!$C$6:$L$47,10,FALSE()))</f>
        <v/>
      </c>
      <c r="AO74" s="263" t="str">
        <f>IF(AO73="","",VLOOKUP(AO73,'【記載例】シフト記号表（勤務時間帯）'!$C$6:$L$47,10,FALSE()))</f>
        <v/>
      </c>
      <c r="AP74" s="263" t="str">
        <f>IF(AP73="","",VLOOKUP(AP73,'【記載例】シフト記号表（勤務時間帯）'!$C$6:$L$47,10,FALSE()))</f>
        <v/>
      </c>
      <c r="AQ74" s="264" t="str">
        <f>IF(AQ73="","",VLOOKUP(AQ73,'【記載例】シフト記号表（勤務時間帯）'!$C$6:$L$47,10,FALSE()))</f>
        <v/>
      </c>
      <c r="AR74" s="262" t="str">
        <f>IF(AR73="","",VLOOKUP(AR73,'【記載例】シフト記号表（勤務時間帯）'!$C$6:$L$47,10,FALSE()))</f>
        <v/>
      </c>
      <c r="AS74" s="263" t="str">
        <f>IF(AS73="","",VLOOKUP(AS73,'【記載例】シフト記号表（勤務時間帯）'!$C$6:$L$47,10,FALSE()))</f>
        <v/>
      </c>
      <c r="AT74" s="263" t="str">
        <f>IF(AT73="","",VLOOKUP(AT73,'【記載例】シフト記号表（勤務時間帯）'!$C$6:$L$47,10,FALSE()))</f>
        <v/>
      </c>
      <c r="AU74" s="263" t="str">
        <f>IF(AU73="","",VLOOKUP(AU73,'【記載例】シフト記号表（勤務時間帯）'!$C$6:$L$47,10,FALSE()))</f>
        <v/>
      </c>
      <c r="AV74" s="263" t="str">
        <f>IF(AV73="","",VLOOKUP(AV73,'【記載例】シフト記号表（勤務時間帯）'!$C$6:$L$47,10,FALSE()))</f>
        <v/>
      </c>
      <c r="AW74" s="263" t="str">
        <f>IF(AW73="","",VLOOKUP(AW73,'【記載例】シフト記号表（勤務時間帯）'!$C$6:$L$47,10,FALSE()))</f>
        <v/>
      </c>
      <c r="AX74" s="264" t="str">
        <f>IF(AX73="","",VLOOKUP(AX73,'【記載例】シフト記号表（勤務時間帯）'!$C$6:$L$47,10,FALSE()))</f>
        <v/>
      </c>
      <c r="AY74" s="262" t="str">
        <f>IF(AY73="","",VLOOKUP(AY73,'【記載例】シフト記号表（勤務時間帯）'!$C$6:$L$47,10,FALSE()))</f>
        <v/>
      </c>
      <c r="AZ74" s="263" t="str">
        <f>IF(AZ73="","",VLOOKUP(AZ73,'【記載例】シフト記号表（勤務時間帯）'!$C$6:$L$47,10,FALSE()))</f>
        <v/>
      </c>
      <c r="BA74" s="268" t="str">
        <f>IF(BA73="","",VLOOKUP(BA73,'【記載例】シフト記号表（勤務時間帯）'!$C$6:$L$47,10,FALSE()))</f>
        <v/>
      </c>
      <c r="BB74" s="354">
        <f>IF($BE$3="４週",SUM(W74:AX74),IF($BE$3="暦月",SUM(W74:BA74),""))</f>
        <v>0</v>
      </c>
      <c r="BC74" s="354"/>
      <c r="BD74" s="355">
        <f>IF($BE$3="４週",BB74/4,IF($BE$3="暦月",(BB74/($BE$8/7)),""))</f>
        <v>0</v>
      </c>
      <c r="BE74" s="355"/>
      <c r="BF74" s="353"/>
      <c r="BG74" s="353"/>
      <c r="BH74" s="353"/>
      <c r="BI74" s="353"/>
      <c r="BJ74" s="353"/>
    </row>
    <row r="75" spans="2:62" ht="20.25" hidden="1"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3:59" x14ac:dyDescent="0.4">
      <c r="AQ114" s="269"/>
      <c r="AR114" s="269"/>
      <c r="AS114" s="269"/>
      <c r="AT114" s="269"/>
      <c r="AU114" s="269"/>
      <c r="AV114" s="269"/>
    </row>
    <row r="115" spans="3:59" x14ac:dyDescent="0.4">
      <c r="AQ115" s="269"/>
      <c r="AR115" s="269"/>
      <c r="AS115" s="269"/>
      <c r="AT115" s="269"/>
      <c r="AU115" s="269"/>
      <c r="AV115" s="269"/>
    </row>
    <row r="117" spans="3:59" x14ac:dyDescent="0.4">
      <c r="AW117" s="269"/>
      <c r="AX117" s="269"/>
      <c r="AY117" s="269"/>
      <c r="AZ117" s="269"/>
      <c r="BA117" s="269"/>
      <c r="BB117" s="269"/>
      <c r="BC117" s="269"/>
      <c r="BD117" s="269"/>
      <c r="BE117" s="269"/>
    </row>
    <row r="118" spans="3:59" x14ac:dyDescent="0.4">
      <c r="AW118" s="269"/>
      <c r="AX118" s="269"/>
      <c r="AY118" s="269"/>
      <c r="AZ118" s="269"/>
      <c r="BA118" s="269"/>
      <c r="BB118" s="269"/>
      <c r="BC118" s="269"/>
      <c r="BD118" s="269"/>
      <c r="BE118" s="269"/>
    </row>
    <row r="121" spans="3:59" x14ac:dyDescent="0.4">
      <c r="C121" s="39"/>
      <c r="D121" s="39"/>
      <c r="E121" s="39"/>
      <c r="F121" s="39"/>
      <c r="G121" s="39"/>
      <c r="H121" s="39"/>
      <c r="I121" s="39"/>
      <c r="J121" s="3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69"/>
      <c r="AP121" s="269"/>
      <c r="BF121" s="269"/>
      <c r="BG121" s="269"/>
    </row>
    <row r="122" spans="3:59" x14ac:dyDescent="0.4">
      <c r="C122" s="39"/>
      <c r="D122" s="39"/>
      <c r="E122" s="39"/>
      <c r="F122" s="39"/>
      <c r="G122" s="39"/>
      <c r="H122" s="39"/>
      <c r="I122" s="39"/>
      <c r="J122" s="3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69"/>
      <c r="AP122" s="269"/>
      <c r="BF122" s="269"/>
      <c r="BG122" s="269"/>
    </row>
    <row r="123" spans="3:59" x14ac:dyDescent="0.4">
      <c r="C123" s="270"/>
      <c r="D123" s="270"/>
      <c r="E123" s="270"/>
      <c r="F123" s="270"/>
      <c r="G123" s="270"/>
      <c r="H123" s="270"/>
      <c r="I123" s="270"/>
      <c r="J123" s="270"/>
      <c r="K123" s="39"/>
      <c r="L123" s="39"/>
    </row>
    <row r="124" spans="3:59" x14ac:dyDescent="0.4">
      <c r="C124" s="270"/>
      <c r="D124" s="270"/>
      <c r="E124" s="270"/>
      <c r="F124" s="270"/>
      <c r="G124" s="270"/>
      <c r="H124" s="270"/>
      <c r="I124" s="270"/>
      <c r="J124" s="270"/>
      <c r="K124" s="39"/>
      <c r="L124" s="39"/>
    </row>
    <row r="125" spans="3:59" x14ac:dyDescent="0.4">
      <c r="C125" s="39"/>
      <c r="D125" s="39"/>
      <c r="E125" s="39"/>
      <c r="F125" s="39"/>
      <c r="G125" s="39"/>
      <c r="H125" s="39"/>
      <c r="I125" s="39"/>
      <c r="J125" s="39"/>
    </row>
    <row r="126" spans="3:59" x14ac:dyDescent="0.4">
      <c r="C126" s="39"/>
      <c r="D126" s="39"/>
      <c r="E126" s="39"/>
      <c r="F126" s="39"/>
      <c r="G126" s="39"/>
      <c r="H126" s="39"/>
      <c r="I126" s="39"/>
      <c r="J126" s="39"/>
    </row>
    <row r="127" spans="3:59" x14ac:dyDescent="0.4">
      <c r="C127" s="39"/>
      <c r="D127" s="39"/>
      <c r="E127" s="39"/>
      <c r="F127" s="39"/>
      <c r="G127" s="39"/>
      <c r="H127" s="39"/>
      <c r="I127" s="39"/>
      <c r="J127" s="39"/>
    </row>
    <row r="128" spans="3:59" x14ac:dyDescent="0.4">
      <c r="C128" s="39"/>
      <c r="D128" s="39"/>
      <c r="E128" s="39"/>
      <c r="F128" s="39"/>
      <c r="G128" s="39"/>
      <c r="H128" s="39"/>
      <c r="I128" s="39"/>
      <c r="J128" s="39"/>
    </row>
  </sheetData>
  <sheetProtection algorithmName="SHA-512" hashValue="/DaqoMDkFRcb+z05Xhq4R3uy0fCQHzX1SgRunJoIJYxf3sBrAg12ZdFB62GX85ZVg0gpnUGGBcZ3YisvLiQb6g==" saltValue="IfcEfLeg0e/RtT/U7sxkww==" spinCount="100000" sheet="1" objects="1" scenarios="1" selectLockedCells="1"/>
  <mergeCells count="324">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15:B16"/>
    <mergeCell ref="C15:D16"/>
    <mergeCell ref="I15:J16"/>
    <mergeCell ref="K15:N16"/>
    <mergeCell ref="O15:S16"/>
    <mergeCell ref="BB15:BC15"/>
    <mergeCell ref="BD15:BE15"/>
    <mergeCell ref="BF15:BJ16"/>
    <mergeCell ref="BB16:BC16"/>
    <mergeCell ref="BD16:BE1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 ref="BE4:BH4"/>
    <mergeCell ref="BA6:BB6"/>
    <mergeCell ref="BE6:BF6"/>
  </mergeCells>
  <phoneticPr fontId="19"/>
  <conditionalFormatting sqref="W16:BE16">
    <cfRule type="expression" dxfId="108" priority="2">
      <formula>INDIRECT(ADDRESS(ROW(),COLUMN()))=TRUNC(INDIRECT(ADDRESS(ROW(),COLUMN())))</formula>
    </cfRule>
  </conditionalFormatting>
  <conditionalFormatting sqref="BB18:BE18">
    <cfRule type="expression" dxfId="107" priority="3">
      <formula>INDIRECT(ADDRESS(ROW(),COLUMN()))=TRUNC(INDIRECT(ADDRESS(ROW(),COLUMN())))</formula>
    </cfRule>
  </conditionalFormatting>
  <conditionalFormatting sqref="BB20:BE20">
    <cfRule type="expression" dxfId="106" priority="4">
      <formula>INDIRECT(ADDRESS(ROW(),COLUMN()))=TRUNC(INDIRECT(ADDRESS(ROW(),COLUMN())))</formula>
    </cfRule>
  </conditionalFormatting>
  <conditionalFormatting sqref="BB22:BE22">
    <cfRule type="expression" dxfId="105" priority="5">
      <formula>INDIRECT(ADDRESS(ROW(),COLUMN()))=TRUNC(INDIRECT(ADDRESS(ROW(),COLUMN())))</formula>
    </cfRule>
  </conditionalFormatting>
  <conditionalFormatting sqref="BB24:BE24">
    <cfRule type="expression" dxfId="104" priority="6">
      <formula>INDIRECT(ADDRESS(ROW(),COLUMN()))=TRUNC(INDIRECT(ADDRESS(ROW(),COLUMN())))</formula>
    </cfRule>
  </conditionalFormatting>
  <conditionalFormatting sqref="BB26:BE26">
    <cfRule type="expression" dxfId="103" priority="7">
      <formula>INDIRECT(ADDRESS(ROW(),COLUMN()))=TRUNC(INDIRECT(ADDRESS(ROW(),COLUMN())))</formula>
    </cfRule>
  </conditionalFormatting>
  <conditionalFormatting sqref="BB28:BE28">
    <cfRule type="expression" dxfId="102" priority="8">
      <formula>INDIRECT(ADDRESS(ROW(),COLUMN()))=TRUNC(INDIRECT(ADDRESS(ROW(),COLUMN())))</formula>
    </cfRule>
  </conditionalFormatting>
  <conditionalFormatting sqref="BB30:BE30">
    <cfRule type="expression" dxfId="101" priority="9">
      <formula>INDIRECT(ADDRESS(ROW(),COLUMN()))=TRUNC(INDIRECT(ADDRESS(ROW(),COLUMN())))</formula>
    </cfRule>
  </conditionalFormatting>
  <conditionalFormatting sqref="BB32:BE32">
    <cfRule type="expression" dxfId="100" priority="10">
      <formula>INDIRECT(ADDRESS(ROW(),COLUMN()))=TRUNC(INDIRECT(ADDRESS(ROW(),COLUMN())))</formula>
    </cfRule>
  </conditionalFormatting>
  <conditionalFormatting sqref="BB34:BE34">
    <cfRule type="expression" dxfId="99" priority="11">
      <formula>INDIRECT(ADDRESS(ROW(),COLUMN()))=TRUNC(INDIRECT(ADDRESS(ROW(),COLUMN())))</formula>
    </cfRule>
  </conditionalFormatting>
  <conditionalFormatting sqref="BB36:BE36">
    <cfRule type="expression" dxfId="98" priority="12">
      <formula>INDIRECT(ADDRESS(ROW(),COLUMN()))=TRUNC(INDIRECT(ADDRESS(ROW(),COLUMN())))</formula>
    </cfRule>
  </conditionalFormatting>
  <conditionalFormatting sqref="BB38:BE38">
    <cfRule type="expression" dxfId="97" priority="13">
      <formula>INDIRECT(ADDRESS(ROW(),COLUMN()))=TRUNC(INDIRECT(ADDRESS(ROW(),COLUMN())))</formula>
    </cfRule>
  </conditionalFormatting>
  <conditionalFormatting sqref="BB40:BE40">
    <cfRule type="expression" dxfId="96" priority="14">
      <formula>INDIRECT(ADDRESS(ROW(),COLUMN()))=TRUNC(INDIRECT(ADDRESS(ROW(),COLUMN())))</formula>
    </cfRule>
  </conditionalFormatting>
  <conditionalFormatting sqref="BB42:BE42">
    <cfRule type="expression" dxfId="95" priority="15">
      <formula>INDIRECT(ADDRESS(ROW(),COLUMN()))=TRUNC(INDIRECT(ADDRESS(ROW(),COLUMN())))</formula>
    </cfRule>
  </conditionalFormatting>
  <conditionalFormatting sqref="BB44:BE44">
    <cfRule type="expression" dxfId="94" priority="16">
      <formula>INDIRECT(ADDRESS(ROW(),COLUMN()))=TRUNC(INDIRECT(ADDRESS(ROW(),COLUMN())))</formula>
    </cfRule>
  </conditionalFormatting>
  <conditionalFormatting sqref="BB46:BE46">
    <cfRule type="expression" dxfId="93" priority="17">
      <formula>INDIRECT(ADDRESS(ROW(),COLUMN()))=TRUNC(INDIRECT(ADDRESS(ROW(),COLUMN())))</formula>
    </cfRule>
  </conditionalFormatting>
  <conditionalFormatting sqref="BB48:BE48">
    <cfRule type="expression" dxfId="92" priority="18">
      <formula>INDIRECT(ADDRESS(ROW(),COLUMN()))=TRUNC(INDIRECT(ADDRESS(ROW(),COLUMN())))</formula>
    </cfRule>
  </conditionalFormatting>
  <conditionalFormatting sqref="BB50:BE50">
    <cfRule type="expression" dxfId="91" priority="19">
      <formula>INDIRECT(ADDRESS(ROW(),COLUMN()))=TRUNC(INDIRECT(ADDRESS(ROW(),COLUMN())))</formula>
    </cfRule>
  </conditionalFormatting>
  <conditionalFormatting sqref="BB52:BE52">
    <cfRule type="expression" dxfId="90" priority="20">
      <formula>INDIRECT(ADDRESS(ROW(),COLUMN()))=TRUNC(INDIRECT(ADDRESS(ROW(),COLUMN())))</formula>
    </cfRule>
  </conditionalFormatting>
  <conditionalFormatting sqref="BB54:BE54">
    <cfRule type="expression" dxfId="89" priority="21">
      <formula>INDIRECT(ADDRESS(ROW(),COLUMN()))=TRUNC(INDIRECT(ADDRESS(ROW(),COLUMN())))</formula>
    </cfRule>
  </conditionalFormatting>
  <conditionalFormatting sqref="BB56:BE56">
    <cfRule type="expression" dxfId="88" priority="22">
      <formula>INDIRECT(ADDRESS(ROW(),COLUMN()))=TRUNC(INDIRECT(ADDRESS(ROW(),COLUMN())))</formula>
    </cfRule>
  </conditionalFormatting>
  <conditionalFormatting sqref="BB58:BE58">
    <cfRule type="expression" dxfId="87" priority="23">
      <formula>INDIRECT(ADDRESS(ROW(),COLUMN()))=TRUNC(INDIRECT(ADDRESS(ROW(),COLUMN())))</formula>
    </cfRule>
  </conditionalFormatting>
  <conditionalFormatting sqref="BB60:BE60">
    <cfRule type="expression" dxfId="86" priority="24">
      <formula>INDIRECT(ADDRESS(ROW(),COLUMN()))=TRUNC(INDIRECT(ADDRESS(ROW(),COLUMN())))</formula>
    </cfRule>
  </conditionalFormatting>
  <conditionalFormatting sqref="BB62:BE62">
    <cfRule type="expression" dxfId="85" priority="25">
      <formula>INDIRECT(ADDRESS(ROW(),COLUMN()))=TRUNC(INDIRECT(ADDRESS(ROW(),COLUMN())))</formula>
    </cfRule>
  </conditionalFormatting>
  <conditionalFormatting sqref="BB64:BE64">
    <cfRule type="expression" dxfId="84" priority="26">
      <formula>INDIRECT(ADDRESS(ROW(),COLUMN()))=TRUNC(INDIRECT(ADDRESS(ROW(),COLUMN())))</formula>
    </cfRule>
  </conditionalFormatting>
  <conditionalFormatting sqref="BB66:BE66">
    <cfRule type="expression" dxfId="83" priority="27">
      <formula>INDIRECT(ADDRESS(ROW(),COLUMN()))=TRUNC(INDIRECT(ADDRESS(ROW(),COLUMN())))</formula>
    </cfRule>
  </conditionalFormatting>
  <conditionalFormatting sqref="BB68:BE68">
    <cfRule type="expression" dxfId="82" priority="28">
      <formula>INDIRECT(ADDRESS(ROW(),COLUMN()))=TRUNC(INDIRECT(ADDRESS(ROW(),COLUMN())))</formula>
    </cfRule>
  </conditionalFormatting>
  <conditionalFormatting sqref="BB70:BE70">
    <cfRule type="expression" dxfId="81" priority="29">
      <formula>INDIRECT(ADDRESS(ROW(),COLUMN()))=TRUNC(INDIRECT(ADDRESS(ROW(),COLUMN())))</formula>
    </cfRule>
  </conditionalFormatting>
  <conditionalFormatting sqref="BB72:BE72">
    <cfRule type="expression" dxfId="80" priority="30">
      <formula>INDIRECT(ADDRESS(ROW(),COLUMN()))=TRUNC(INDIRECT(ADDRESS(ROW(),COLUMN())))</formula>
    </cfRule>
  </conditionalFormatting>
  <conditionalFormatting sqref="BB74:BE74">
    <cfRule type="expression" dxfId="79" priority="31">
      <formula>INDIRECT(ADDRESS(ROW(),COLUMN()))=TRUNC(INDIRECT(ADDRESS(ROW(),COLUMN())))</formula>
    </cfRule>
  </conditionalFormatting>
  <conditionalFormatting sqref="W60:BA60">
    <cfRule type="expression" dxfId="78" priority="32">
      <formula>INDIRECT(ADDRESS(ROW(),COLUMN()))=TRUNC(INDIRECT(ADDRESS(ROW(),COLUMN())))</formula>
    </cfRule>
  </conditionalFormatting>
  <conditionalFormatting sqref="W18:BA18">
    <cfRule type="expression" dxfId="77" priority="33">
      <formula>INDIRECT(ADDRESS(ROW(),COLUMN()))=TRUNC(INDIRECT(ADDRESS(ROW(),COLUMN())))</formula>
    </cfRule>
  </conditionalFormatting>
  <conditionalFormatting sqref="W20:BA20">
    <cfRule type="expression" dxfId="76" priority="34">
      <formula>INDIRECT(ADDRESS(ROW(),COLUMN()))=TRUNC(INDIRECT(ADDRESS(ROW(),COLUMN())))</formula>
    </cfRule>
  </conditionalFormatting>
  <conditionalFormatting sqref="W22:BA22">
    <cfRule type="expression" dxfId="75" priority="35">
      <formula>INDIRECT(ADDRESS(ROW(),COLUMN()))=TRUNC(INDIRECT(ADDRESS(ROW(),COLUMN())))</formula>
    </cfRule>
  </conditionalFormatting>
  <conditionalFormatting sqref="W24:BA24">
    <cfRule type="expression" dxfId="74" priority="36">
      <formula>INDIRECT(ADDRESS(ROW(),COLUMN()))=TRUNC(INDIRECT(ADDRESS(ROW(),COLUMN())))</formula>
    </cfRule>
  </conditionalFormatting>
  <conditionalFormatting sqref="W26:BA26">
    <cfRule type="expression" dxfId="73" priority="37">
      <formula>INDIRECT(ADDRESS(ROW(),COLUMN()))=TRUNC(INDIRECT(ADDRESS(ROW(),COLUMN())))</formula>
    </cfRule>
  </conditionalFormatting>
  <conditionalFormatting sqref="W28:BA28">
    <cfRule type="expression" dxfId="72" priority="38">
      <formula>INDIRECT(ADDRESS(ROW(),COLUMN()))=TRUNC(INDIRECT(ADDRESS(ROW(),COLUMN())))</formula>
    </cfRule>
  </conditionalFormatting>
  <conditionalFormatting sqref="W30:BA30">
    <cfRule type="expression" dxfId="71" priority="39">
      <formula>INDIRECT(ADDRESS(ROW(),COLUMN()))=TRUNC(INDIRECT(ADDRESS(ROW(),COLUMN())))</formula>
    </cfRule>
  </conditionalFormatting>
  <conditionalFormatting sqref="W32:BA32">
    <cfRule type="expression" dxfId="70" priority="40">
      <formula>INDIRECT(ADDRESS(ROW(),COLUMN()))=TRUNC(INDIRECT(ADDRESS(ROW(),COLUMN())))</formula>
    </cfRule>
  </conditionalFormatting>
  <conditionalFormatting sqref="W34:BA34">
    <cfRule type="expression" dxfId="69" priority="41">
      <formula>INDIRECT(ADDRESS(ROW(),COLUMN()))=TRUNC(INDIRECT(ADDRESS(ROW(),COLUMN())))</formula>
    </cfRule>
  </conditionalFormatting>
  <conditionalFormatting sqref="W36:BA36">
    <cfRule type="expression" dxfId="68" priority="42">
      <formula>INDIRECT(ADDRESS(ROW(),COLUMN()))=TRUNC(INDIRECT(ADDRESS(ROW(),COLUMN())))</formula>
    </cfRule>
  </conditionalFormatting>
  <conditionalFormatting sqref="W38:BA38">
    <cfRule type="expression" dxfId="67" priority="43">
      <formula>INDIRECT(ADDRESS(ROW(),COLUMN()))=TRUNC(INDIRECT(ADDRESS(ROW(),COLUMN())))</formula>
    </cfRule>
  </conditionalFormatting>
  <conditionalFormatting sqref="W40:BA40">
    <cfRule type="expression" dxfId="66" priority="44">
      <formula>INDIRECT(ADDRESS(ROW(),COLUMN()))=TRUNC(INDIRECT(ADDRESS(ROW(),COLUMN())))</formula>
    </cfRule>
  </conditionalFormatting>
  <conditionalFormatting sqref="W42:BA42">
    <cfRule type="expression" dxfId="65" priority="45">
      <formula>INDIRECT(ADDRESS(ROW(),COLUMN()))=TRUNC(INDIRECT(ADDRESS(ROW(),COLUMN())))</formula>
    </cfRule>
  </conditionalFormatting>
  <conditionalFormatting sqref="W44:BA44">
    <cfRule type="expression" dxfId="64" priority="46">
      <formula>INDIRECT(ADDRESS(ROW(),COLUMN()))=TRUNC(INDIRECT(ADDRESS(ROW(),COLUMN())))</formula>
    </cfRule>
  </conditionalFormatting>
  <conditionalFormatting sqref="W46:BA46">
    <cfRule type="expression" dxfId="63" priority="47">
      <formula>INDIRECT(ADDRESS(ROW(),COLUMN()))=TRUNC(INDIRECT(ADDRESS(ROW(),COLUMN())))</formula>
    </cfRule>
  </conditionalFormatting>
  <conditionalFormatting sqref="W48:BA48">
    <cfRule type="expression" dxfId="62" priority="48">
      <formula>INDIRECT(ADDRESS(ROW(),COLUMN()))=TRUNC(INDIRECT(ADDRESS(ROW(),COLUMN())))</formula>
    </cfRule>
  </conditionalFormatting>
  <conditionalFormatting sqref="W50:BA50">
    <cfRule type="expression" dxfId="61" priority="49">
      <formula>INDIRECT(ADDRESS(ROW(),COLUMN()))=TRUNC(INDIRECT(ADDRESS(ROW(),COLUMN())))</formula>
    </cfRule>
  </conditionalFormatting>
  <conditionalFormatting sqref="W52:BA52">
    <cfRule type="expression" dxfId="60" priority="50">
      <formula>INDIRECT(ADDRESS(ROW(),COLUMN()))=TRUNC(INDIRECT(ADDRESS(ROW(),COLUMN())))</formula>
    </cfRule>
  </conditionalFormatting>
  <conditionalFormatting sqref="W54:BA54">
    <cfRule type="expression" dxfId="59" priority="51">
      <formula>INDIRECT(ADDRESS(ROW(),COLUMN()))=TRUNC(INDIRECT(ADDRESS(ROW(),COLUMN())))</formula>
    </cfRule>
  </conditionalFormatting>
  <conditionalFormatting sqref="W56:BA56">
    <cfRule type="expression" dxfId="58" priority="52">
      <formula>INDIRECT(ADDRESS(ROW(),COLUMN()))=TRUNC(INDIRECT(ADDRESS(ROW(),COLUMN())))</formula>
    </cfRule>
  </conditionalFormatting>
  <conditionalFormatting sqref="W58:BA58">
    <cfRule type="expression" dxfId="57" priority="53">
      <formula>INDIRECT(ADDRESS(ROW(),COLUMN()))=TRUNC(INDIRECT(ADDRESS(ROW(),COLUMN())))</formula>
    </cfRule>
  </conditionalFormatting>
  <conditionalFormatting sqref="W62:BA62">
    <cfRule type="expression" dxfId="56" priority="54">
      <formula>INDIRECT(ADDRESS(ROW(),COLUMN()))=TRUNC(INDIRECT(ADDRESS(ROW(),COLUMN())))</formula>
    </cfRule>
  </conditionalFormatting>
  <conditionalFormatting sqref="W64:BA64">
    <cfRule type="expression" dxfId="55" priority="55">
      <formula>INDIRECT(ADDRESS(ROW(),COLUMN()))=TRUNC(INDIRECT(ADDRESS(ROW(),COLUMN())))</formula>
    </cfRule>
  </conditionalFormatting>
  <conditionalFormatting sqref="W66:BA66">
    <cfRule type="expression" dxfId="54" priority="56">
      <formula>INDIRECT(ADDRESS(ROW(),COLUMN()))=TRUNC(INDIRECT(ADDRESS(ROW(),COLUMN())))</formula>
    </cfRule>
  </conditionalFormatting>
  <conditionalFormatting sqref="W68:BA68">
    <cfRule type="expression" dxfId="53" priority="57">
      <formula>INDIRECT(ADDRESS(ROW(),COLUMN()))=TRUNC(INDIRECT(ADDRESS(ROW(),COLUMN())))</formula>
    </cfRule>
  </conditionalFormatting>
  <conditionalFormatting sqref="W70:BA70">
    <cfRule type="expression" dxfId="52" priority="58">
      <formula>INDIRECT(ADDRESS(ROW(),COLUMN()))=TRUNC(INDIRECT(ADDRESS(ROW(),COLUMN())))</formula>
    </cfRule>
  </conditionalFormatting>
  <conditionalFormatting sqref="W72:BA72">
    <cfRule type="expression" dxfId="51" priority="59">
      <formula>INDIRECT(ADDRESS(ROW(),COLUMN()))=TRUNC(INDIRECT(ADDRESS(ROW(),COLUMN())))</formula>
    </cfRule>
  </conditionalFormatting>
  <conditionalFormatting sqref="W74:BA74">
    <cfRule type="expression" dxfId="50" priority="60">
      <formula>INDIRECT(ADDRESS(ROW(),COLUMN()))=TRUNC(INDIRECT(ADDRESS(ROW(),COLUMN())))</formula>
    </cfRule>
  </conditionalFormatting>
  <dataValidations count="8">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W15:BA15 W17:BA17 W19:BA19 W21:BA21 W73:BA73 W25:BA25 W27:BA27 W29:BA29 W31:BA31 W33:BA33 W35:BA35 W37:BA37 W39:BA39 W41:BA41 W43:BA43 W45:BA45 W47:BA47 W49:BA49 W51:BA51 W53:BA53 W55:BA55 W57:BA57 W59:BA59 W61:BA61 W63:BA63 W65:BA65 W67:BA67 W69:BA69 W71:BA71 W23:BA23">
      <formula1>【記載例】シフト記号表</formula1>
      <formula2>0</formula2>
    </dataValidation>
    <dataValidation type="list" allowBlank="1" showInputMessage="1" sqref="C15:D74">
      <formula1>職種</formula1>
      <formula2>0</formula2>
    </dataValidation>
    <dataValidation type="list" allowBlank="1" showInputMessage="1" sqref="I15:J74">
      <formula1>"A,B,C,D"</formula1>
      <formula2>0</formula2>
    </dataValidation>
    <dataValidation type="list" errorStyle="warning" allowBlank="1" showInputMessage="1" error="リストにない場合のみ、入力してください。" sqref="K15:N74">
      <formula1>INDIRECT(C15)</formula1>
      <formula2>0</formula2>
    </dataValidation>
  </dataValidations>
  <printOptions horizontalCentered="1"/>
  <pageMargins left="0.19685039370078741" right="0.19685039370078741" top="0.59055118110236227" bottom="0.19685039370078741" header="0.51181102362204722" footer="0.15748031496062992"/>
  <pageSetup paperSize="9" scale="39"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8"/>
  <sheetViews>
    <sheetView zoomScale="75" zoomScaleNormal="75" zoomScaleSheetLayoutView="100" workbookViewId="0"/>
  </sheetViews>
  <sheetFormatPr defaultColWidth="9" defaultRowHeight="25.5" x14ac:dyDescent="0.4"/>
  <cols>
    <col min="1" max="1" width="1.625" style="104" customWidth="1"/>
    <col min="2" max="2" width="5.625" style="105" customWidth="1"/>
    <col min="3" max="3" width="10.625" style="105" customWidth="1"/>
    <col min="4" max="4" width="10.625" style="105" hidden="1" customWidth="1"/>
    <col min="5" max="5" width="3.375" style="105" customWidth="1"/>
    <col min="6" max="6" width="15.625" style="104" customWidth="1"/>
    <col min="7" max="7" width="3.375" style="104" customWidth="1"/>
    <col min="8" max="8" width="15.625" style="104" customWidth="1"/>
    <col min="9" max="9" width="3.375" style="104" customWidth="1"/>
    <col min="10" max="10" width="15.625" style="105" customWidth="1"/>
    <col min="11" max="11" width="3.375" style="104" customWidth="1"/>
    <col min="12" max="12" width="15.625" style="104" customWidth="1"/>
    <col min="13" max="13" width="3.375" style="104" customWidth="1"/>
    <col min="14" max="14" width="50.625" style="104" customWidth="1"/>
    <col min="15" max="1024" width="9" style="104"/>
    <col min="1025" max="16384" width="9" style="178"/>
  </cols>
  <sheetData>
    <row r="1" spans="2:14" x14ac:dyDescent="0.4">
      <c r="B1" s="106" t="s">
        <v>49</v>
      </c>
    </row>
    <row r="2" spans="2:14" x14ac:dyDescent="0.4">
      <c r="B2" s="107" t="s">
        <v>50</v>
      </c>
      <c r="F2" s="184"/>
      <c r="J2" s="185"/>
    </row>
    <row r="3" spans="2:14" x14ac:dyDescent="0.4">
      <c r="B3" s="184" t="s">
        <v>51</v>
      </c>
      <c r="F3" s="185" t="s">
        <v>52</v>
      </c>
      <c r="J3" s="185"/>
    </row>
    <row r="4" spans="2:14" x14ac:dyDescent="0.4">
      <c r="B4" s="107"/>
      <c r="F4" s="358" t="s">
        <v>53</v>
      </c>
      <c r="G4" s="358"/>
      <c r="H4" s="358"/>
      <c r="I4" s="358"/>
      <c r="J4" s="358"/>
      <c r="K4" s="358"/>
      <c r="L4" s="358"/>
      <c r="N4" s="358" t="s">
        <v>54</v>
      </c>
    </row>
    <row r="5" spans="2:14" x14ac:dyDescent="0.4">
      <c r="B5" s="105" t="s">
        <v>19</v>
      </c>
      <c r="C5" s="105" t="s">
        <v>55</v>
      </c>
      <c r="F5" s="105" t="s">
        <v>56</v>
      </c>
      <c r="G5" s="105"/>
      <c r="H5" s="105" t="s">
        <v>57</v>
      </c>
      <c r="J5" s="105" t="s">
        <v>58</v>
      </c>
      <c r="L5" s="105" t="s">
        <v>53</v>
      </c>
      <c r="N5" s="358"/>
    </row>
    <row r="6" spans="2:14" x14ac:dyDescent="0.4">
      <c r="B6" s="105">
        <v>1</v>
      </c>
      <c r="C6" s="186" t="s">
        <v>47</v>
      </c>
      <c r="D6" s="187" t="str">
        <f t="shared" ref="D6:D38" si="0">C6</f>
        <v>a</v>
      </c>
      <c r="E6" s="105" t="s">
        <v>59</v>
      </c>
      <c r="F6" s="188">
        <v>0.375</v>
      </c>
      <c r="G6" s="105" t="s">
        <v>60</v>
      </c>
      <c r="H6" s="188">
        <v>0.75</v>
      </c>
      <c r="I6" s="189" t="s">
        <v>61</v>
      </c>
      <c r="J6" s="188">
        <v>4.1666666666666699E-2</v>
      </c>
      <c r="K6" s="104" t="s">
        <v>3</v>
      </c>
      <c r="L6" s="117">
        <f t="shared" ref="L6:L22" si="1">IF(OR(F6="",H6=""),"",(H6+IF(F6&gt;H6,1,0)-F6-J6)*24)</f>
        <v>8</v>
      </c>
      <c r="N6" s="190" t="s">
        <v>143</v>
      </c>
    </row>
    <row r="7" spans="2:14" x14ac:dyDescent="0.4">
      <c r="B7" s="105">
        <v>2</v>
      </c>
      <c r="C7" s="186" t="s">
        <v>42</v>
      </c>
      <c r="D7" s="187" t="str">
        <f t="shared" si="0"/>
        <v>b</v>
      </c>
      <c r="E7" s="105" t="s">
        <v>59</v>
      </c>
      <c r="F7" s="188">
        <v>0.375</v>
      </c>
      <c r="G7" s="105" t="s">
        <v>60</v>
      </c>
      <c r="H7" s="188">
        <v>0.58333333333333337</v>
      </c>
      <c r="I7" s="189" t="s">
        <v>61</v>
      </c>
      <c r="J7" s="188">
        <v>4.1666666666666699E-2</v>
      </c>
      <c r="K7" s="104" t="s">
        <v>3</v>
      </c>
      <c r="L7" s="117">
        <f t="shared" si="1"/>
        <v>4</v>
      </c>
      <c r="N7" s="190" t="s">
        <v>141</v>
      </c>
    </row>
    <row r="8" spans="2:14" x14ac:dyDescent="0.4">
      <c r="B8" s="105">
        <v>3</v>
      </c>
      <c r="C8" s="186" t="s">
        <v>62</v>
      </c>
      <c r="D8" s="187" t="str">
        <f t="shared" si="0"/>
        <v>c</v>
      </c>
      <c r="E8" s="105" t="s">
        <v>59</v>
      </c>
      <c r="F8" s="188">
        <v>0.58333333333333337</v>
      </c>
      <c r="G8" s="105" t="s">
        <v>60</v>
      </c>
      <c r="H8" s="188">
        <v>0.75</v>
      </c>
      <c r="I8" s="189" t="s">
        <v>61</v>
      </c>
      <c r="J8" s="188">
        <v>0</v>
      </c>
      <c r="K8" s="104" t="s">
        <v>3</v>
      </c>
      <c r="L8" s="117">
        <f t="shared" si="1"/>
        <v>3.9999999999999991</v>
      </c>
      <c r="N8" s="190" t="s">
        <v>142</v>
      </c>
    </row>
    <row r="9" spans="2:14" x14ac:dyDescent="0.4">
      <c r="B9" s="105">
        <v>4</v>
      </c>
      <c r="C9" s="186" t="s">
        <v>45</v>
      </c>
      <c r="D9" s="187" t="str">
        <f t="shared" si="0"/>
        <v>d</v>
      </c>
      <c r="E9" s="105" t="s">
        <v>59</v>
      </c>
      <c r="F9" s="188">
        <v>0.89583333333333304</v>
      </c>
      <c r="G9" s="105" t="s">
        <v>60</v>
      </c>
      <c r="H9" s="188">
        <v>0.27083333333333298</v>
      </c>
      <c r="I9" s="189" t="s">
        <v>61</v>
      </c>
      <c r="J9" s="188">
        <v>4.1666666666666699E-2</v>
      </c>
      <c r="K9" s="104" t="s">
        <v>3</v>
      </c>
      <c r="L9" s="117">
        <f t="shared" si="1"/>
        <v>8</v>
      </c>
      <c r="N9" s="190" t="s">
        <v>150</v>
      </c>
    </row>
    <row r="10" spans="2:14" x14ac:dyDescent="0.4">
      <c r="B10" s="105">
        <v>5</v>
      </c>
      <c r="C10" s="186" t="s">
        <v>63</v>
      </c>
      <c r="D10" s="187" t="str">
        <f t="shared" si="0"/>
        <v>e</v>
      </c>
      <c r="E10" s="105" t="s">
        <v>59</v>
      </c>
      <c r="F10" s="188">
        <v>0.89583333333333304</v>
      </c>
      <c r="G10" s="105" t="s">
        <v>60</v>
      </c>
      <c r="H10" s="188">
        <v>0.27083333333333298</v>
      </c>
      <c r="I10" s="189" t="s">
        <v>61</v>
      </c>
      <c r="J10" s="188">
        <v>4.1666666666666699E-2</v>
      </c>
      <c r="K10" s="104" t="s">
        <v>3</v>
      </c>
      <c r="L10" s="117">
        <f t="shared" si="1"/>
        <v>8</v>
      </c>
      <c r="N10" s="190" t="s">
        <v>151</v>
      </c>
    </row>
    <row r="11" spans="2:14" x14ac:dyDescent="0.4">
      <c r="B11" s="105">
        <v>6</v>
      </c>
      <c r="C11" s="186" t="s">
        <v>64</v>
      </c>
      <c r="D11" s="187" t="str">
        <f t="shared" si="0"/>
        <v>f</v>
      </c>
      <c r="E11" s="105" t="s">
        <v>59</v>
      </c>
      <c r="F11" s="188"/>
      <c r="G11" s="105" t="s">
        <v>60</v>
      </c>
      <c r="H11" s="188"/>
      <c r="I11" s="189" t="s">
        <v>61</v>
      </c>
      <c r="J11" s="188">
        <v>0</v>
      </c>
      <c r="K11" s="104" t="s">
        <v>3</v>
      </c>
      <c r="L11" s="117" t="str">
        <f t="shared" si="1"/>
        <v/>
      </c>
      <c r="N11" s="190"/>
    </row>
    <row r="12" spans="2:14" x14ac:dyDescent="0.4">
      <c r="B12" s="105">
        <v>7</v>
      </c>
      <c r="C12" s="186" t="s">
        <v>65</v>
      </c>
      <c r="D12" s="187" t="str">
        <f t="shared" si="0"/>
        <v>g</v>
      </c>
      <c r="E12" s="105" t="s">
        <v>59</v>
      </c>
      <c r="F12" s="188"/>
      <c r="G12" s="105" t="s">
        <v>60</v>
      </c>
      <c r="H12" s="188"/>
      <c r="I12" s="189" t="s">
        <v>61</v>
      </c>
      <c r="J12" s="188">
        <v>0</v>
      </c>
      <c r="K12" s="104" t="s">
        <v>3</v>
      </c>
      <c r="L12" s="117" t="str">
        <f t="shared" si="1"/>
        <v/>
      </c>
      <c r="N12" s="190"/>
    </row>
    <row r="13" spans="2:14" x14ac:dyDescent="0.4">
      <c r="B13" s="105">
        <v>8</v>
      </c>
      <c r="C13" s="186" t="s">
        <v>66</v>
      </c>
      <c r="D13" s="187" t="str">
        <f t="shared" si="0"/>
        <v>h</v>
      </c>
      <c r="E13" s="105" t="s">
        <v>59</v>
      </c>
      <c r="F13" s="188"/>
      <c r="G13" s="105" t="s">
        <v>60</v>
      </c>
      <c r="H13" s="188"/>
      <c r="I13" s="189" t="s">
        <v>61</v>
      </c>
      <c r="J13" s="188">
        <v>0</v>
      </c>
      <c r="K13" s="104" t="s">
        <v>3</v>
      </c>
      <c r="L13" s="117" t="str">
        <f t="shared" si="1"/>
        <v/>
      </c>
      <c r="N13" s="190"/>
    </row>
    <row r="14" spans="2:14" x14ac:dyDescent="0.4">
      <c r="B14" s="105">
        <v>9</v>
      </c>
      <c r="C14" s="186" t="s">
        <v>67</v>
      </c>
      <c r="D14" s="187" t="str">
        <f t="shared" si="0"/>
        <v>i</v>
      </c>
      <c r="E14" s="105" t="s">
        <v>59</v>
      </c>
      <c r="F14" s="188"/>
      <c r="G14" s="105" t="s">
        <v>60</v>
      </c>
      <c r="H14" s="188"/>
      <c r="I14" s="189" t="s">
        <v>61</v>
      </c>
      <c r="J14" s="188">
        <v>0</v>
      </c>
      <c r="K14" s="104" t="s">
        <v>3</v>
      </c>
      <c r="L14" s="117" t="str">
        <f t="shared" si="1"/>
        <v/>
      </c>
      <c r="N14" s="190"/>
    </row>
    <row r="15" spans="2:14" x14ac:dyDescent="0.4">
      <c r="B15" s="105">
        <v>10</v>
      </c>
      <c r="C15" s="186" t="s">
        <v>68</v>
      </c>
      <c r="D15" s="187" t="str">
        <f t="shared" si="0"/>
        <v>j</v>
      </c>
      <c r="E15" s="105" t="s">
        <v>59</v>
      </c>
      <c r="F15" s="188"/>
      <c r="G15" s="105" t="s">
        <v>60</v>
      </c>
      <c r="H15" s="188"/>
      <c r="I15" s="189" t="s">
        <v>61</v>
      </c>
      <c r="J15" s="188">
        <v>0</v>
      </c>
      <c r="K15" s="104" t="s">
        <v>3</v>
      </c>
      <c r="L15" s="117" t="str">
        <f t="shared" si="1"/>
        <v/>
      </c>
      <c r="N15" s="190"/>
    </row>
    <row r="16" spans="2:14" x14ac:dyDescent="0.4">
      <c r="B16" s="105">
        <v>11</v>
      </c>
      <c r="C16" s="186" t="s">
        <v>69</v>
      </c>
      <c r="D16" s="187" t="str">
        <f t="shared" si="0"/>
        <v>k</v>
      </c>
      <c r="E16" s="105" t="s">
        <v>59</v>
      </c>
      <c r="F16" s="188"/>
      <c r="G16" s="105" t="s">
        <v>60</v>
      </c>
      <c r="H16" s="188"/>
      <c r="I16" s="189" t="s">
        <v>61</v>
      </c>
      <c r="J16" s="188">
        <v>0</v>
      </c>
      <c r="K16" s="104" t="s">
        <v>3</v>
      </c>
      <c r="L16" s="117" t="str">
        <f t="shared" si="1"/>
        <v/>
      </c>
      <c r="N16" s="190"/>
    </row>
    <row r="17" spans="2:14" x14ac:dyDescent="0.4">
      <c r="B17" s="105">
        <v>12</v>
      </c>
      <c r="C17" s="186" t="s">
        <v>70</v>
      </c>
      <c r="D17" s="187" t="str">
        <f t="shared" si="0"/>
        <v>l</v>
      </c>
      <c r="E17" s="105" t="s">
        <v>59</v>
      </c>
      <c r="F17" s="188"/>
      <c r="G17" s="105" t="s">
        <v>60</v>
      </c>
      <c r="H17" s="188"/>
      <c r="I17" s="189" t="s">
        <v>61</v>
      </c>
      <c r="J17" s="188">
        <v>0</v>
      </c>
      <c r="K17" s="104" t="s">
        <v>3</v>
      </c>
      <c r="L17" s="117" t="str">
        <f t="shared" si="1"/>
        <v/>
      </c>
      <c r="N17" s="190"/>
    </row>
    <row r="18" spans="2:14" x14ac:dyDescent="0.4">
      <c r="B18" s="105">
        <v>13</v>
      </c>
      <c r="C18" s="186" t="s">
        <v>71</v>
      </c>
      <c r="D18" s="187" t="str">
        <f t="shared" si="0"/>
        <v>m</v>
      </c>
      <c r="E18" s="105" t="s">
        <v>59</v>
      </c>
      <c r="F18" s="188"/>
      <c r="G18" s="105" t="s">
        <v>60</v>
      </c>
      <c r="H18" s="188"/>
      <c r="I18" s="189" t="s">
        <v>61</v>
      </c>
      <c r="J18" s="188">
        <v>0</v>
      </c>
      <c r="K18" s="104" t="s">
        <v>3</v>
      </c>
      <c r="L18" s="117" t="str">
        <f t="shared" si="1"/>
        <v/>
      </c>
      <c r="N18" s="190"/>
    </row>
    <row r="19" spans="2:14" x14ac:dyDescent="0.4">
      <c r="B19" s="105">
        <v>14</v>
      </c>
      <c r="C19" s="186" t="s">
        <v>72</v>
      </c>
      <c r="D19" s="187" t="str">
        <f t="shared" si="0"/>
        <v>n</v>
      </c>
      <c r="E19" s="105" t="s">
        <v>59</v>
      </c>
      <c r="F19" s="188"/>
      <c r="G19" s="105" t="s">
        <v>60</v>
      </c>
      <c r="H19" s="188"/>
      <c r="I19" s="189" t="s">
        <v>61</v>
      </c>
      <c r="J19" s="188">
        <v>0</v>
      </c>
      <c r="K19" s="104" t="s">
        <v>3</v>
      </c>
      <c r="L19" s="117" t="str">
        <f t="shared" si="1"/>
        <v/>
      </c>
      <c r="N19" s="190"/>
    </row>
    <row r="20" spans="2:14" x14ac:dyDescent="0.4">
      <c r="B20" s="105">
        <v>15</v>
      </c>
      <c r="C20" s="186" t="s">
        <v>73</v>
      </c>
      <c r="D20" s="187" t="str">
        <f t="shared" si="0"/>
        <v>o</v>
      </c>
      <c r="E20" s="105" t="s">
        <v>59</v>
      </c>
      <c r="F20" s="188"/>
      <c r="G20" s="105" t="s">
        <v>60</v>
      </c>
      <c r="H20" s="188"/>
      <c r="I20" s="189" t="s">
        <v>61</v>
      </c>
      <c r="J20" s="188">
        <v>0</v>
      </c>
      <c r="K20" s="104" t="s">
        <v>3</v>
      </c>
      <c r="L20" s="117" t="str">
        <f t="shared" si="1"/>
        <v/>
      </c>
      <c r="N20" s="190"/>
    </row>
    <row r="21" spans="2:14" x14ac:dyDescent="0.4">
      <c r="B21" s="105">
        <v>16</v>
      </c>
      <c r="C21" s="186" t="s">
        <v>74</v>
      </c>
      <c r="D21" s="187" t="str">
        <f t="shared" si="0"/>
        <v>p</v>
      </c>
      <c r="E21" s="105" t="s">
        <v>59</v>
      </c>
      <c r="F21" s="188"/>
      <c r="G21" s="105" t="s">
        <v>60</v>
      </c>
      <c r="H21" s="188"/>
      <c r="I21" s="189" t="s">
        <v>61</v>
      </c>
      <c r="J21" s="188">
        <v>0</v>
      </c>
      <c r="K21" s="104" t="s">
        <v>3</v>
      </c>
      <c r="L21" s="117" t="str">
        <f t="shared" si="1"/>
        <v/>
      </c>
      <c r="N21" s="190"/>
    </row>
    <row r="22" spans="2:14" x14ac:dyDescent="0.4">
      <c r="B22" s="105">
        <v>17</v>
      </c>
      <c r="C22" s="186" t="s">
        <v>172</v>
      </c>
      <c r="D22" s="187" t="str">
        <f t="shared" si="0"/>
        <v>休</v>
      </c>
      <c r="E22" s="105" t="s">
        <v>59</v>
      </c>
      <c r="F22" s="188"/>
      <c r="G22" s="105" t="s">
        <v>60</v>
      </c>
      <c r="H22" s="188"/>
      <c r="I22" s="189" t="s">
        <v>61</v>
      </c>
      <c r="J22" s="188">
        <v>0</v>
      </c>
      <c r="K22" s="104" t="s">
        <v>3</v>
      </c>
      <c r="L22" s="117" t="str">
        <f t="shared" si="1"/>
        <v/>
      </c>
      <c r="N22" s="190" t="s">
        <v>173</v>
      </c>
    </row>
    <row r="23" spans="2:14" x14ac:dyDescent="0.4">
      <c r="B23" s="105">
        <v>18</v>
      </c>
      <c r="C23" s="191" t="s">
        <v>152</v>
      </c>
      <c r="D23" s="187" t="str">
        <f t="shared" si="0"/>
        <v>ア</v>
      </c>
      <c r="E23" s="105" t="s">
        <v>59</v>
      </c>
      <c r="F23" s="192"/>
      <c r="G23" s="105" t="s">
        <v>60</v>
      </c>
      <c r="H23" s="192"/>
      <c r="I23" s="189" t="s">
        <v>61</v>
      </c>
      <c r="J23" s="192"/>
      <c r="K23" s="104" t="s">
        <v>3</v>
      </c>
      <c r="L23" s="191">
        <v>1</v>
      </c>
      <c r="N23" s="190"/>
    </row>
    <row r="24" spans="2:14" x14ac:dyDescent="0.4">
      <c r="B24" s="105">
        <v>19</v>
      </c>
      <c r="C24" s="191" t="s">
        <v>153</v>
      </c>
      <c r="D24" s="187" t="str">
        <f t="shared" si="0"/>
        <v>イ</v>
      </c>
      <c r="E24" s="105" t="s">
        <v>59</v>
      </c>
      <c r="F24" s="192"/>
      <c r="G24" s="105" t="s">
        <v>60</v>
      </c>
      <c r="H24" s="192"/>
      <c r="I24" s="189" t="s">
        <v>61</v>
      </c>
      <c r="J24" s="192"/>
      <c r="K24" s="104" t="s">
        <v>3</v>
      </c>
      <c r="L24" s="191">
        <v>1.5</v>
      </c>
      <c r="N24" s="190"/>
    </row>
    <row r="25" spans="2:14" x14ac:dyDescent="0.4">
      <c r="B25" s="105">
        <v>20</v>
      </c>
      <c r="C25" s="191" t="s">
        <v>154</v>
      </c>
      <c r="D25" s="187" t="str">
        <f t="shared" si="0"/>
        <v>ウ</v>
      </c>
      <c r="E25" s="105" t="s">
        <v>59</v>
      </c>
      <c r="F25" s="192"/>
      <c r="G25" s="105" t="s">
        <v>60</v>
      </c>
      <c r="H25" s="192"/>
      <c r="I25" s="189" t="s">
        <v>61</v>
      </c>
      <c r="J25" s="192"/>
      <c r="K25" s="104" t="s">
        <v>3</v>
      </c>
      <c r="L25" s="191">
        <v>2</v>
      </c>
      <c r="N25" s="190"/>
    </row>
    <row r="26" spans="2:14" x14ac:dyDescent="0.4">
      <c r="B26" s="105">
        <v>21</v>
      </c>
      <c r="C26" s="191" t="s">
        <v>155</v>
      </c>
      <c r="D26" s="187" t="str">
        <f t="shared" si="0"/>
        <v>エ</v>
      </c>
      <c r="E26" s="105" t="s">
        <v>59</v>
      </c>
      <c r="F26" s="192"/>
      <c r="G26" s="105" t="s">
        <v>60</v>
      </c>
      <c r="H26" s="192"/>
      <c r="I26" s="189" t="s">
        <v>61</v>
      </c>
      <c r="J26" s="192"/>
      <c r="K26" s="104" t="s">
        <v>3</v>
      </c>
      <c r="L26" s="191">
        <v>2.5</v>
      </c>
      <c r="N26" s="190"/>
    </row>
    <row r="27" spans="2:14" x14ac:dyDescent="0.4">
      <c r="B27" s="105">
        <v>22</v>
      </c>
      <c r="C27" s="191" t="s">
        <v>156</v>
      </c>
      <c r="D27" s="187" t="str">
        <f t="shared" si="0"/>
        <v>オ</v>
      </c>
      <c r="E27" s="105" t="s">
        <v>59</v>
      </c>
      <c r="F27" s="192"/>
      <c r="G27" s="105" t="s">
        <v>60</v>
      </c>
      <c r="H27" s="192"/>
      <c r="I27" s="189" t="s">
        <v>61</v>
      </c>
      <c r="J27" s="192"/>
      <c r="K27" s="104" t="s">
        <v>3</v>
      </c>
      <c r="L27" s="191">
        <v>3</v>
      </c>
      <c r="N27" s="190"/>
    </row>
    <row r="28" spans="2:14" x14ac:dyDescent="0.4">
      <c r="B28" s="105">
        <v>23</v>
      </c>
      <c r="C28" s="191" t="s">
        <v>157</v>
      </c>
      <c r="D28" s="187" t="str">
        <f t="shared" si="0"/>
        <v>カ</v>
      </c>
      <c r="E28" s="105" t="s">
        <v>59</v>
      </c>
      <c r="F28" s="192"/>
      <c r="G28" s="105" t="s">
        <v>60</v>
      </c>
      <c r="H28" s="192"/>
      <c r="I28" s="189" t="s">
        <v>61</v>
      </c>
      <c r="J28" s="192"/>
      <c r="K28" s="104" t="s">
        <v>3</v>
      </c>
      <c r="L28" s="191">
        <v>3.5</v>
      </c>
      <c r="N28" s="190"/>
    </row>
    <row r="29" spans="2:14" x14ac:dyDescent="0.4">
      <c r="B29" s="105">
        <v>24</v>
      </c>
      <c r="C29" s="191" t="s">
        <v>158</v>
      </c>
      <c r="D29" s="187" t="str">
        <f t="shared" si="0"/>
        <v>キ</v>
      </c>
      <c r="E29" s="105" t="s">
        <v>59</v>
      </c>
      <c r="F29" s="192"/>
      <c r="G29" s="105" t="s">
        <v>60</v>
      </c>
      <c r="H29" s="192"/>
      <c r="I29" s="189" t="s">
        <v>61</v>
      </c>
      <c r="J29" s="192"/>
      <c r="K29" s="104" t="s">
        <v>3</v>
      </c>
      <c r="L29" s="191">
        <v>4</v>
      </c>
      <c r="N29" s="190"/>
    </row>
    <row r="30" spans="2:14" x14ac:dyDescent="0.4">
      <c r="B30" s="105">
        <v>25</v>
      </c>
      <c r="C30" s="191" t="s">
        <v>159</v>
      </c>
      <c r="D30" s="187" t="str">
        <f t="shared" si="0"/>
        <v>ク</v>
      </c>
      <c r="E30" s="105" t="s">
        <v>59</v>
      </c>
      <c r="F30" s="192"/>
      <c r="G30" s="105" t="s">
        <v>60</v>
      </c>
      <c r="H30" s="192"/>
      <c r="I30" s="189" t="s">
        <v>61</v>
      </c>
      <c r="J30" s="192"/>
      <c r="K30" s="104" t="s">
        <v>3</v>
      </c>
      <c r="L30" s="191">
        <v>4.5</v>
      </c>
      <c r="N30" s="190"/>
    </row>
    <row r="31" spans="2:14" x14ac:dyDescent="0.4">
      <c r="B31" s="105">
        <v>26</v>
      </c>
      <c r="C31" s="191" t="s">
        <v>160</v>
      </c>
      <c r="D31" s="187" t="str">
        <f t="shared" si="0"/>
        <v>ケ</v>
      </c>
      <c r="E31" s="105" t="s">
        <v>59</v>
      </c>
      <c r="F31" s="192"/>
      <c r="G31" s="105" t="s">
        <v>60</v>
      </c>
      <c r="H31" s="192"/>
      <c r="I31" s="189" t="s">
        <v>61</v>
      </c>
      <c r="J31" s="192"/>
      <c r="K31" s="104" t="s">
        <v>3</v>
      </c>
      <c r="L31" s="191">
        <v>5</v>
      </c>
      <c r="N31" s="190"/>
    </row>
    <row r="32" spans="2:14" x14ac:dyDescent="0.4">
      <c r="B32" s="105">
        <v>27</v>
      </c>
      <c r="C32" s="191" t="s">
        <v>161</v>
      </c>
      <c r="D32" s="187" t="str">
        <f t="shared" si="0"/>
        <v>コ</v>
      </c>
      <c r="E32" s="105" t="s">
        <v>59</v>
      </c>
      <c r="F32" s="192"/>
      <c r="G32" s="105" t="s">
        <v>60</v>
      </c>
      <c r="H32" s="192"/>
      <c r="I32" s="189" t="s">
        <v>61</v>
      </c>
      <c r="J32" s="192"/>
      <c r="K32" s="104" t="s">
        <v>3</v>
      </c>
      <c r="L32" s="191">
        <v>5.5</v>
      </c>
      <c r="N32" s="190"/>
    </row>
    <row r="33" spans="2:14" x14ac:dyDescent="0.4">
      <c r="B33" s="105">
        <v>28</v>
      </c>
      <c r="C33" s="191" t="s">
        <v>162</v>
      </c>
      <c r="D33" s="187" t="str">
        <f t="shared" si="0"/>
        <v>サ</v>
      </c>
      <c r="E33" s="105" t="s">
        <v>59</v>
      </c>
      <c r="F33" s="192"/>
      <c r="G33" s="105" t="s">
        <v>60</v>
      </c>
      <c r="H33" s="192"/>
      <c r="I33" s="189" t="s">
        <v>61</v>
      </c>
      <c r="J33" s="192"/>
      <c r="K33" s="104" t="s">
        <v>3</v>
      </c>
      <c r="L33" s="191">
        <v>6</v>
      </c>
      <c r="N33" s="190"/>
    </row>
    <row r="34" spans="2:14" x14ac:dyDescent="0.4">
      <c r="B34" s="105">
        <v>29</v>
      </c>
      <c r="C34" s="191" t="s">
        <v>163</v>
      </c>
      <c r="D34" s="187" t="str">
        <f t="shared" si="0"/>
        <v>シ</v>
      </c>
      <c r="E34" s="105" t="s">
        <v>59</v>
      </c>
      <c r="F34" s="192"/>
      <c r="G34" s="105" t="s">
        <v>60</v>
      </c>
      <c r="H34" s="192"/>
      <c r="I34" s="189" t="s">
        <v>61</v>
      </c>
      <c r="J34" s="192"/>
      <c r="K34" s="104" t="s">
        <v>3</v>
      </c>
      <c r="L34" s="191">
        <v>6.5</v>
      </c>
      <c r="N34" s="190"/>
    </row>
    <row r="35" spans="2:14" x14ac:dyDescent="0.4">
      <c r="B35" s="105">
        <v>30</v>
      </c>
      <c r="C35" s="191" t="s">
        <v>164</v>
      </c>
      <c r="D35" s="187" t="str">
        <f t="shared" si="0"/>
        <v>ス</v>
      </c>
      <c r="E35" s="105" t="s">
        <v>59</v>
      </c>
      <c r="F35" s="192"/>
      <c r="G35" s="105" t="s">
        <v>60</v>
      </c>
      <c r="H35" s="192"/>
      <c r="I35" s="189" t="s">
        <v>61</v>
      </c>
      <c r="J35" s="192"/>
      <c r="K35" s="104" t="s">
        <v>3</v>
      </c>
      <c r="L35" s="191">
        <v>7.5</v>
      </c>
      <c r="N35" s="190"/>
    </row>
    <row r="36" spans="2:14" x14ac:dyDescent="0.4">
      <c r="B36" s="105">
        <v>31</v>
      </c>
      <c r="C36" s="191" t="s">
        <v>165</v>
      </c>
      <c r="D36" s="187" t="str">
        <f t="shared" si="0"/>
        <v>セ</v>
      </c>
      <c r="E36" s="105" t="s">
        <v>59</v>
      </c>
      <c r="F36" s="192"/>
      <c r="G36" s="105" t="s">
        <v>60</v>
      </c>
      <c r="H36" s="192"/>
      <c r="I36" s="189" t="s">
        <v>61</v>
      </c>
      <c r="J36" s="192"/>
      <c r="K36" s="104" t="s">
        <v>3</v>
      </c>
      <c r="L36" s="191">
        <v>8</v>
      </c>
      <c r="N36" s="190"/>
    </row>
    <row r="37" spans="2:14" x14ac:dyDescent="0.4">
      <c r="B37" s="105">
        <v>32</v>
      </c>
      <c r="C37" s="191" t="s">
        <v>166</v>
      </c>
      <c r="D37" s="187" t="str">
        <f t="shared" si="0"/>
        <v>ソ</v>
      </c>
      <c r="E37" s="105" t="s">
        <v>59</v>
      </c>
      <c r="F37" s="192"/>
      <c r="G37" s="105" t="s">
        <v>60</v>
      </c>
      <c r="H37" s="192"/>
      <c r="I37" s="189" t="s">
        <v>61</v>
      </c>
      <c r="J37" s="192"/>
      <c r="K37" s="104" t="s">
        <v>3</v>
      </c>
      <c r="L37" s="186"/>
      <c r="N37" s="190"/>
    </row>
    <row r="38" spans="2:14" x14ac:dyDescent="0.4">
      <c r="B38" s="105">
        <v>33</v>
      </c>
      <c r="C38" s="191" t="s">
        <v>167</v>
      </c>
      <c r="D38" s="187" t="str">
        <f t="shared" si="0"/>
        <v>タ</v>
      </c>
      <c r="E38" s="105" t="s">
        <v>59</v>
      </c>
      <c r="F38" s="192"/>
      <c r="G38" s="105" t="s">
        <v>60</v>
      </c>
      <c r="H38" s="192"/>
      <c r="I38" s="189" t="s">
        <v>61</v>
      </c>
      <c r="J38" s="192"/>
      <c r="K38" s="104" t="s">
        <v>3</v>
      </c>
      <c r="L38" s="186"/>
      <c r="N38" s="190"/>
    </row>
    <row r="39" spans="2:14" x14ac:dyDescent="0.4">
      <c r="B39" s="105">
        <v>34</v>
      </c>
      <c r="C39" s="193" t="s">
        <v>75</v>
      </c>
      <c r="D39" s="187"/>
      <c r="E39" s="105" t="s">
        <v>59</v>
      </c>
      <c r="F39" s="188"/>
      <c r="G39" s="105" t="s">
        <v>60</v>
      </c>
      <c r="H39" s="188"/>
      <c r="I39" s="189" t="s">
        <v>61</v>
      </c>
      <c r="J39" s="188">
        <v>0</v>
      </c>
      <c r="K39" s="104" t="s">
        <v>3</v>
      </c>
      <c r="L39" s="117" t="str">
        <f>IF(OR(F39="",H39=""),"",(H39+IF(F39&gt;H39,1,0)-F39-J39)*24)</f>
        <v/>
      </c>
      <c r="N39" s="190"/>
    </row>
    <row r="40" spans="2:14" x14ac:dyDescent="0.4">
      <c r="C40" s="194" t="s">
        <v>168</v>
      </c>
      <c r="D40" s="187"/>
      <c r="E40" s="105" t="s">
        <v>59</v>
      </c>
      <c r="F40" s="188"/>
      <c r="G40" s="105" t="s">
        <v>60</v>
      </c>
      <c r="H40" s="188"/>
      <c r="I40" s="189" t="s">
        <v>61</v>
      </c>
      <c r="J40" s="188">
        <v>0</v>
      </c>
      <c r="K40" s="104" t="s">
        <v>3</v>
      </c>
      <c r="L40" s="117" t="str">
        <f>IF(OR(F40="",H40=""),"",(H40+IF(F40&gt;H40,1,0)-F40-J40)*24)</f>
        <v/>
      </c>
      <c r="N40" s="190"/>
    </row>
    <row r="41" spans="2:14" x14ac:dyDescent="0.4">
      <c r="C41" s="195" t="s">
        <v>169</v>
      </c>
      <c r="D41" s="187" t="str">
        <f>C39</f>
        <v>-</v>
      </c>
      <c r="E41" s="105" t="s">
        <v>59</v>
      </c>
      <c r="F41" s="188" t="s">
        <v>75</v>
      </c>
      <c r="G41" s="105" t="s">
        <v>60</v>
      </c>
      <c r="H41" s="188" t="s">
        <v>75</v>
      </c>
      <c r="I41" s="189" t="s">
        <v>61</v>
      </c>
      <c r="J41" s="188" t="s">
        <v>75</v>
      </c>
      <c r="K41" s="104" t="s">
        <v>3</v>
      </c>
      <c r="L41" s="117" t="str">
        <f>IF(OR(L39="",L40=""),"",L39+L40)</f>
        <v/>
      </c>
      <c r="N41" s="190" t="s">
        <v>76</v>
      </c>
    </row>
    <row r="42" spans="2:14" x14ac:dyDescent="0.4">
      <c r="C42" s="193" t="s">
        <v>75</v>
      </c>
      <c r="D42" s="187"/>
      <c r="E42" s="105" t="s">
        <v>59</v>
      </c>
      <c r="F42" s="188"/>
      <c r="G42" s="105" t="s">
        <v>60</v>
      </c>
      <c r="H42" s="188"/>
      <c r="I42" s="189" t="s">
        <v>61</v>
      </c>
      <c r="J42" s="188">
        <v>0</v>
      </c>
      <c r="K42" s="104" t="s">
        <v>3</v>
      </c>
      <c r="L42" s="117" t="str">
        <f>IF(OR(F42="",H42=""),"",(H42+IF(F42&gt;H42,1,0)-F42-J42)*24)</f>
        <v/>
      </c>
      <c r="N42" s="190"/>
    </row>
    <row r="43" spans="2:14" x14ac:dyDescent="0.4">
      <c r="B43" s="105">
        <v>35</v>
      </c>
      <c r="C43" s="194" t="s">
        <v>168</v>
      </c>
      <c r="D43" s="187"/>
      <c r="E43" s="105" t="s">
        <v>59</v>
      </c>
      <c r="F43" s="188"/>
      <c r="G43" s="105" t="s">
        <v>60</v>
      </c>
      <c r="H43" s="188"/>
      <c r="I43" s="189" t="s">
        <v>61</v>
      </c>
      <c r="J43" s="188">
        <v>0</v>
      </c>
      <c r="K43" s="104" t="s">
        <v>3</v>
      </c>
      <c r="L43" s="117" t="str">
        <f>IF(OR(F43="",H43=""),"",(H43+IF(F43&gt;H43,1,0)-F43-J43)*24)</f>
        <v/>
      </c>
      <c r="N43" s="190"/>
    </row>
    <row r="44" spans="2:14" x14ac:dyDescent="0.4">
      <c r="C44" s="195" t="s">
        <v>170</v>
      </c>
      <c r="D44" s="187" t="str">
        <f>C42</f>
        <v>-</v>
      </c>
      <c r="E44" s="105" t="s">
        <v>59</v>
      </c>
      <c r="F44" s="188" t="s">
        <v>75</v>
      </c>
      <c r="G44" s="105" t="s">
        <v>60</v>
      </c>
      <c r="H44" s="188" t="s">
        <v>75</v>
      </c>
      <c r="I44" s="189" t="s">
        <v>61</v>
      </c>
      <c r="J44" s="188" t="s">
        <v>75</v>
      </c>
      <c r="K44" s="104" t="s">
        <v>3</v>
      </c>
      <c r="L44" s="117" t="str">
        <f>IF(OR(L42="",L43=""),"",L42+L43)</f>
        <v/>
      </c>
      <c r="N44" s="190" t="s">
        <v>76</v>
      </c>
    </row>
    <row r="45" spans="2:14" x14ac:dyDescent="0.4">
      <c r="C45" s="193" t="s">
        <v>75</v>
      </c>
      <c r="D45" s="187"/>
      <c r="E45" s="105" t="s">
        <v>59</v>
      </c>
      <c r="F45" s="188"/>
      <c r="G45" s="105" t="s">
        <v>60</v>
      </c>
      <c r="H45" s="188"/>
      <c r="I45" s="189" t="s">
        <v>61</v>
      </c>
      <c r="J45" s="188">
        <v>0</v>
      </c>
      <c r="K45" s="104" t="s">
        <v>3</v>
      </c>
      <c r="L45" s="117" t="str">
        <f>IF(OR(F45="",H45=""),"",(H45+IF(F45&gt;H45,1,0)-F45-J45)*24)</f>
        <v/>
      </c>
      <c r="N45" s="190"/>
    </row>
    <row r="46" spans="2:14" x14ac:dyDescent="0.4">
      <c r="B46" s="105">
        <v>36</v>
      </c>
      <c r="C46" s="194" t="s">
        <v>168</v>
      </c>
      <c r="D46" s="187"/>
      <c r="E46" s="105" t="s">
        <v>59</v>
      </c>
      <c r="F46" s="188"/>
      <c r="G46" s="105" t="s">
        <v>60</v>
      </c>
      <c r="H46" s="188"/>
      <c r="I46" s="189" t="s">
        <v>61</v>
      </c>
      <c r="J46" s="188">
        <v>0</v>
      </c>
      <c r="K46" s="104" t="s">
        <v>3</v>
      </c>
      <c r="L46" s="117" t="str">
        <f>IF(OR(F46="",H46=""),"",(H46+IF(F46&gt;H46,1,0)-F46-J46)*24)</f>
        <v/>
      </c>
      <c r="N46" s="190"/>
    </row>
    <row r="47" spans="2:14" x14ac:dyDescent="0.4">
      <c r="C47" s="195" t="s">
        <v>171</v>
      </c>
      <c r="D47" s="187" t="str">
        <f>C45</f>
        <v>-</v>
      </c>
      <c r="E47" s="105" t="s">
        <v>59</v>
      </c>
      <c r="F47" s="188" t="s">
        <v>75</v>
      </c>
      <c r="G47" s="105" t="s">
        <v>60</v>
      </c>
      <c r="H47" s="188" t="s">
        <v>75</v>
      </c>
      <c r="I47" s="189" t="s">
        <v>61</v>
      </c>
      <c r="J47" s="188" t="s">
        <v>75</v>
      </c>
      <c r="K47" s="104" t="s">
        <v>3</v>
      </c>
      <c r="L47" s="117" t="str">
        <f>IF(OR(L45="",L46=""),"",L45+L46)</f>
        <v/>
      </c>
      <c r="N47" s="190" t="s">
        <v>76</v>
      </c>
    </row>
    <row r="48" spans="2:14" ht="5.0999999999999996" customHeight="1" x14ac:dyDescent="0.4"/>
    <row r="49" spans="2:14" ht="21.95" customHeight="1" x14ac:dyDescent="0.4">
      <c r="C49" s="356" t="s">
        <v>174</v>
      </c>
      <c r="D49" s="357"/>
      <c r="E49" s="357"/>
      <c r="F49" s="357"/>
      <c r="G49" s="357"/>
      <c r="H49" s="357"/>
      <c r="I49" s="357"/>
      <c r="J49" s="357"/>
      <c r="K49" s="357"/>
      <c r="L49" s="357"/>
      <c r="M49" s="357"/>
      <c r="N49" s="357"/>
    </row>
    <row r="50" spans="2:14" ht="21.95" customHeight="1" x14ac:dyDescent="0.4">
      <c r="C50" s="357"/>
      <c r="D50" s="357"/>
      <c r="E50" s="357"/>
      <c r="F50" s="357"/>
      <c r="G50" s="357"/>
      <c r="H50" s="357"/>
      <c r="I50" s="357"/>
      <c r="J50" s="357"/>
      <c r="K50" s="357"/>
      <c r="L50" s="357"/>
      <c r="M50" s="357"/>
      <c r="N50" s="357"/>
    </row>
    <row r="51" spans="2:14" ht="21.95" customHeight="1" x14ac:dyDescent="0.4">
      <c r="C51" s="356" t="s">
        <v>175</v>
      </c>
      <c r="D51" s="357"/>
      <c r="E51" s="357"/>
      <c r="F51" s="357"/>
      <c r="G51" s="357"/>
      <c r="H51" s="357"/>
      <c r="I51" s="357"/>
      <c r="J51" s="357"/>
      <c r="K51" s="357"/>
      <c r="L51" s="357"/>
      <c r="M51" s="357"/>
      <c r="N51" s="357"/>
    </row>
    <row r="52" spans="2:14" ht="21.95" customHeight="1" x14ac:dyDescent="0.4">
      <c r="C52" s="357"/>
      <c r="D52" s="357"/>
      <c r="E52" s="357"/>
      <c r="F52" s="357"/>
      <c r="G52" s="357"/>
      <c r="H52" s="357"/>
      <c r="I52" s="357"/>
      <c r="J52" s="357"/>
      <c r="K52" s="357"/>
      <c r="L52" s="357"/>
      <c r="M52" s="357"/>
      <c r="N52" s="357"/>
    </row>
    <row r="53" spans="2:14" ht="21.95" customHeight="1" x14ac:dyDescent="0.4">
      <c r="C53" s="107" t="s">
        <v>77</v>
      </c>
      <c r="D53" s="107"/>
    </row>
    <row r="54" spans="2:14" ht="21.95" customHeight="1" x14ac:dyDescent="0.4">
      <c r="C54" s="107" t="s">
        <v>207</v>
      </c>
      <c r="D54" s="107"/>
    </row>
    <row r="55" spans="2:14" ht="21.95" customHeight="1" x14ac:dyDescent="0.4">
      <c r="C55" s="356" t="s">
        <v>211</v>
      </c>
      <c r="D55" s="357"/>
      <c r="E55" s="357"/>
      <c r="F55" s="357"/>
      <c r="G55" s="357"/>
      <c r="H55" s="357"/>
      <c r="I55" s="357"/>
      <c r="J55" s="357"/>
      <c r="K55" s="357"/>
      <c r="L55" s="357"/>
      <c r="M55" s="357"/>
      <c r="N55" s="357"/>
    </row>
    <row r="56" spans="2:14" s="291" customFormat="1" ht="21.95" customHeight="1" x14ac:dyDescent="0.4">
      <c r="B56" s="292"/>
      <c r="C56" s="356" t="s">
        <v>210</v>
      </c>
      <c r="D56" s="357"/>
      <c r="E56" s="357"/>
      <c r="F56" s="357"/>
      <c r="G56" s="357"/>
      <c r="H56" s="357"/>
      <c r="I56" s="357"/>
      <c r="J56" s="357"/>
      <c r="K56" s="357"/>
      <c r="L56" s="357"/>
      <c r="M56" s="357"/>
      <c r="N56" s="357"/>
    </row>
    <row r="57" spans="2:14" s="291" customFormat="1" ht="21.95" customHeight="1" x14ac:dyDescent="0.4">
      <c r="B57" s="292"/>
      <c r="C57" s="356" t="s">
        <v>208</v>
      </c>
      <c r="D57" s="357"/>
      <c r="E57" s="357"/>
      <c r="F57" s="357"/>
      <c r="G57" s="357"/>
      <c r="H57" s="357"/>
      <c r="I57" s="357"/>
      <c r="J57" s="357"/>
      <c r="K57" s="357"/>
      <c r="L57" s="357"/>
      <c r="M57" s="357"/>
      <c r="N57" s="357"/>
    </row>
    <row r="58" spans="2:14" s="291" customFormat="1" ht="21.95" customHeight="1" x14ac:dyDescent="0.4">
      <c r="B58" s="292"/>
      <c r="C58" s="356" t="s">
        <v>209</v>
      </c>
      <c r="D58" s="357"/>
      <c r="E58" s="357"/>
      <c r="F58" s="357"/>
      <c r="G58" s="357"/>
      <c r="H58" s="357"/>
      <c r="I58" s="357"/>
      <c r="J58" s="357"/>
      <c r="K58" s="357"/>
      <c r="L58" s="357"/>
      <c r="M58" s="357"/>
      <c r="N58" s="357"/>
    </row>
  </sheetData>
  <sheetProtection algorithmName="SHA-512" hashValue="1bHVuMVO3mKHxcdzMlelHhzI9TYWGD1ZbsCq4OZfCZ8b81uPzmKfR7xlmsaPf16ViM2XuQAMrmQVg1fkc9Huuw==" saltValue="/6Enq9Pi4kvia0+kZ5dEyQ==" spinCount="100000" sheet="1" objects="1" scenarios="1" selectLockedCells="1"/>
  <mergeCells count="8">
    <mergeCell ref="C55:N55"/>
    <mergeCell ref="C56:N56"/>
    <mergeCell ref="C57:N57"/>
    <mergeCell ref="C58:N58"/>
    <mergeCell ref="F4:L4"/>
    <mergeCell ref="N4:N5"/>
    <mergeCell ref="C49:N50"/>
    <mergeCell ref="C51:N52"/>
  </mergeCells>
  <phoneticPr fontId="19"/>
  <printOptions horizontalCentered="1"/>
  <pageMargins left="0.59055118110236227" right="0.59055118110236227" top="0.39370078740157483" bottom="0.19685039370078741" header="0.51181102362204722" footer="0.51181102362204722"/>
  <pageSetup paperSize="9" scale="5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8"/>
  <sheetViews>
    <sheetView showGridLines="0" zoomScale="50" zoomScaleNormal="50" zoomScaleSheetLayoutView="50" zoomScalePageLayoutView="75" workbookViewId="0"/>
  </sheetViews>
  <sheetFormatPr defaultColWidth="4.5" defaultRowHeight="19.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4" width="4.5" style="1"/>
  </cols>
  <sheetData>
    <row r="1" spans="2:67" s="2" customFormat="1" ht="20.25" customHeight="1" x14ac:dyDescent="0.4">
      <c r="C1" s="3" t="s">
        <v>212</v>
      </c>
      <c r="D1" s="3"/>
      <c r="E1" s="3"/>
      <c r="F1" s="3"/>
      <c r="G1" s="3"/>
      <c r="H1" s="3"/>
      <c r="I1" s="3"/>
      <c r="J1" s="3"/>
      <c r="M1" s="4" t="s">
        <v>0</v>
      </c>
      <c r="P1" s="3"/>
      <c r="Q1" s="3"/>
      <c r="R1" s="3"/>
      <c r="S1" s="3"/>
      <c r="T1" s="3"/>
      <c r="U1" s="3"/>
      <c r="V1" s="3"/>
      <c r="W1" s="3"/>
      <c r="AS1" s="5" t="s">
        <v>1</v>
      </c>
      <c r="AT1" s="370" t="s">
        <v>2</v>
      </c>
      <c r="AU1" s="370"/>
      <c r="AV1" s="370"/>
      <c r="AW1" s="370"/>
      <c r="AX1" s="370"/>
      <c r="AY1" s="370"/>
      <c r="AZ1" s="370"/>
      <c r="BA1" s="370"/>
      <c r="BB1" s="370"/>
      <c r="BC1" s="370"/>
      <c r="BD1" s="370"/>
      <c r="BE1" s="370"/>
      <c r="BF1" s="370"/>
      <c r="BG1" s="370"/>
      <c r="BH1" s="370"/>
      <c r="BI1" s="370"/>
      <c r="BJ1" s="5" t="s">
        <v>3</v>
      </c>
    </row>
    <row r="2" spans="2:67" s="6" customFormat="1" ht="20.25" customHeight="1" x14ac:dyDescent="0.4">
      <c r="J2" s="4"/>
      <c r="M2" s="4"/>
      <c r="N2" s="4"/>
      <c r="P2" s="5"/>
      <c r="Q2" s="5"/>
      <c r="R2" s="5"/>
      <c r="S2" s="5"/>
      <c r="T2" s="5"/>
      <c r="U2" s="5"/>
      <c r="V2" s="5"/>
      <c r="W2" s="5"/>
      <c r="AB2" s="7" t="s">
        <v>4</v>
      </c>
      <c r="AC2" s="371">
        <v>5</v>
      </c>
      <c r="AD2" s="371"/>
      <c r="AE2" s="8" t="s">
        <v>5</v>
      </c>
      <c r="AF2" s="372">
        <f>IF(AC2=0,"",YEAR(DATE(2018+AC2,1,1)))</f>
        <v>2023</v>
      </c>
      <c r="AG2" s="372"/>
      <c r="AH2" s="9" t="s">
        <v>6</v>
      </c>
      <c r="AI2" s="10" t="s">
        <v>7</v>
      </c>
      <c r="AJ2" s="371">
        <v>4</v>
      </c>
      <c r="AK2" s="371"/>
      <c r="AL2" s="10" t="s">
        <v>8</v>
      </c>
      <c r="AS2" s="5" t="s">
        <v>9</v>
      </c>
      <c r="AT2" s="371"/>
      <c r="AU2" s="371"/>
      <c r="AV2" s="371"/>
      <c r="AW2" s="371"/>
      <c r="AX2" s="371"/>
      <c r="AY2" s="371"/>
      <c r="AZ2" s="371"/>
      <c r="BA2" s="371"/>
      <c r="BB2" s="371"/>
      <c r="BC2" s="371"/>
      <c r="BD2" s="371"/>
      <c r="BE2" s="371"/>
      <c r="BF2" s="371"/>
      <c r="BG2" s="371"/>
      <c r="BH2" s="371"/>
      <c r="BI2" s="371"/>
      <c r="BJ2" s="5" t="s">
        <v>3</v>
      </c>
      <c r="BK2" s="5"/>
      <c r="BL2" s="5"/>
      <c r="BM2" s="5"/>
    </row>
    <row r="3" spans="2:67" s="6" customFormat="1" ht="20.25" customHeight="1" x14ac:dyDescent="0.4">
      <c r="J3" s="4"/>
      <c r="M3" s="4"/>
      <c r="O3" s="5"/>
      <c r="P3" s="5"/>
      <c r="Q3" s="5"/>
      <c r="R3" s="5"/>
      <c r="S3" s="5"/>
      <c r="T3" s="5"/>
      <c r="U3" s="5"/>
      <c r="AC3" s="11"/>
      <c r="AD3" s="11"/>
      <c r="AE3" s="12"/>
      <c r="AF3" s="13"/>
      <c r="AG3" s="12"/>
      <c r="BD3" s="14" t="s">
        <v>10</v>
      </c>
      <c r="BE3" s="373" t="s">
        <v>11</v>
      </c>
      <c r="BF3" s="373"/>
      <c r="BG3" s="373"/>
      <c r="BH3" s="373"/>
      <c r="BI3" s="5"/>
    </row>
    <row r="4" spans="2:67" s="6" customFormat="1" ht="20.25" customHeight="1" x14ac:dyDescent="0.4">
      <c r="B4" s="15"/>
      <c r="C4" s="15"/>
      <c r="D4" s="15"/>
      <c r="E4" s="15"/>
      <c r="F4" s="15"/>
      <c r="G4" s="15"/>
      <c r="H4" s="15"/>
      <c r="I4" s="15"/>
      <c r="J4" s="16"/>
      <c r="K4" s="15"/>
      <c r="L4" s="15"/>
      <c r="M4" s="16"/>
      <c r="N4" s="15"/>
      <c r="O4" s="17"/>
      <c r="P4" s="17"/>
      <c r="Q4" s="17"/>
      <c r="R4" s="17"/>
      <c r="S4" s="17"/>
      <c r="T4" s="17"/>
      <c r="U4" s="17"/>
      <c r="V4" s="15"/>
      <c r="W4" s="15"/>
      <c r="X4" s="15"/>
      <c r="Y4" s="15"/>
      <c r="Z4" s="15"/>
      <c r="AA4" s="15"/>
      <c r="AB4" s="15"/>
      <c r="AC4" s="18"/>
      <c r="AD4" s="18"/>
      <c r="AE4" s="19"/>
      <c r="AF4" s="20"/>
      <c r="AG4" s="19"/>
      <c r="AH4" s="15"/>
      <c r="AI4" s="15"/>
      <c r="AJ4" s="15"/>
      <c r="AK4" s="15"/>
      <c r="AL4" s="15"/>
      <c r="AM4" s="15"/>
      <c r="AN4" s="15"/>
      <c r="AO4" s="15"/>
      <c r="AP4" s="15"/>
      <c r="AQ4" s="15"/>
      <c r="AR4" s="15"/>
      <c r="BD4" s="14" t="s">
        <v>12</v>
      </c>
      <c r="BE4" s="373" t="s">
        <v>13</v>
      </c>
      <c r="BF4" s="373"/>
      <c r="BG4" s="373"/>
      <c r="BH4" s="373"/>
      <c r="BI4" s="5"/>
    </row>
    <row r="5" spans="2:67" s="6" customFormat="1" ht="9" customHeight="1" x14ac:dyDescent="0.4">
      <c r="B5" s="15"/>
      <c r="C5" s="15"/>
      <c r="D5" s="15"/>
      <c r="E5" s="15"/>
      <c r="F5" s="15"/>
      <c r="G5" s="15"/>
      <c r="H5" s="15"/>
      <c r="I5" s="15"/>
      <c r="J5" s="16"/>
      <c r="K5" s="15"/>
      <c r="L5" s="15"/>
      <c r="M5" s="16"/>
      <c r="N5" s="15"/>
      <c r="O5" s="17"/>
      <c r="P5" s="17"/>
      <c r="Q5" s="17"/>
      <c r="R5" s="17"/>
      <c r="S5" s="17"/>
      <c r="T5" s="17"/>
      <c r="U5" s="17"/>
      <c r="V5" s="15"/>
      <c r="W5" s="15"/>
      <c r="X5" s="15"/>
      <c r="Y5" s="15"/>
      <c r="Z5" s="15"/>
      <c r="AA5" s="15"/>
      <c r="AB5" s="15"/>
      <c r="AC5" s="21"/>
      <c r="AD5" s="21"/>
      <c r="AE5" s="15"/>
      <c r="AF5" s="15"/>
      <c r="AG5" s="15"/>
      <c r="AH5" s="15"/>
      <c r="AI5" s="15"/>
      <c r="AJ5" s="22"/>
      <c r="AK5" s="22"/>
      <c r="AL5" s="22"/>
      <c r="AM5" s="22"/>
      <c r="AN5" s="22"/>
      <c r="AO5" s="22"/>
      <c r="AP5" s="22"/>
      <c r="AQ5" s="22"/>
      <c r="AR5" s="22"/>
      <c r="AS5" s="2"/>
      <c r="AT5" s="2"/>
      <c r="AU5" s="2"/>
      <c r="AV5" s="2"/>
      <c r="AW5" s="2"/>
      <c r="AX5" s="2"/>
      <c r="AY5" s="2"/>
      <c r="AZ5" s="2"/>
      <c r="BA5" s="2"/>
      <c r="BB5" s="2"/>
      <c r="BC5" s="2"/>
      <c r="BD5" s="2"/>
      <c r="BE5" s="2"/>
      <c r="BF5" s="2"/>
      <c r="BG5" s="2"/>
      <c r="BH5" s="23"/>
      <c r="BI5" s="23"/>
    </row>
    <row r="6" spans="2:67" s="6" customFormat="1" ht="21" customHeight="1" x14ac:dyDescent="0.4">
      <c r="B6" s="24"/>
      <c r="C6" s="25"/>
      <c r="D6" s="25"/>
      <c r="E6" s="25"/>
      <c r="F6" s="25"/>
      <c r="G6" s="25"/>
      <c r="H6" s="25"/>
      <c r="I6" s="25"/>
      <c r="J6" s="25"/>
      <c r="K6" s="26"/>
      <c r="L6" s="26"/>
      <c r="M6" s="26"/>
      <c r="N6" s="27"/>
      <c r="O6" s="26"/>
      <c r="P6" s="26"/>
      <c r="Q6" s="26"/>
      <c r="R6" s="15"/>
      <c r="S6" s="15"/>
      <c r="T6" s="15"/>
      <c r="U6" s="15"/>
      <c r="V6" s="15"/>
      <c r="W6" s="15"/>
      <c r="X6" s="15"/>
      <c r="Y6" s="15"/>
      <c r="Z6" s="15"/>
      <c r="AA6" s="15"/>
      <c r="AB6" s="15"/>
      <c r="AC6" s="15"/>
      <c r="AD6" s="15"/>
      <c r="AE6" s="15"/>
      <c r="AF6" s="15"/>
      <c r="AG6" s="15"/>
      <c r="AH6" s="15"/>
      <c r="AI6" s="15"/>
      <c r="AJ6" s="22"/>
      <c r="AK6" s="22"/>
      <c r="AL6" s="22"/>
      <c r="AM6" s="22"/>
      <c r="AN6" s="22"/>
      <c r="AO6" s="28" t="s">
        <v>14</v>
      </c>
      <c r="AP6" s="22"/>
      <c r="AQ6" s="22"/>
      <c r="AR6" s="22"/>
      <c r="AS6" s="2"/>
      <c r="AT6" s="2"/>
      <c r="AU6" s="2"/>
      <c r="AW6" s="29"/>
      <c r="AX6" s="29"/>
      <c r="AY6" s="30"/>
      <c r="AZ6" s="2"/>
      <c r="BA6" s="374"/>
      <c r="BB6" s="374"/>
      <c r="BC6" s="30" t="s">
        <v>15</v>
      </c>
      <c r="BD6" s="2"/>
      <c r="BE6" s="374"/>
      <c r="BF6" s="374"/>
      <c r="BG6" s="30" t="s">
        <v>16</v>
      </c>
      <c r="BH6" s="2"/>
      <c r="BI6" s="23"/>
    </row>
    <row r="7" spans="2:67" s="6" customFormat="1" ht="5.25" customHeight="1" x14ac:dyDescent="0.4">
      <c r="B7" s="24"/>
      <c r="C7" s="31"/>
      <c r="D7" s="31"/>
      <c r="E7" s="31"/>
      <c r="F7" s="31"/>
      <c r="G7" s="31"/>
      <c r="H7" s="31"/>
      <c r="I7" s="31"/>
      <c r="J7" s="26"/>
      <c r="K7" s="26"/>
      <c r="L7" s="26"/>
      <c r="M7" s="27"/>
      <c r="N7" s="26"/>
      <c r="O7" s="26"/>
      <c r="P7" s="26"/>
      <c r="Q7" s="26"/>
      <c r="R7" s="15"/>
      <c r="S7" s="15"/>
      <c r="T7" s="15"/>
      <c r="U7" s="15"/>
      <c r="V7" s="15"/>
      <c r="W7" s="15"/>
      <c r="X7" s="15"/>
      <c r="Y7" s="15"/>
      <c r="Z7" s="15"/>
      <c r="AA7" s="15"/>
      <c r="AB7" s="15"/>
      <c r="AC7" s="15"/>
      <c r="AD7" s="15"/>
      <c r="AE7" s="15"/>
      <c r="AF7" s="15"/>
      <c r="AG7" s="15"/>
      <c r="AH7" s="15"/>
      <c r="AI7" s="15"/>
      <c r="AJ7" s="22"/>
      <c r="AK7" s="22"/>
      <c r="AL7" s="22"/>
      <c r="AM7" s="22"/>
      <c r="AN7" s="22"/>
      <c r="AO7" s="22"/>
      <c r="AP7" s="22"/>
      <c r="AQ7" s="22"/>
      <c r="AR7" s="22"/>
      <c r="AS7" s="22"/>
      <c r="AT7" s="22"/>
      <c r="AU7" s="22"/>
      <c r="AV7" s="22"/>
      <c r="AW7" s="22"/>
      <c r="AX7" s="22"/>
      <c r="AY7" s="22"/>
      <c r="AZ7" s="22"/>
      <c r="BA7" s="22"/>
      <c r="BB7" s="22"/>
      <c r="BC7" s="22"/>
      <c r="BD7" s="22"/>
      <c r="BE7" s="22"/>
      <c r="BF7" s="22"/>
      <c r="BG7" s="22"/>
      <c r="BH7" s="32"/>
      <c r="BI7" s="32"/>
      <c r="BJ7" s="15"/>
    </row>
    <row r="8" spans="2:67" s="6" customFormat="1" ht="21" customHeight="1" x14ac:dyDescent="0.4">
      <c r="B8" s="33"/>
      <c r="C8" s="27"/>
      <c r="D8" s="27"/>
      <c r="E8" s="27"/>
      <c r="F8" s="27"/>
      <c r="G8" s="27"/>
      <c r="H8" s="27"/>
      <c r="I8" s="27"/>
      <c r="J8" s="26"/>
      <c r="K8" s="26"/>
      <c r="L8" s="26"/>
      <c r="M8" s="27"/>
      <c r="N8" s="26"/>
      <c r="O8" s="26"/>
      <c r="P8" s="26"/>
      <c r="Q8" s="26"/>
      <c r="R8" s="15"/>
      <c r="S8" s="15"/>
      <c r="T8" s="15"/>
      <c r="U8" s="15"/>
      <c r="V8" s="15"/>
      <c r="W8" s="15"/>
      <c r="X8" s="15"/>
      <c r="Y8" s="15"/>
      <c r="Z8" s="15"/>
      <c r="AA8" s="15"/>
      <c r="AB8" s="15"/>
      <c r="AC8" s="15"/>
      <c r="AD8" s="15"/>
      <c r="AE8" s="15"/>
      <c r="AF8" s="15"/>
      <c r="AG8" s="15"/>
      <c r="AH8" s="15"/>
      <c r="AI8" s="15"/>
      <c r="AJ8" s="34"/>
      <c r="AK8" s="34"/>
      <c r="AL8" s="34"/>
      <c r="AM8" s="25"/>
      <c r="AN8" s="35"/>
      <c r="AO8" s="36"/>
      <c r="AP8" s="36"/>
      <c r="AQ8" s="24"/>
      <c r="AR8" s="29"/>
      <c r="AS8" s="29"/>
      <c r="AT8" s="29"/>
      <c r="AU8" s="37"/>
      <c r="AV8" s="37"/>
      <c r="AW8" s="22"/>
      <c r="AX8" s="29"/>
      <c r="AY8" s="29"/>
      <c r="AZ8" s="27"/>
      <c r="BA8" s="22"/>
      <c r="BB8" s="22" t="s">
        <v>17</v>
      </c>
      <c r="BC8" s="22"/>
      <c r="BD8" s="22"/>
      <c r="BE8" s="298">
        <f>DAY(EOMONTH(DATE(AF2,AJ2,1),0))</f>
        <v>30</v>
      </c>
      <c r="BF8" s="298"/>
      <c r="BG8" s="22" t="s">
        <v>18</v>
      </c>
      <c r="BH8" s="22"/>
      <c r="BI8" s="22"/>
      <c r="BJ8" s="15"/>
      <c r="BM8" s="5"/>
      <c r="BN8" s="5"/>
      <c r="BO8" s="5"/>
    </row>
    <row r="9" spans="2:67" ht="5.25" customHeight="1" x14ac:dyDescent="0.4">
      <c r="B9" s="38"/>
      <c r="C9" s="39"/>
      <c r="D9" s="39"/>
      <c r="E9" s="39"/>
      <c r="F9" s="39"/>
      <c r="G9" s="39"/>
      <c r="H9" s="39"/>
      <c r="I9" s="39"/>
      <c r="J9" s="39"/>
      <c r="K9" s="38"/>
      <c r="L9" s="38"/>
      <c r="M9" s="38"/>
      <c r="N9" s="38"/>
      <c r="O9" s="38"/>
      <c r="P9" s="38"/>
      <c r="Q9" s="38"/>
      <c r="R9" s="38"/>
      <c r="S9" s="38"/>
      <c r="T9" s="38"/>
      <c r="U9" s="38"/>
      <c r="V9" s="38"/>
      <c r="W9" s="38"/>
      <c r="X9" s="38"/>
      <c r="Y9" s="38"/>
      <c r="Z9" s="38"/>
      <c r="AA9" s="38"/>
      <c r="AB9" s="38"/>
      <c r="AC9" s="39"/>
      <c r="AD9" s="38"/>
      <c r="AE9" s="38"/>
      <c r="AF9" s="38"/>
      <c r="AG9" s="38"/>
      <c r="AH9" s="38"/>
      <c r="AI9" s="38"/>
      <c r="AJ9" s="38"/>
      <c r="AK9" s="38"/>
      <c r="AL9" s="38"/>
      <c r="AM9" s="38"/>
      <c r="AN9" s="38"/>
      <c r="AO9" s="38"/>
      <c r="AP9" s="38"/>
      <c r="AQ9" s="38"/>
      <c r="AR9" s="38"/>
      <c r="AT9" s="40"/>
      <c r="BK9" s="41"/>
      <c r="BL9" s="41"/>
      <c r="BM9" s="41"/>
    </row>
    <row r="10" spans="2:67" ht="21" customHeight="1" x14ac:dyDescent="0.4">
      <c r="B10" s="359" t="s">
        <v>19</v>
      </c>
      <c r="C10" s="360" t="s">
        <v>20</v>
      </c>
      <c r="D10" s="360"/>
      <c r="E10" s="42"/>
      <c r="F10" s="43"/>
      <c r="G10" s="42"/>
      <c r="H10" s="43"/>
      <c r="I10" s="361" t="s">
        <v>21</v>
      </c>
      <c r="J10" s="361"/>
      <c r="K10" s="362" t="s">
        <v>22</v>
      </c>
      <c r="L10" s="362"/>
      <c r="M10" s="362"/>
      <c r="N10" s="362"/>
      <c r="O10" s="362" t="s">
        <v>23</v>
      </c>
      <c r="P10" s="362"/>
      <c r="Q10" s="362"/>
      <c r="R10" s="362"/>
      <c r="S10" s="362"/>
      <c r="T10" s="44"/>
      <c r="U10" s="44"/>
      <c r="V10" s="45"/>
      <c r="W10" s="363" t="s">
        <v>24</v>
      </c>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364" t="str">
        <f>IF(BE3="４週","(9)1～4週目の勤務時間数合計","(9)1か月の勤務時間数　合計")</f>
        <v>(9)1～4週目の勤務時間数合計</v>
      </c>
      <c r="BC10" s="364"/>
      <c r="BD10" s="365" t="s">
        <v>25</v>
      </c>
      <c r="BE10" s="365"/>
      <c r="BF10" s="366" t="s">
        <v>26</v>
      </c>
      <c r="BG10" s="366"/>
      <c r="BH10" s="366"/>
      <c r="BI10" s="366"/>
      <c r="BJ10" s="366"/>
    </row>
    <row r="11" spans="2:67" ht="20.25" customHeight="1" x14ac:dyDescent="0.4">
      <c r="B11" s="359"/>
      <c r="C11" s="360"/>
      <c r="D11" s="360"/>
      <c r="E11" s="46"/>
      <c r="F11" s="47"/>
      <c r="G11" s="46"/>
      <c r="H11" s="47"/>
      <c r="I11" s="361"/>
      <c r="J11" s="361"/>
      <c r="K11" s="362"/>
      <c r="L11" s="362"/>
      <c r="M11" s="362"/>
      <c r="N11" s="362"/>
      <c r="O11" s="362"/>
      <c r="P11" s="362"/>
      <c r="Q11" s="362"/>
      <c r="R11" s="362"/>
      <c r="S11" s="362"/>
      <c r="T11" s="48"/>
      <c r="U11" s="48"/>
      <c r="V11" s="49"/>
      <c r="W11" s="367" t="s">
        <v>27</v>
      </c>
      <c r="X11" s="367"/>
      <c r="Y11" s="367"/>
      <c r="Z11" s="367"/>
      <c r="AA11" s="367"/>
      <c r="AB11" s="367"/>
      <c r="AC11" s="367"/>
      <c r="AD11" s="368" t="s">
        <v>28</v>
      </c>
      <c r="AE11" s="368"/>
      <c r="AF11" s="368"/>
      <c r="AG11" s="368"/>
      <c r="AH11" s="368"/>
      <c r="AI11" s="368"/>
      <c r="AJ11" s="368"/>
      <c r="AK11" s="368" t="s">
        <v>29</v>
      </c>
      <c r="AL11" s="368"/>
      <c r="AM11" s="368"/>
      <c r="AN11" s="368"/>
      <c r="AO11" s="368"/>
      <c r="AP11" s="368"/>
      <c r="AQ11" s="368"/>
      <c r="AR11" s="368" t="s">
        <v>30</v>
      </c>
      <c r="AS11" s="368"/>
      <c r="AT11" s="368"/>
      <c r="AU11" s="368"/>
      <c r="AV11" s="368"/>
      <c r="AW11" s="368"/>
      <c r="AX11" s="368"/>
      <c r="AY11" s="369" t="s">
        <v>31</v>
      </c>
      <c r="AZ11" s="369"/>
      <c r="BA11" s="369"/>
      <c r="BB11" s="364"/>
      <c r="BC11" s="364"/>
      <c r="BD11" s="365"/>
      <c r="BE11" s="365"/>
      <c r="BF11" s="366"/>
      <c r="BG11" s="366"/>
      <c r="BH11" s="366"/>
      <c r="BI11" s="366"/>
      <c r="BJ11" s="366"/>
    </row>
    <row r="12" spans="2:67" ht="20.25" customHeight="1" thickBot="1" x14ac:dyDescent="0.45">
      <c r="B12" s="359"/>
      <c r="C12" s="360"/>
      <c r="D12" s="360"/>
      <c r="E12" s="46"/>
      <c r="F12" s="47"/>
      <c r="G12" s="46"/>
      <c r="H12" s="47"/>
      <c r="I12" s="361"/>
      <c r="J12" s="361"/>
      <c r="K12" s="362"/>
      <c r="L12" s="362"/>
      <c r="M12" s="362"/>
      <c r="N12" s="362"/>
      <c r="O12" s="362"/>
      <c r="P12" s="362"/>
      <c r="Q12" s="362"/>
      <c r="R12" s="362"/>
      <c r="S12" s="362"/>
      <c r="T12" s="48"/>
      <c r="U12" s="48"/>
      <c r="V12" s="49"/>
      <c r="W12" s="50">
        <v>1</v>
      </c>
      <c r="X12" s="51">
        <v>2</v>
      </c>
      <c r="Y12" s="51">
        <v>3</v>
      </c>
      <c r="Z12" s="51">
        <v>4</v>
      </c>
      <c r="AA12" s="51">
        <v>5</v>
      </c>
      <c r="AB12" s="51">
        <v>6</v>
      </c>
      <c r="AC12" s="52">
        <v>7</v>
      </c>
      <c r="AD12" s="53">
        <v>8</v>
      </c>
      <c r="AE12" s="51">
        <v>9</v>
      </c>
      <c r="AF12" s="51">
        <v>10</v>
      </c>
      <c r="AG12" s="51">
        <v>11</v>
      </c>
      <c r="AH12" s="51">
        <v>12</v>
      </c>
      <c r="AI12" s="51">
        <v>13</v>
      </c>
      <c r="AJ12" s="52">
        <v>14</v>
      </c>
      <c r="AK12" s="50">
        <v>15</v>
      </c>
      <c r="AL12" s="51">
        <v>16</v>
      </c>
      <c r="AM12" s="51">
        <v>17</v>
      </c>
      <c r="AN12" s="51">
        <v>18</v>
      </c>
      <c r="AO12" s="51">
        <v>19</v>
      </c>
      <c r="AP12" s="51">
        <v>20</v>
      </c>
      <c r="AQ12" s="52">
        <v>21</v>
      </c>
      <c r="AR12" s="53">
        <v>22</v>
      </c>
      <c r="AS12" s="51">
        <v>23</v>
      </c>
      <c r="AT12" s="51">
        <v>24</v>
      </c>
      <c r="AU12" s="51">
        <v>25</v>
      </c>
      <c r="AV12" s="51">
        <v>26</v>
      </c>
      <c r="AW12" s="51">
        <v>27</v>
      </c>
      <c r="AX12" s="52">
        <v>28</v>
      </c>
      <c r="AY12" s="54" t="str">
        <f>IF($BE$3="実績",IF(DAY(DATE($AF$2,$AJ$2,29))=29,29,""),"")</f>
        <v/>
      </c>
      <c r="AZ12" s="55" t="str">
        <f>IF($BE$3="実績",IF(DAY(DATE($AF$2,$AJ$2,30))=30,30,""),"")</f>
        <v/>
      </c>
      <c r="BA12" s="56" t="str">
        <f>IF($BE$3="実績",IF(DAY(DATE($AF$2,$AJ$2,31))=31,31,""),"")</f>
        <v/>
      </c>
      <c r="BB12" s="364"/>
      <c r="BC12" s="364"/>
      <c r="BD12" s="365"/>
      <c r="BE12" s="365"/>
      <c r="BF12" s="366"/>
      <c r="BG12" s="366"/>
      <c r="BH12" s="366"/>
      <c r="BI12" s="366"/>
      <c r="BJ12" s="366"/>
    </row>
    <row r="13" spans="2:67" ht="20.25" hidden="1" customHeight="1" x14ac:dyDescent="0.4">
      <c r="B13" s="359"/>
      <c r="C13" s="360"/>
      <c r="D13" s="360"/>
      <c r="E13" s="46"/>
      <c r="F13" s="47"/>
      <c r="G13" s="46"/>
      <c r="H13" s="47"/>
      <c r="I13" s="361"/>
      <c r="J13" s="361"/>
      <c r="K13" s="362"/>
      <c r="L13" s="362"/>
      <c r="M13" s="362"/>
      <c r="N13" s="362"/>
      <c r="O13" s="362"/>
      <c r="P13" s="362"/>
      <c r="Q13" s="362"/>
      <c r="R13" s="362"/>
      <c r="S13" s="362"/>
      <c r="T13" s="48"/>
      <c r="U13" s="48"/>
      <c r="V13" s="49"/>
      <c r="W13" s="50">
        <f>WEEKDAY(DATE($AF$2,$AJ$2,1))</f>
        <v>7</v>
      </c>
      <c r="X13" s="51">
        <f>WEEKDAY(DATE($AF$2,$AJ$2,2))</f>
        <v>1</v>
      </c>
      <c r="Y13" s="51">
        <f>WEEKDAY(DATE($AF$2,$AJ$2,3))</f>
        <v>2</v>
      </c>
      <c r="Z13" s="51">
        <f>WEEKDAY(DATE($AF$2,$AJ$2,4))</f>
        <v>3</v>
      </c>
      <c r="AA13" s="51">
        <f>WEEKDAY(DATE($AF$2,$AJ$2,5))</f>
        <v>4</v>
      </c>
      <c r="AB13" s="51">
        <f>WEEKDAY(DATE($AF$2,$AJ$2,6))</f>
        <v>5</v>
      </c>
      <c r="AC13" s="52">
        <f>WEEKDAY(DATE($AF$2,$AJ$2,7))</f>
        <v>6</v>
      </c>
      <c r="AD13" s="53">
        <f>WEEKDAY(DATE($AF$2,$AJ$2,8))</f>
        <v>7</v>
      </c>
      <c r="AE13" s="51">
        <f>WEEKDAY(DATE($AF$2,$AJ$2,9))</f>
        <v>1</v>
      </c>
      <c r="AF13" s="51">
        <f>WEEKDAY(DATE($AF$2,$AJ$2,10))</f>
        <v>2</v>
      </c>
      <c r="AG13" s="51">
        <f>WEEKDAY(DATE($AF$2,$AJ$2,11))</f>
        <v>3</v>
      </c>
      <c r="AH13" s="51">
        <f>WEEKDAY(DATE($AF$2,$AJ$2,12))</f>
        <v>4</v>
      </c>
      <c r="AI13" s="51">
        <f>WEEKDAY(DATE($AF$2,$AJ$2,13))</f>
        <v>5</v>
      </c>
      <c r="AJ13" s="52">
        <f>WEEKDAY(DATE($AF$2,$AJ$2,14))</f>
        <v>6</v>
      </c>
      <c r="AK13" s="53">
        <f>WEEKDAY(DATE($AF$2,$AJ$2,15))</f>
        <v>7</v>
      </c>
      <c r="AL13" s="51">
        <f>WEEKDAY(DATE($AF$2,$AJ$2,16))</f>
        <v>1</v>
      </c>
      <c r="AM13" s="51">
        <f>WEEKDAY(DATE($AF$2,$AJ$2,17))</f>
        <v>2</v>
      </c>
      <c r="AN13" s="51">
        <f>WEEKDAY(DATE($AF$2,$AJ$2,18))</f>
        <v>3</v>
      </c>
      <c r="AO13" s="51">
        <f>WEEKDAY(DATE($AF$2,$AJ$2,19))</f>
        <v>4</v>
      </c>
      <c r="AP13" s="51">
        <f>WEEKDAY(DATE($AF$2,$AJ$2,20))</f>
        <v>5</v>
      </c>
      <c r="AQ13" s="52">
        <f>WEEKDAY(DATE($AF$2,$AJ$2,21))</f>
        <v>6</v>
      </c>
      <c r="AR13" s="53">
        <f>WEEKDAY(DATE($AF$2,$AJ$2,22))</f>
        <v>7</v>
      </c>
      <c r="AS13" s="51">
        <f>WEEKDAY(DATE($AF$2,$AJ$2,23))</f>
        <v>1</v>
      </c>
      <c r="AT13" s="51">
        <f>WEEKDAY(DATE($AF$2,$AJ$2,24))</f>
        <v>2</v>
      </c>
      <c r="AU13" s="51">
        <f>WEEKDAY(DATE($AF$2,$AJ$2,25))</f>
        <v>3</v>
      </c>
      <c r="AV13" s="51">
        <f>WEEKDAY(DATE($AF$2,$AJ$2,26))</f>
        <v>4</v>
      </c>
      <c r="AW13" s="51">
        <f>WEEKDAY(DATE($AF$2,$AJ$2,27))</f>
        <v>5</v>
      </c>
      <c r="AX13" s="52">
        <f>WEEKDAY(DATE($AF$2,$AJ$2,28))</f>
        <v>6</v>
      </c>
      <c r="AY13" s="53">
        <f>IF(AY12=29,WEEKDAY(DATE($AF$2,$AJ$2,29)),0)</f>
        <v>0</v>
      </c>
      <c r="AZ13" s="51">
        <f>IF(AZ12=30,WEEKDAY(DATE($AF$2,$AJ$2,30)),0)</f>
        <v>0</v>
      </c>
      <c r="BA13" s="52">
        <f>IF(BA12=31,WEEKDAY(DATE($AF$2,$AJ$2,31)),0)</f>
        <v>0</v>
      </c>
      <c r="BB13" s="364"/>
      <c r="BC13" s="364"/>
      <c r="BD13" s="365"/>
      <c r="BE13" s="365"/>
      <c r="BF13" s="366"/>
      <c r="BG13" s="366"/>
      <c r="BH13" s="366"/>
      <c r="BI13" s="366"/>
      <c r="BJ13" s="366"/>
    </row>
    <row r="14" spans="2:67" ht="20.25" customHeight="1" thickBot="1" x14ac:dyDescent="0.45">
      <c r="B14" s="359"/>
      <c r="C14" s="360"/>
      <c r="D14" s="360"/>
      <c r="E14" s="57"/>
      <c r="F14" s="58"/>
      <c r="G14" s="57"/>
      <c r="H14" s="58"/>
      <c r="I14" s="361"/>
      <c r="J14" s="361"/>
      <c r="K14" s="362"/>
      <c r="L14" s="362"/>
      <c r="M14" s="362"/>
      <c r="N14" s="362"/>
      <c r="O14" s="362"/>
      <c r="P14" s="362"/>
      <c r="Q14" s="362"/>
      <c r="R14" s="362"/>
      <c r="S14" s="362"/>
      <c r="T14" s="59"/>
      <c r="U14" s="59"/>
      <c r="V14" s="60"/>
      <c r="W14" s="61" t="str">
        <f t="shared" ref="W14:AX14" si="0">IF(W13=1,"日",IF(W13=2,"月",IF(W13=3,"火",IF(W13=4,"水",IF(W13=5,"木",IF(W13=6,"金","土"))))))</f>
        <v>土</v>
      </c>
      <c r="X14" s="62" t="str">
        <f t="shared" si="0"/>
        <v>日</v>
      </c>
      <c r="Y14" s="62" t="str">
        <f t="shared" si="0"/>
        <v>月</v>
      </c>
      <c r="Z14" s="62" t="str">
        <f t="shared" si="0"/>
        <v>火</v>
      </c>
      <c r="AA14" s="62" t="str">
        <f t="shared" si="0"/>
        <v>水</v>
      </c>
      <c r="AB14" s="62" t="str">
        <f t="shared" si="0"/>
        <v>木</v>
      </c>
      <c r="AC14" s="63" t="str">
        <f t="shared" si="0"/>
        <v>金</v>
      </c>
      <c r="AD14" s="64" t="str">
        <f t="shared" si="0"/>
        <v>土</v>
      </c>
      <c r="AE14" s="62" t="str">
        <f t="shared" si="0"/>
        <v>日</v>
      </c>
      <c r="AF14" s="62" t="str">
        <f t="shared" si="0"/>
        <v>月</v>
      </c>
      <c r="AG14" s="62" t="str">
        <f t="shared" si="0"/>
        <v>火</v>
      </c>
      <c r="AH14" s="62" t="str">
        <f t="shared" si="0"/>
        <v>水</v>
      </c>
      <c r="AI14" s="62" t="str">
        <f t="shared" si="0"/>
        <v>木</v>
      </c>
      <c r="AJ14" s="63" t="str">
        <f t="shared" si="0"/>
        <v>金</v>
      </c>
      <c r="AK14" s="64" t="str">
        <f t="shared" si="0"/>
        <v>土</v>
      </c>
      <c r="AL14" s="62" t="str">
        <f t="shared" si="0"/>
        <v>日</v>
      </c>
      <c r="AM14" s="62" t="str">
        <f t="shared" si="0"/>
        <v>月</v>
      </c>
      <c r="AN14" s="62" t="str">
        <f t="shared" si="0"/>
        <v>火</v>
      </c>
      <c r="AO14" s="62" t="str">
        <f t="shared" si="0"/>
        <v>水</v>
      </c>
      <c r="AP14" s="62" t="str">
        <f t="shared" si="0"/>
        <v>木</v>
      </c>
      <c r="AQ14" s="63" t="str">
        <f t="shared" si="0"/>
        <v>金</v>
      </c>
      <c r="AR14" s="64" t="str">
        <f t="shared" si="0"/>
        <v>土</v>
      </c>
      <c r="AS14" s="62" t="str">
        <f t="shared" si="0"/>
        <v>日</v>
      </c>
      <c r="AT14" s="62" t="str">
        <f t="shared" si="0"/>
        <v>月</v>
      </c>
      <c r="AU14" s="62" t="str">
        <f t="shared" si="0"/>
        <v>火</v>
      </c>
      <c r="AV14" s="62" t="str">
        <f t="shared" si="0"/>
        <v>水</v>
      </c>
      <c r="AW14" s="62" t="str">
        <f t="shared" si="0"/>
        <v>木</v>
      </c>
      <c r="AX14" s="63" t="str">
        <f t="shared" si="0"/>
        <v>金</v>
      </c>
      <c r="AY14" s="62" t="str">
        <f>IF(AY13=1,"日",IF(AY13=2,"月",IF(AY13=3,"火",IF(AY13=4,"水",IF(AY13=5,"木",IF(AY13=6,"金",IF(AY13=0,"","土")))))))</f>
        <v/>
      </c>
      <c r="AZ14" s="62" t="str">
        <f>IF(AZ13=1,"日",IF(AZ13=2,"月",IF(AZ13=3,"火",IF(AZ13=4,"水",IF(AZ13=5,"木",IF(AZ13=6,"金",IF(AZ13=0,"","土")))))))</f>
        <v/>
      </c>
      <c r="BA14" s="62" t="str">
        <f>IF(BA13=1,"日",IF(BA13=2,"月",IF(BA13=3,"火",IF(BA13=4,"水",IF(BA13=5,"木",IF(BA13=6,"金",IF(BA13=0,"","土")))))))</f>
        <v/>
      </c>
      <c r="BB14" s="364"/>
      <c r="BC14" s="364"/>
      <c r="BD14" s="365"/>
      <c r="BE14" s="365"/>
      <c r="BF14" s="366"/>
      <c r="BG14" s="366"/>
      <c r="BH14" s="366"/>
      <c r="BI14" s="366"/>
      <c r="BJ14" s="366"/>
    </row>
    <row r="15" spans="2:67" ht="20.25" customHeight="1" thickBot="1" x14ac:dyDescent="0.45">
      <c r="B15" s="368">
        <f>B13+1</f>
        <v>1</v>
      </c>
      <c r="C15" s="384"/>
      <c r="D15" s="384"/>
      <c r="E15" s="158"/>
      <c r="F15" s="159"/>
      <c r="G15" s="158"/>
      <c r="H15" s="159"/>
      <c r="I15" s="385"/>
      <c r="J15" s="385"/>
      <c r="K15" s="386"/>
      <c r="L15" s="386"/>
      <c r="M15" s="386"/>
      <c r="N15" s="386"/>
      <c r="O15" s="387"/>
      <c r="P15" s="387"/>
      <c r="Q15" s="387"/>
      <c r="R15" s="387"/>
      <c r="S15" s="387"/>
      <c r="T15" s="65" t="s">
        <v>36</v>
      </c>
      <c r="U15" s="66"/>
      <c r="V15" s="67"/>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69"/>
      <c r="AU15" s="69"/>
      <c r="AV15" s="69"/>
      <c r="AW15" s="69"/>
      <c r="AX15" s="70"/>
      <c r="AY15" s="68"/>
      <c r="AZ15" s="69"/>
      <c r="BA15" s="69"/>
      <c r="BB15" s="388"/>
      <c r="BC15" s="388"/>
      <c r="BD15" s="389"/>
      <c r="BE15" s="389"/>
      <c r="BF15" s="390"/>
      <c r="BG15" s="390"/>
      <c r="BH15" s="390"/>
      <c r="BI15" s="390"/>
      <c r="BJ15" s="390"/>
    </row>
    <row r="16" spans="2:67" ht="20.25" customHeight="1" x14ac:dyDescent="0.4">
      <c r="B16" s="368"/>
      <c r="C16" s="384"/>
      <c r="D16" s="384"/>
      <c r="E16" s="160"/>
      <c r="F16" s="71">
        <f>C15</f>
        <v>0</v>
      </c>
      <c r="G16" s="160"/>
      <c r="H16" s="71">
        <f>I15</f>
        <v>0</v>
      </c>
      <c r="I16" s="385"/>
      <c r="J16" s="385"/>
      <c r="K16" s="386"/>
      <c r="L16" s="386"/>
      <c r="M16" s="386"/>
      <c r="N16" s="386"/>
      <c r="O16" s="387"/>
      <c r="P16" s="387"/>
      <c r="Q16" s="387"/>
      <c r="R16" s="387"/>
      <c r="S16" s="387"/>
      <c r="T16" s="72" t="s">
        <v>38</v>
      </c>
      <c r="U16" s="73"/>
      <c r="V16" s="74"/>
      <c r="W16" s="75" t="str">
        <f>IF(W15="","",VLOOKUP(W15,シフト記号表!$C$6:$L$47,10,FALSE()))</f>
        <v/>
      </c>
      <c r="X16" s="76" t="str">
        <f>IF(X15="","",VLOOKUP(X15,シフト記号表!$C$6:$L$47,10,FALSE()))</f>
        <v/>
      </c>
      <c r="Y16" s="76" t="str">
        <f>IF(Y15="","",VLOOKUP(Y15,シフト記号表!$C$6:$L$47,10,FALSE()))</f>
        <v/>
      </c>
      <c r="Z16" s="76" t="str">
        <f>IF(Z15="","",VLOOKUP(Z15,シフト記号表!$C$6:$L$47,10,FALSE()))</f>
        <v/>
      </c>
      <c r="AA16" s="76" t="str">
        <f>IF(AA15="","",VLOOKUP(AA15,シフト記号表!$C$6:$L$47,10,FALSE()))</f>
        <v/>
      </c>
      <c r="AB16" s="76" t="str">
        <f>IF(AB15="","",VLOOKUP(AB15,シフト記号表!$C$6:$L$47,10,FALSE()))</f>
        <v/>
      </c>
      <c r="AC16" s="77" t="str">
        <f>IF(AC15="","",VLOOKUP(AC15,シフト記号表!$C$6:$L$47,10,FALSE()))</f>
        <v/>
      </c>
      <c r="AD16" s="75" t="str">
        <f>IF(AD15="","",VLOOKUP(AD15,シフト記号表!$C$6:$L$47,10,FALSE()))</f>
        <v/>
      </c>
      <c r="AE16" s="76" t="str">
        <f>IF(AE15="","",VLOOKUP(AE15,シフト記号表!$C$6:$L$47,10,FALSE()))</f>
        <v/>
      </c>
      <c r="AF16" s="76" t="str">
        <f>IF(AF15="","",VLOOKUP(AF15,シフト記号表!$C$6:$L$47,10,FALSE()))</f>
        <v/>
      </c>
      <c r="AG16" s="76" t="str">
        <f>IF(AG15="","",VLOOKUP(AG15,シフト記号表!$C$6:$L$47,10,FALSE()))</f>
        <v/>
      </c>
      <c r="AH16" s="76" t="str">
        <f>IF(AH15="","",VLOOKUP(AH15,シフト記号表!$C$6:$L$47,10,FALSE()))</f>
        <v/>
      </c>
      <c r="AI16" s="76" t="str">
        <f>IF(AI15="","",VLOOKUP(AI15,シフト記号表!$C$6:$L$47,10,FALSE()))</f>
        <v/>
      </c>
      <c r="AJ16" s="77" t="str">
        <f>IF(AJ15="","",VLOOKUP(AJ15,シフト記号表!$C$6:$L$47,10,FALSE()))</f>
        <v/>
      </c>
      <c r="AK16" s="75" t="str">
        <f>IF(AK15="","",VLOOKUP(AK15,シフト記号表!$C$6:$L$47,10,FALSE()))</f>
        <v/>
      </c>
      <c r="AL16" s="76" t="str">
        <f>IF(AL15="","",VLOOKUP(AL15,シフト記号表!$C$6:$L$47,10,FALSE()))</f>
        <v/>
      </c>
      <c r="AM16" s="76" t="str">
        <f>IF(AM15="","",VLOOKUP(AM15,シフト記号表!$C$6:$L$47,10,FALSE()))</f>
        <v/>
      </c>
      <c r="AN16" s="76" t="str">
        <f>IF(AN15="","",VLOOKUP(AN15,シフト記号表!$C$6:$L$47,10,FALSE()))</f>
        <v/>
      </c>
      <c r="AO16" s="76" t="str">
        <f>IF(AO15="","",VLOOKUP(AO15,シフト記号表!$C$6:$L$47,10,FALSE()))</f>
        <v/>
      </c>
      <c r="AP16" s="76" t="str">
        <f>IF(AP15="","",VLOOKUP(AP15,シフト記号表!$C$6:$L$47,10,FALSE()))</f>
        <v/>
      </c>
      <c r="AQ16" s="77" t="str">
        <f>IF(AQ15="","",VLOOKUP(AQ15,シフト記号表!$C$6:$L$47,10,FALSE()))</f>
        <v/>
      </c>
      <c r="AR16" s="75" t="str">
        <f>IF(AR15="","",VLOOKUP(AR15,シフト記号表!$C$6:$L$47,10,FALSE()))</f>
        <v/>
      </c>
      <c r="AS16" s="76" t="str">
        <f>IF(AS15="","",VLOOKUP(AS15,シフト記号表!$C$6:$L$47,10,FALSE()))</f>
        <v/>
      </c>
      <c r="AT16" s="76" t="str">
        <f>IF(AT15="","",VLOOKUP(AT15,シフト記号表!$C$6:$L$47,10,FALSE()))</f>
        <v/>
      </c>
      <c r="AU16" s="76" t="str">
        <f>IF(AU15="","",VLOOKUP(AU15,シフト記号表!$C$6:$L$47,10,FALSE()))</f>
        <v/>
      </c>
      <c r="AV16" s="76" t="str">
        <f>IF(AV15="","",VLOOKUP(AV15,シフト記号表!$C$6:$L$47,10,FALSE()))</f>
        <v/>
      </c>
      <c r="AW16" s="76" t="str">
        <f>IF(AW15="","",VLOOKUP(AW15,シフト記号表!$C$6:$L$47,10,FALSE()))</f>
        <v/>
      </c>
      <c r="AX16" s="77" t="str">
        <f>IF(AX15="","",VLOOKUP(AX15,シフト記号表!$C$6:$L$47,10,FALSE()))</f>
        <v/>
      </c>
      <c r="AY16" s="75" t="str">
        <f>IF(AY15="","",VLOOKUP(AY15,シフト記号表!$C$6:$L$47,10,FALSE()))</f>
        <v/>
      </c>
      <c r="AZ16" s="76" t="str">
        <f>IF(AZ15="","",VLOOKUP(AZ15,シフト記号表!$C$6:$L$47,10,FALSE()))</f>
        <v/>
      </c>
      <c r="BA16" s="76" t="str">
        <f>IF(BA15="","",VLOOKUP(BA15,シフト記号表!$C$6:$L$47,10,FALSE()))</f>
        <v/>
      </c>
      <c r="BB16" s="382">
        <f>IF($BE$3="４週",SUM(W16:AX16),IF($BE$3="暦月",SUM(W16:BA16),""))</f>
        <v>0</v>
      </c>
      <c r="BC16" s="382"/>
      <c r="BD16" s="383">
        <f>IF($BE$3="４週",BB16/4,IF($BE$3="暦月",(BB16/($BE$8/7)),""))</f>
        <v>0</v>
      </c>
      <c r="BE16" s="383"/>
      <c r="BF16" s="390"/>
      <c r="BG16" s="390"/>
      <c r="BH16" s="390"/>
      <c r="BI16" s="390"/>
      <c r="BJ16" s="390"/>
    </row>
    <row r="17" spans="2:62" ht="20.25" customHeight="1" x14ac:dyDescent="0.4">
      <c r="B17" s="368">
        <f>B15+1</f>
        <v>2</v>
      </c>
      <c r="C17" s="375"/>
      <c r="D17" s="375"/>
      <c r="E17" s="161"/>
      <c r="F17" s="162"/>
      <c r="G17" s="161"/>
      <c r="H17" s="162"/>
      <c r="I17" s="376"/>
      <c r="J17" s="376"/>
      <c r="K17" s="377"/>
      <c r="L17" s="377"/>
      <c r="M17" s="377"/>
      <c r="N17" s="377"/>
      <c r="O17" s="378"/>
      <c r="P17" s="378"/>
      <c r="Q17" s="378"/>
      <c r="R17" s="378"/>
      <c r="S17" s="378"/>
      <c r="T17" s="78" t="s">
        <v>36</v>
      </c>
      <c r="U17" s="79"/>
      <c r="V17" s="80"/>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165"/>
      <c r="BB17" s="379"/>
      <c r="BC17" s="379"/>
      <c r="BD17" s="380"/>
      <c r="BE17" s="380"/>
      <c r="BF17" s="381"/>
      <c r="BG17" s="381"/>
      <c r="BH17" s="381"/>
      <c r="BI17" s="381"/>
      <c r="BJ17" s="381"/>
    </row>
    <row r="18" spans="2:62" ht="20.25" customHeight="1" x14ac:dyDescent="0.4">
      <c r="B18" s="368"/>
      <c r="C18" s="375"/>
      <c r="D18" s="375"/>
      <c r="E18" s="160"/>
      <c r="F18" s="71">
        <f>C17</f>
        <v>0</v>
      </c>
      <c r="G18" s="160"/>
      <c r="H18" s="71">
        <f>I17</f>
        <v>0</v>
      </c>
      <c r="I18" s="376"/>
      <c r="J18" s="376"/>
      <c r="K18" s="377"/>
      <c r="L18" s="377"/>
      <c r="M18" s="377"/>
      <c r="N18" s="377"/>
      <c r="O18" s="378"/>
      <c r="P18" s="378"/>
      <c r="Q18" s="378"/>
      <c r="R18" s="378"/>
      <c r="S18" s="378"/>
      <c r="T18" s="72" t="s">
        <v>38</v>
      </c>
      <c r="U18" s="73"/>
      <c r="V18" s="74"/>
      <c r="W18" s="75" t="str">
        <f>IF(W17="","",VLOOKUP(W17,シフト記号表!$C$6:$L$47,10,FALSE()))</f>
        <v/>
      </c>
      <c r="X18" s="76" t="str">
        <f>IF(X17="","",VLOOKUP(X17,シフト記号表!$C$6:$L$47,10,FALSE()))</f>
        <v/>
      </c>
      <c r="Y18" s="76" t="str">
        <f>IF(Y17="","",VLOOKUP(Y17,シフト記号表!$C$6:$L$47,10,FALSE()))</f>
        <v/>
      </c>
      <c r="Z18" s="76" t="str">
        <f>IF(Z17="","",VLOOKUP(Z17,シフト記号表!$C$6:$L$47,10,FALSE()))</f>
        <v/>
      </c>
      <c r="AA18" s="76" t="str">
        <f>IF(AA17="","",VLOOKUP(AA17,シフト記号表!$C$6:$L$47,10,FALSE()))</f>
        <v/>
      </c>
      <c r="AB18" s="76" t="str">
        <f>IF(AB17="","",VLOOKUP(AB17,シフト記号表!$C$6:$L$47,10,FALSE()))</f>
        <v/>
      </c>
      <c r="AC18" s="77" t="str">
        <f>IF(AC17="","",VLOOKUP(AC17,シフト記号表!$C$6:$L$47,10,FALSE()))</f>
        <v/>
      </c>
      <c r="AD18" s="75" t="str">
        <f>IF(AD17="","",VLOOKUP(AD17,シフト記号表!$C$6:$L$47,10,FALSE()))</f>
        <v/>
      </c>
      <c r="AE18" s="76" t="str">
        <f>IF(AE17="","",VLOOKUP(AE17,シフト記号表!$C$6:$L$47,10,FALSE()))</f>
        <v/>
      </c>
      <c r="AF18" s="76" t="str">
        <f>IF(AF17="","",VLOOKUP(AF17,シフト記号表!$C$6:$L$47,10,FALSE()))</f>
        <v/>
      </c>
      <c r="AG18" s="76" t="str">
        <f>IF(AG17="","",VLOOKUP(AG17,シフト記号表!$C$6:$L$47,10,FALSE()))</f>
        <v/>
      </c>
      <c r="AH18" s="76" t="str">
        <f>IF(AH17="","",VLOOKUP(AH17,シフト記号表!$C$6:$L$47,10,FALSE()))</f>
        <v/>
      </c>
      <c r="AI18" s="76" t="str">
        <f>IF(AI17="","",VLOOKUP(AI17,シフト記号表!$C$6:$L$47,10,FALSE()))</f>
        <v/>
      </c>
      <c r="AJ18" s="77" t="str">
        <f>IF(AJ17="","",VLOOKUP(AJ17,シフト記号表!$C$6:$L$47,10,FALSE()))</f>
        <v/>
      </c>
      <c r="AK18" s="75" t="str">
        <f>IF(AK17="","",VLOOKUP(AK17,シフト記号表!$C$6:$L$47,10,FALSE()))</f>
        <v/>
      </c>
      <c r="AL18" s="76" t="str">
        <f>IF(AL17="","",VLOOKUP(AL17,シフト記号表!$C$6:$L$47,10,FALSE()))</f>
        <v/>
      </c>
      <c r="AM18" s="76" t="str">
        <f>IF(AM17="","",VLOOKUP(AM17,シフト記号表!$C$6:$L$47,10,FALSE()))</f>
        <v/>
      </c>
      <c r="AN18" s="76" t="str">
        <f>IF(AN17="","",VLOOKUP(AN17,シフト記号表!$C$6:$L$47,10,FALSE()))</f>
        <v/>
      </c>
      <c r="AO18" s="76" t="str">
        <f>IF(AO17="","",VLOOKUP(AO17,シフト記号表!$C$6:$L$47,10,FALSE()))</f>
        <v/>
      </c>
      <c r="AP18" s="76" t="str">
        <f>IF(AP17="","",VLOOKUP(AP17,シフト記号表!$C$6:$L$47,10,FALSE()))</f>
        <v/>
      </c>
      <c r="AQ18" s="77" t="str">
        <f>IF(AQ17="","",VLOOKUP(AQ17,シフト記号表!$C$6:$L$47,10,FALSE()))</f>
        <v/>
      </c>
      <c r="AR18" s="75" t="str">
        <f>IF(AR17="","",VLOOKUP(AR17,シフト記号表!$C$6:$L$47,10,FALSE()))</f>
        <v/>
      </c>
      <c r="AS18" s="76" t="str">
        <f>IF(AS17="","",VLOOKUP(AS17,シフト記号表!$C$6:$L$47,10,FALSE()))</f>
        <v/>
      </c>
      <c r="AT18" s="76" t="str">
        <f>IF(AT17="","",VLOOKUP(AT17,シフト記号表!$C$6:$L$47,10,FALSE()))</f>
        <v/>
      </c>
      <c r="AU18" s="76" t="str">
        <f>IF(AU17="","",VLOOKUP(AU17,シフト記号表!$C$6:$L$47,10,FALSE()))</f>
        <v/>
      </c>
      <c r="AV18" s="76" t="str">
        <f>IF(AV17="","",VLOOKUP(AV17,シフト記号表!$C$6:$L$47,10,FALSE()))</f>
        <v/>
      </c>
      <c r="AW18" s="76" t="str">
        <f>IF(AW17="","",VLOOKUP(AW17,シフト記号表!$C$6:$L$47,10,FALSE()))</f>
        <v/>
      </c>
      <c r="AX18" s="77" t="str">
        <f>IF(AX17="","",VLOOKUP(AX17,シフト記号表!$C$6:$L$47,10,FALSE()))</f>
        <v/>
      </c>
      <c r="AY18" s="75" t="str">
        <f>IF(AY17="","",VLOOKUP(AY17,シフト記号表!$C$6:$L$47,10,FALSE()))</f>
        <v/>
      </c>
      <c r="AZ18" s="76" t="str">
        <f>IF(AZ17="","",VLOOKUP(AZ17,シフト記号表!$C$6:$L$47,10,FALSE()))</f>
        <v/>
      </c>
      <c r="BA18" s="76" t="str">
        <f>IF(BA17="","",VLOOKUP(BA17,シフト記号表!$C$6:$L$47,10,FALSE()))</f>
        <v/>
      </c>
      <c r="BB18" s="382">
        <f>IF($BE$3="４週",SUM(W18:AX18),IF($BE$3="暦月",SUM(W18:BA18),""))</f>
        <v>0</v>
      </c>
      <c r="BC18" s="382"/>
      <c r="BD18" s="383">
        <f>IF($BE$3="４週",BB18/4,IF($BE$3="暦月",(BB18/($BE$8/7)),""))</f>
        <v>0</v>
      </c>
      <c r="BE18" s="383"/>
      <c r="BF18" s="381"/>
      <c r="BG18" s="381"/>
      <c r="BH18" s="381"/>
      <c r="BI18" s="381"/>
      <c r="BJ18" s="381"/>
    </row>
    <row r="19" spans="2:62" ht="20.25" customHeight="1" x14ac:dyDescent="0.4">
      <c r="B19" s="368">
        <f>B17+1</f>
        <v>3</v>
      </c>
      <c r="C19" s="375"/>
      <c r="D19" s="375"/>
      <c r="E19" s="160"/>
      <c r="F19" s="71"/>
      <c r="G19" s="160"/>
      <c r="H19" s="71"/>
      <c r="I19" s="376"/>
      <c r="J19" s="376"/>
      <c r="K19" s="377"/>
      <c r="L19" s="377"/>
      <c r="M19" s="377"/>
      <c r="N19" s="377"/>
      <c r="O19" s="378"/>
      <c r="P19" s="378"/>
      <c r="Q19" s="378"/>
      <c r="R19" s="378"/>
      <c r="S19" s="378"/>
      <c r="T19" s="78" t="s">
        <v>36</v>
      </c>
      <c r="U19" s="79"/>
      <c r="V19" s="80"/>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165"/>
      <c r="BB19" s="379"/>
      <c r="BC19" s="379"/>
      <c r="BD19" s="380"/>
      <c r="BE19" s="380"/>
      <c r="BF19" s="381"/>
      <c r="BG19" s="381"/>
      <c r="BH19" s="381"/>
      <c r="BI19" s="381"/>
      <c r="BJ19" s="381"/>
    </row>
    <row r="20" spans="2:62" ht="20.25" customHeight="1" x14ac:dyDescent="0.4">
      <c r="B20" s="368"/>
      <c r="C20" s="375"/>
      <c r="D20" s="375"/>
      <c r="E20" s="160"/>
      <c r="F20" s="71">
        <f>C19</f>
        <v>0</v>
      </c>
      <c r="G20" s="160"/>
      <c r="H20" s="71">
        <f>I19</f>
        <v>0</v>
      </c>
      <c r="I20" s="376"/>
      <c r="J20" s="376"/>
      <c r="K20" s="377"/>
      <c r="L20" s="377"/>
      <c r="M20" s="377"/>
      <c r="N20" s="377"/>
      <c r="O20" s="378"/>
      <c r="P20" s="378"/>
      <c r="Q20" s="378"/>
      <c r="R20" s="378"/>
      <c r="S20" s="378"/>
      <c r="T20" s="72" t="s">
        <v>38</v>
      </c>
      <c r="U20" s="73"/>
      <c r="V20" s="74"/>
      <c r="W20" s="75" t="str">
        <f>IF(W19="","",VLOOKUP(W19,シフト記号表!$C$6:$L$47,10,FALSE()))</f>
        <v/>
      </c>
      <c r="X20" s="76" t="str">
        <f>IF(X19="","",VLOOKUP(X19,シフト記号表!$C$6:$L$47,10,FALSE()))</f>
        <v/>
      </c>
      <c r="Y20" s="76" t="str">
        <f>IF(Y19="","",VLOOKUP(Y19,シフト記号表!$C$6:$L$47,10,FALSE()))</f>
        <v/>
      </c>
      <c r="Z20" s="76" t="str">
        <f>IF(Z19="","",VLOOKUP(Z19,シフト記号表!$C$6:$L$47,10,FALSE()))</f>
        <v/>
      </c>
      <c r="AA20" s="76" t="str">
        <f>IF(AA19="","",VLOOKUP(AA19,シフト記号表!$C$6:$L$47,10,FALSE()))</f>
        <v/>
      </c>
      <c r="AB20" s="76" t="str">
        <f>IF(AB19="","",VLOOKUP(AB19,シフト記号表!$C$6:$L$47,10,FALSE()))</f>
        <v/>
      </c>
      <c r="AC20" s="77" t="str">
        <f>IF(AC19="","",VLOOKUP(AC19,シフト記号表!$C$6:$L$47,10,FALSE()))</f>
        <v/>
      </c>
      <c r="AD20" s="75" t="str">
        <f>IF(AD19="","",VLOOKUP(AD19,シフト記号表!$C$6:$L$47,10,FALSE()))</f>
        <v/>
      </c>
      <c r="AE20" s="76" t="str">
        <f>IF(AE19="","",VLOOKUP(AE19,シフト記号表!$C$6:$L$47,10,FALSE()))</f>
        <v/>
      </c>
      <c r="AF20" s="76" t="str">
        <f>IF(AF19="","",VLOOKUP(AF19,シフト記号表!$C$6:$L$47,10,FALSE()))</f>
        <v/>
      </c>
      <c r="AG20" s="76" t="str">
        <f>IF(AG19="","",VLOOKUP(AG19,シフト記号表!$C$6:$L$47,10,FALSE()))</f>
        <v/>
      </c>
      <c r="AH20" s="76" t="str">
        <f>IF(AH19="","",VLOOKUP(AH19,シフト記号表!$C$6:$L$47,10,FALSE()))</f>
        <v/>
      </c>
      <c r="AI20" s="76" t="str">
        <f>IF(AI19="","",VLOOKUP(AI19,シフト記号表!$C$6:$L$47,10,FALSE()))</f>
        <v/>
      </c>
      <c r="AJ20" s="77" t="str">
        <f>IF(AJ19="","",VLOOKUP(AJ19,シフト記号表!$C$6:$L$47,10,FALSE()))</f>
        <v/>
      </c>
      <c r="AK20" s="75" t="str">
        <f>IF(AK19="","",VLOOKUP(AK19,シフト記号表!$C$6:$L$47,10,FALSE()))</f>
        <v/>
      </c>
      <c r="AL20" s="76" t="str">
        <f>IF(AL19="","",VLOOKUP(AL19,シフト記号表!$C$6:$L$47,10,FALSE()))</f>
        <v/>
      </c>
      <c r="AM20" s="76" t="str">
        <f>IF(AM19="","",VLOOKUP(AM19,シフト記号表!$C$6:$L$47,10,FALSE()))</f>
        <v/>
      </c>
      <c r="AN20" s="76" t="str">
        <f>IF(AN19="","",VLOOKUP(AN19,シフト記号表!$C$6:$L$47,10,FALSE()))</f>
        <v/>
      </c>
      <c r="AO20" s="76" t="str">
        <f>IF(AO19="","",VLOOKUP(AO19,シフト記号表!$C$6:$L$47,10,FALSE()))</f>
        <v/>
      </c>
      <c r="AP20" s="76" t="str">
        <f>IF(AP19="","",VLOOKUP(AP19,シフト記号表!$C$6:$L$47,10,FALSE()))</f>
        <v/>
      </c>
      <c r="AQ20" s="77" t="str">
        <f>IF(AQ19="","",VLOOKUP(AQ19,シフト記号表!$C$6:$L$47,10,FALSE()))</f>
        <v/>
      </c>
      <c r="AR20" s="75" t="str">
        <f>IF(AR19="","",VLOOKUP(AR19,シフト記号表!$C$6:$L$47,10,FALSE()))</f>
        <v/>
      </c>
      <c r="AS20" s="76" t="str">
        <f>IF(AS19="","",VLOOKUP(AS19,シフト記号表!$C$6:$L$47,10,FALSE()))</f>
        <v/>
      </c>
      <c r="AT20" s="76" t="str">
        <f>IF(AT19="","",VLOOKUP(AT19,シフト記号表!$C$6:$L$47,10,FALSE()))</f>
        <v/>
      </c>
      <c r="AU20" s="76" t="str">
        <f>IF(AU19="","",VLOOKUP(AU19,シフト記号表!$C$6:$L$47,10,FALSE()))</f>
        <v/>
      </c>
      <c r="AV20" s="76" t="str">
        <f>IF(AV19="","",VLOOKUP(AV19,シフト記号表!$C$6:$L$47,10,FALSE()))</f>
        <v/>
      </c>
      <c r="AW20" s="76" t="str">
        <f>IF(AW19="","",VLOOKUP(AW19,シフト記号表!$C$6:$L$47,10,FALSE()))</f>
        <v/>
      </c>
      <c r="AX20" s="77" t="str">
        <f>IF(AX19="","",VLOOKUP(AX19,シフト記号表!$C$6:$L$47,10,FALSE()))</f>
        <v/>
      </c>
      <c r="AY20" s="75" t="str">
        <f>IF(AY19="","",VLOOKUP(AY19,シフト記号表!$C$6:$L$47,10,FALSE()))</f>
        <v/>
      </c>
      <c r="AZ20" s="76" t="str">
        <f>IF(AZ19="","",VLOOKUP(AZ19,シフト記号表!$C$6:$L$47,10,FALSE()))</f>
        <v/>
      </c>
      <c r="BA20" s="76" t="str">
        <f>IF(BA19="","",VLOOKUP(BA19,シフト記号表!$C$6:$L$47,10,FALSE()))</f>
        <v/>
      </c>
      <c r="BB20" s="382">
        <f>IF($BE$3="４週",SUM(W20:AX20),IF($BE$3="暦月",SUM(W20:BA20),""))</f>
        <v>0</v>
      </c>
      <c r="BC20" s="382"/>
      <c r="BD20" s="383">
        <f>IF($BE$3="４週",BB20/4,IF($BE$3="暦月",(BB20/($BE$8/7)),""))</f>
        <v>0</v>
      </c>
      <c r="BE20" s="383"/>
      <c r="BF20" s="381"/>
      <c r="BG20" s="381"/>
      <c r="BH20" s="381"/>
      <c r="BI20" s="381"/>
      <c r="BJ20" s="381"/>
    </row>
    <row r="21" spans="2:62" ht="20.25" customHeight="1" x14ac:dyDescent="0.4">
      <c r="B21" s="368">
        <f>B19+1</f>
        <v>4</v>
      </c>
      <c r="C21" s="375"/>
      <c r="D21" s="375"/>
      <c r="E21" s="160"/>
      <c r="F21" s="71"/>
      <c r="G21" s="160"/>
      <c r="H21" s="71"/>
      <c r="I21" s="376"/>
      <c r="J21" s="376"/>
      <c r="K21" s="377"/>
      <c r="L21" s="377"/>
      <c r="M21" s="377"/>
      <c r="N21" s="377"/>
      <c r="O21" s="378"/>
      <c r="P21" s="378"/>
      <c r="Q21" s="378"/>
      <c r="R21" s="378"/>
      <c r="S21" s="378"/>
      <c r="T21" s="78" t="s">
        <v>36</v>
      </c>
      <c r="U21" s="79"/>
      <c r="V21" s="80"/>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165"/>
      <c r="BB21" s="379"/>
      <c r="BC21" s="379"/>
      <c r="BD21" s="380"/>
      <c r="BE21" s="380"/>
      <c r="BF21" s="381"/>
      <c r="BG21" s="381"/>
      <c r="BH21" s="381"/>
      <c r="BI21" s="381"/>
      <c r="BJ21" s="381"/>
    </row>
    <row r="22" spans="2:62" ht="20.25" customHeight="1" x14ac:dyDescent="0.4">
      <c r="B22" s="368"/>
      <c r="C22" s="375"/>
      <c r="D22" s="375"/>
      <c r="E22" s="160"/>
      <c r="F22" s="71">
        <f>C21</f>
        <v>0</v>
      </c>
      <c r="G22" s="160"/>
      <c r="H22" s="71">
        <f>I21</f>
        <v>0</v>
      </c>
      <c r="I22" s="376"/>
      <c r="J22" s="376"/>
      <c r="K22" s="377"/>
      <c r="L22" s="377"/>
      <c r="M22" s="377"/>
      <c r="N22" s="377"/>
      <c r="O22" s="378"/>
      <c r="P22" s="378"/>
      <c r="Q22" s="378"/>
      <c r="R22" s="378"/>
      <c r="S22" s="378"/>
      <c r="T22" s="72" t="s">
        <v>38</v>
      </c>
      <c r="U22" s="73"/>
      <c r="V22" s="74"/>
      <c r="W22" s="75" t="str">
        <f>IF(W21="","",VLOOKUP(W21,シフト記号表!$C$6:$L$47,10,FALSE()))</f>
        <v/>
      </c>
      <c r="X22" s="76" t="str">
        <f>IF(X21="","",VLOOKUP(X21,シフト記号表!$C$6:$L$47,10,FALSE()))</f>
        <v/>
      </c>
      <c r="Y22" s="76" t="str">
        <f>IF(Y21="","",VLOOKUP(Y21,シフト記号表!$C$6:$L$47,10,FALSE()))</f>
        <v/>
      </c>
      <c r="Z22" s="76" t="str">
        <f>IF(Z21="","",VLOOKUP(Z21,シフト記号表!$C$6:$L$47,10,FALSE()))</f>
        <v/>
      </c>
      <c r="AA22" s="76" t="str">
        <f>IF(AA21="","",VLOOKUP(AA21,シフト記号表!$C$6:$L$47,10,FALSE()))</f>
        <v/>
      </c>
      <c r="AB22" s="76" t="str">
        <f>IF(AB21="","",VLOOKUP(AB21,シフト記号表!$C$6:$L$47,10,FALSE()))</f>
        <v/>
      </c>
      <c r="AC22" s="77" t="str">
        <f>IF(AC21="","",VLOOKUP(AC21,シフト記号表!$C$6:$L$47,10,FALSE()))</f>
        <v/>
      </c>
      <c r="AD22" s="75" t="str">
        <f>IF(AD21="","",VLOOKUP(AD21,シフト記号表!$C$6:$L$47,10,FALSE()))</f>
        <v/>
      </c>
      <c r="AE22" s="76" t="str">
        <f>IF(AE21="","",VLOOKUP(AE21,シフト記号表!$C$6:$L$47,10,FALSE()))</f>
        <v/>
      </c>
      <c r="AF22" s="76" t="str">
        <f>IF(AF21="","",VLOOKUP(AF21,シフト記号表!$C$6:$L$47,10,FALSE()))</f>
        <v/>
      </c>
      <c r="AG22" s="76" t="str">
        <f>IF(AG21="","",VLOOKUP(AG21,シフト記号表!$C$6:$L$47,10,FALSE()))</f>
        <v/>
      </c>
      <c r="AH22" s="76" t="str">
        <f>IF(AH21="","",VLOOKUP(AH21,シフト記号表!$C$6:$L$47,10,FALSE()))</f>
        <v/>
      </c>
      <c r="AI22" s="76" t="str">
        <f>IF(AI21="","",VLOOKUP(AI21,シフト記号表!$C$6:$L$47,10,FALSE()))</f>
        <v/>
      </c>
      <c r="AJ22" s="77" t="str">
        <f>IF(AJ21="","",VLOOKUP(AJ21,シフト記号表!$C$6:$L$47,10,FALSE()))</f>
        <v/>
      </c>
      <c r="AK22" s="75" t="str">
        <f>IF(AK21="","",VLOOKUP(AK21,シフト記号表!$C$6:$L$47,10,FALSE()))</f>
        <v/>
      </c>
      <c r="AL22" s="76" t="str">
        <f>IF(AL21="","",VLOOKUP(AL21,シフト記号表!$C$6:$L$47,10,FALSE()))</f>
        <v/>
      </c>
      <c r="AM22" s="76" t="str">
        <f>IF(AM21="","",VLOOKUP(AM21,シフト記号表!$C$6:$L$47,10,FALSE()))</f>
        <v/>
      </c>
      <c r="AN22" s="76" t="str">
        <f>IF(AN21="","",VLOOKUP(AN21,シフト記号表!$C$6:$L$47,10,FALSE()))</f>
        <v/>
      </c>
      <c r="AO22" s="76" t="str">
        <f>IF(AO21="","",VLOOKUP(AO21,シフト記号表!$C$6:$L$47,10,FALSE()))</f>
        <v/>
      </c>
      <c r="AP22" s="76" t="str">
        <f>IF(AP21="","",VLOOKUP(AP21,シフト記号表!$C$6:$L$47,10,FALSE()))</f>
        <v/>
      </c>
      <c r="AQ22" s="77" t="str">
        <f>IF(AQ21="","",VLOOKUP(AQ21,シフト記号表!$C$6:$L$47,10,FALSE()))</f>
        <v/>
      </c>
      <c r="AR22" s="75" t="str">
        <f>IF(AR21="","",VLOOKUP(AR21,シフト記号表!$C$6:$L$47,10,FALSE()))</f>
        <v/>
      </c>
      <c r="AS22" s="76" t="str">
        <f>IF(AS21="","",VLOOKUP(AS21,シフト記号表!$C$6:$L$47,10,FALSE()))</f>
        <v/>
      </c>
      <c r="AT22" s="76" t="str">
        <f>IF(AT21="","",VLOOKUP(AT21,シフト記号表!$C$6:$L$47,10,FALSE()))</f>
        <v/>
      </c>
      <c r="AU22" s="76" t="str">
        <f>IF(AU21="","",VLOOKUP(AU21,シフト記号表!$C$6:$L$47,10,FALSE()))</f>
        <v/>
      </c>
      <c r="AV22" s="76" t="str">
        <f>IF(AV21="","",VLOOKUP(AV21,シフト記号表!$C$6:$L$47,10,FALSE()))</f>
        <v/>
      </c>
      <c r="AW22" s="76" t="str">
        <f>IF(AW21="","",VLOOKUP(AW21,シフト記号表!$C$6:$L$47,10,FALSE()))</f>
        <v/>
      </c>
      <c r="AX22" s="77" t="str">
        <f>IF(AX21="","",VLOOKUP(AX21,シフト記号表!$C$6:$L$47,10,FALSE()))</f>
        <v/>
      </c>
      <c r="AY22" s="75" t="str">
        <f>IF(AY21="","",VLOOKUP(AY21,シフト記号表!$C$6:$L$47,10,FALSE()))</f>
        <v/>
      </c>
      <c r="AZ22" s="76" t="str">
        <f>IF(AZ21="","",VLOOKUP(AZ21,シフト記号表!$C$6:$L$47,10,FALSE()))</f>
        <v/>
      </c>
      <c r="BA22" s="76" t="str">
        <f>IF(BA21="","",VLOOKUP(BA21,シフト記号表!$C$6:$L$47,10,FALSE()))</f>
        <v/>
      </c>
      <c r="BB22" s="382">
        <f>IF($BE$3="４週",SUM(W22:AX22),IF($BE$3="暦月",SUM(W22:BA22),""))</f>
        <v>0</v>
      </c>
      <c r="BC22" s="382"/>
      <c r="BD22" s="383">
        <f>IF($BE$3="４週",BB22/4,IF($BE$3="暦月",(BB22/($BE$8/7)),""))</f>
        <v>0</v>
      </c>
      <c r="BE22" s="383"/>
      <c r="BF22" s="381"/>
      <c r="BG22" s="381"/>
      <c r="BH22" s="381"/>
      <c r="BI22" s="381"/>
      <c r="BJ22" s="381"/>
    </row>
    <row r="23" spans="2:62" ht="20.25" customHeight="1" x14ac:dyDescent="0.4">
      <c r="B23" s="368">
        <f>B21+1</f>
        <v>5</v>
      </c>
      <c r="C23" s="375"/>
      <c r="D23" s="375"/>
      <c r="E23" s="160"/>
      <c r="F23" s="71"/>
      <c r="G23" s="160"/>
      <c r="H23" s="71"/>
      <c r="I23" s="376"/>
      <c r="J23" s="376"/>
      <c r="K23" s="377"/>
      <c r="L23" s="377"/>
      <c r="M23" s="377"/>
      <c r="N23" s="377"/>
      <c r="O23" s="378"/>
      <c r="P23" s="378"/>
      <c r="Q23" s="378"/>
      <c r="R23" s="378"/>
      <c r="S23" s="378"/>
      <c r="T23" s="78" t="s">
        <v>36</v>
      </c>
      <c r="U23" s="79"/>
      <c r="V23" s="80"/>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165"/>
      <c r="BB23" s="379"/>
      <c r="BC23" s="379"/>
      <c r="BD23" s="380"/>
      <c r="BE23" s="380"/>
      <c r="BF23" s="381"/>
      <c r="BG23" s="381"/>
      <c r="BH23" s="381"/>
      <c r="BI23" s="381"/>
      <c r="BJ23" s="381"/>
    </row>
    <row r="24" spans="2:62" ht="20.25" customHeight="1" x14ac:dyDescent="0.4">
      <c r="B24" s="368"/>
      <c r="C24" s="375"/>
      <c r="D24" s="375"/>
      <c r="E24" s="160"/>
      <c r="F24" s="71">
        <f>C23</f>
        <v>0</v>
      </c>
      <c r="G24" s="160"/>
      <c r="H24" s="71">
        <f>I23</f>
        <v>0</v>
      </c>
      <c r="I24" s="376"/>
      <c r="J24" s="376"/>
      <c r="K24" s="377"/>
      <c r="L24" s="377"/>
      <c r="M24" s="377"/>
      <c r="N24" s="377"/>
      <c r="O24" s="378"/>
      <c r="P24" s="378"/>
      <c r="Q24" s="378"/>
      <c r="R24" s="378"/>
      <c r="S24" s="378"/>
      <c r="T24" s="85" t="s">
        <v>38</v>
      </c>
      <c r="U24" s="86"/>
      <c r="V24" s="87"/>
      <c r="W24" s="75" t="str">
        <f>IF(W23="","",VLOOKUP(W23,シフト記号表!$C$6:$L$47,10,FALSE()))</f>
        <v/>
      </c>
      <c r="X24" s="76" t="str">
        <f>IF(X23="","",VLOOKUP(X23,シフト記号表!$C$6:$L$47,10,FALSE()))</f>
        <v/>
      </c>
      <c r="Y24" s="76" t="str">
        <f>IF(Y23="","",VLOOKUP(Y23,シフト記号表!$C$6:$L$47,10,FALSE()))</f>
        <v/>
      </c>
      <c r="Z24" s="76" t="str">
        <f>IF(Z23="","",VLOOKUP(Z23,シフト記号表!$C$6:$L$47,10,FALSE()))</f>
        <v/>
      </c>
      <c r="AA24" s="76" t="str">
        <f>IF(AA23="","",VLOOKUP(AA23,シフト記号表!$C$6:$L$47,10,FALSE()))</f>
        <v/>
      </c>
      <c r="AB24" s="76" t="str">
        <f>IF(AB23="","",VLOOKUP(AB23,シフト記号表!$C$6:$L$47,10,FALSE()))</f>
        <v/>
      </c>
      <c r="AC24" s="77" t="str">
        <f>IF(AC23="","",VLOOKUP(AC23,シフト記号表!$C$6:$L$47,10,FALSE()))</f>
        <v/>
      </c>
      <c r="AD24" s="75" t="str">
        <f>IF(AD23="","",VLOOKUP(AD23,シフト記号表!$C$6:$L$47,10,FALSE()))</f>
        <v/>
      </c>
      <c r="AE24" s="76" t="str">
        <f>IF(AE23="","",VLOOKUP(AE23,シフト記号表!$C$6:$L$47,10,FALSE()))</f>
        <v/>
      </c>
      <c r="AF24" s="76" t="str">
        <f>IF(AF23="","",VLOOKUP(AF23,シフト記号表!$C$6:$L$47,10,FALSE()))</f>
        <v/>
      </c>
      <c r="AG24" s="76" t="str">
        <f>IF(AG23="","",VLOOKUP(AG23,シフト記号表!$C$6:$L$47,10,FALSE()))</f>
        <v/>
      </c>
      <c r="AH24" s="76" t="str">
        <f>IF(AH23="","",VLOOKUP(AH23,シフト記号表!$C$6:$L$47,10,FALSE()))</f>
        <v/>
      </c>
      <c r="AI24" s="76" t="str">
        <f>IF(AI23="","",VLOOKUP(AI23,シフト記号表!$C$6:$L$47,10,FALSE()))</f>
        <v/>
      </c>
      <c r="AJ24" s="77" t="str">
        <f>IF(AJ23="","",VLOOKUP(AJ23,シフト記号表!$C$6:$L$47,10,FALSE()))</f>
        <v/>
      </c>
      <c r="AK24" s="75" t="str">
        <f>IF(AK23="","",VLOOKUP(AK23,シフト記号表!$C$6:$L$47,10,FALSE()))</f>
        <v/>
      </c>
      <c r="AL24" s="76" t="str">
        <f>IF(AL23="","",VLOOKUP(AL23,シフト記号表!$C$6:$L$47,10,FALSE()))</f>
        <v/>
      </c>
      <c r="AM24" s="76" t="str">
        <f>IF(AM23="","",VLOOKUP(AM23,シフト記号表!$C$6:$L$47,10,FALSE()))</f>
        <v/>
      </c>
      <c r="AN24" s="76" t="str">
        <f>IF(AN23="","",VLOOKUP(AN23,シフト記号表!$C$6:$L$47,10,FALSE()))</f>
        <v/>
      </c>
      <c r="AO24" s="76" t="str">
        <f>IF(AO23="","",VLOOKUP(AO23,シフト記号表!$C$6:$L$47,10,FALSE()))</f>
        <v/>
      </c>
      <c r="AP24" s="76" t="str">
        <f>IF(AP23="","",VLOOKUP(AP23,シフト記号表!$C$6:$L$47,10,FALSE()))</f>
        <v/>
      </c>
      <c r="AQ24" s="77" t="str">
        <f>IF(AQ23="","",VLOOKUP(AQ23,シフト記号表!$C$6:$L$47,10,FALSE()))</f>
        <v/>
      </c>
      <c r="AR24" s="75" t="str">
        <f>IF(AR23="","",VLOOKUP(AR23,シフト記号表!$C$6:$L$47,10,FALSE()))</f>
        <v/>
      </c>
      <c r="AS24" s="76" t="str">
        <f>IF(AS23="","",VLOOKUP(AS23,シフト記号表!$C$6:$L$47,10,FALSE()))</f>
        <v/>
      </c>
      <c r="AT24" s="76" t="str">
        <f>IF(AT23="","",VLOOKUP(AT23,シフト記号表!$C$6:$L$47,10,FALSE()))</f>
        <v/>
      </c>
      <c r="AU24" s="76" t="str">
        <f>IF(AU23="","",VLOOKUP(AU23,シフト記号表!$C$6:$L$47,10,FALSE()))</f>
        <v/>
      </c>
      <c r="AV24" s="76" t="str">
        <f>IF(AV23="","",VLOOKUP(AV23,シフト記号表!$C$6:$L$47,10,FALSE()))</f>
        <v/>
      </c>
      <c r="AW24" s="76" t="str">
        <f>IF(AW23="","",VLOOKUP(AW23,シフト記号表!$C$6:$L$47,10,FALSE()))</f>
        <v/>
      </c>
      <c r="AX24" s="77" t="str">
        <f>IF(AX23="","",VLOOKUP(AX23,シフト記号表!$C$6:$L$47,10,FALSE()))</f>
        <v/>
      </c>
      <c r="AY24" s="75" t="str">
        <f>IF(AY23="","",VLOOKUP(AY23,シフト記号表!$C$6:$L$47,10,FALSE()))</f>
        <v/>
      </c>
      <c r="AZ24" s="76" t="str">
        <f>IF(AZ23="","",VLOOKUP(AZ23,シフト記号表!$C$6:$L$47,10,FALSE()))</f>
        <v/>
      </c>
      <c r="BA24" s="76" t="str">
        <f>IF(BA23="","",VLOOKUP(BA23,シフト記号表!$C$6:$L$47,10,FALSE()))</f>
        <v/>
      </c>
      <c r="BB24" s="382">
        <f>IF($BE$3="４週",SUM(W24:AX24),IF($BE$3="暦月",SUM(W24:BA24),""))</f>
        <v>0</v>
      </c>
      <c r="BC24" s="382"/>
      <c r="BD24" s="383">
        <f>IF($BE$3="４週",BB24/4,IF($BE$3="暦月",(BB24/($BE$8/7)),""))</f>
        <v>0</v>
      </c>
      <c r="BE24" s="383"/>
      <c r="BF24" s="381"/>
      <c r="BG24" s="381"/>
      <c r="BH24" s="381"/>
      <c r="BI24" s="381"/>
      <c r="BJ24" s="381"/>
    </row>
    <row r="25" spans="2:62" ht="20.25" customHeight="1" x14ac:dyDescent="0.4">
      <c r="B25" s="368">
        <f>B23+1</f>
        <v>6</v>
      </c>
      <c r="C25" s="375"/>
      <c r="D25" s="375"/>
      <c r="E25" s="160"/>
      <c r="F25" s="71"/>
      <c r="G25" s="160"/>
      <c r="H25" s="71"/>
      <c r="I25" s="376"/>
      <c r="J25" s="376"/>
      <c r="K25" s="377"/>
      <c r="L25" s="377"/>
      <c r="M25" s="377"/>
      <c r="N25" s="377"/>
      <c r="O25" s="378"/>
      <c r="P25" s="378"/>
      <c r="Q25" s="378"/>
      <c r="R25" s="378"/>
      <c r="S25" s="378"/>
      <c r="T25" s="88" t="s">
        <v>36</v>
      </c>
      <c r="U25" s="89"/>
      <c r="V25" s="90"/>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165"/>
      <c r="BB25" s="379"/>
      <c r="BC25" s="379"/>
      <c r="BD25" s="380"/>
      <c r="BE25" s="380"/>
      <c r="BF25" s="381"/>
      <c r="BG25" s="381"/>
      <c r="BH25" s="381"/>
      <c r="BI25" s="381"/>
      <c r="BJ25" s="381"/>
    </row>
    <row r="26" spans="2:62" ht="20.25" customHeight="1" x14ac:dyDescent="0.4">
      <c r="B26" s="368"/>
      <c r="C26" s="375"/>
      <c r="D26" s="375"/>
      <c r="E26" s="160"/>
      <c r="F26" s="71">
        <f>C25</f>
        <v>0</v>
      </c>
      <c r="G26" s="160"/>
      <c r="H26" s="71">
        <f>I25</f>
        <v>0</v>
      </c>
      <c r="I26" s="376"/>
      <c r="J26" s="376"/>
      <c r="K26" s="377"/>
      <c r="L26" s="377"/>
      <c r="M26" s="377"/>
      <c r="N26" s="377"/>
      <c r="O26" s="378"/>
      <c r="P26" s="378"/>
      <c r="Q26" s="378"/>
      <c r="R26" s="378"/>
      <c r="S26" s="378"/>
      <c r="T26" s="72" t="s">
        <v>38</v>
      </c>
      <c r="U26" s="73"/>
      <c r="V26" s="74"/>
      <c r="W26" s="75" t="str">
        <f>IF(W25="","",VLOOKUP(W25,シフト記号表!$C$6:$L$47,10,FALSE()))</f>
        <v/>
      </c>
      <c r="X26" s="76" t="str">
        <f>IF(X25="","",VLOOKUP(X25,シフト記号表!$C$6:$L$47,10,FALSE()))</f>
        <v/>
      </c>
      <c r="Y26" s="76" t="str">
        <f>IF(Y25="","",VLOOKUP(Y25,シフト記号表!$C$6:$L$47,10,FALSE()))</f>
        <v/>
      </c>
      <c r="Z26" s="76" t="str">
        <f>IF(Z25="","",VLOOKUP(Z25,シフト記号表!$C$6:$L$47,10,FALSE()))</f>
        <v/>
      </c>
      <c r="AA26" s="76" t="str">
        <f>IF(AA25="","",VLOOKUP(AA25,シフト記号表!$C$6:$L$47,10,FALSE()))</f>
        <v/>
      </c>
      <c r="AB26" s="76" t="str">
        <f>IF(AB25="","",VLOOKUP(AB25,シフト記号表!$C$6:$L$47,10,FALSE()))</f>
        <v/>
      </c>
      <c r="AC26" s="77" t="str">
        <f>IF(AC25="","",VLOOKUP(AC25,シフト記号表!$C$6:$L$47,10,FALSE()))</f>
        <v/>
      </c>
      <c r="AD26" s="75" t="str">
        <f>IF(AD25="","",VLOOKUP(AD25,シフト記号表!$C$6:$L$47,10,FALSE()))</f>
        <v/>
      </c>
      <c r="AE26" s="76" t="str">
        <f>IF(AE25="","",VLOOKUP(AE25,シフト記号表!$C$6:$L$47,10,FALSE()))</f>
        <v/>
      </c>
      <c r="AF26" s="76" t="str">
        <f>IF(AF25="","",VLOOKUP(AF25,シフト記号表!$C$6:$L$47,10,FALSE()))</f>
        <v/>
      </c>
      <c r="AG26" s="76" t="str">
        <f>IF(AG25="","",VLOOKUP(AG25,シフト記号表!$C$6:$L$47,10,FALSE()))</f>
        <v/>
      </c>
      <c r="AH26" s="76" t="str">
        <f>IF(AH25="","",VLOOKUP(AH25,シフト記号表!$C$6:$L$47,10,FALSE()))</f>
        <v/>
      </c>
      <c r="AI26" s="76" t="str">
        <f>IF(AI25="","",VLOOKUP(AI25,シフト記号表!$C$6:$L$47,10,FALSE()))</f>
        <v/>
      </c>
      <c r="AJ26" s="77" t="str">
        <f>IF(AJ25="","",VLOOKUP(AJ25,シフト記号表!$C$6:$L$47,10,FALSE()))</f>
        <v/>
      </c>
      <c r="AK26" s="75" t="str">
        <f>IF(AK25="","",VLOOKUP(AK25,シフト記号表!$C$6:$L$47,10,FALSE()))</f>
        <v/>
      </c>
      <c r="AL26" s="76" t="str">
        <f>IF(AL25="","",VLOOKUP(AL25,シフト記号表!$C$6:$L$47,10,FALSE()))</f>
        <v/>
      </c>
      <c r="AM26" s="76" t="str">
        <f>IF(AM25="","",VLOOKUP(AM25,シフト記号表!$C$6:$L$47,10,FALSE()))</f>
        <v/>
      </c>
      <c r="AN26" s="76" t="str">
        <f>IF(AN25="","",VLOOKUP(AN25,シフト記号表!$C$6:$L$47,10,FALSE()))</f>
        <v/>
      </c>
      <c r="AO26" s="76" t="str">
        <f>IF(AO25="","",VLOOKUP(AO25,シフト記号表!$C$6:$L$47,10,FALSE()))</f>
        <v/>
      </c>
      <c r="AP26" s="76" t="str">
        <f>IF(AP25="","",VLOOKUP(AP25,シフト記号表!$C$6:$L$47,10,FALSE()))</f>
        <v/>
      </c>
      <c r="AQ26" s="77" t="str">
        <f>IF(AQ25="","",VLOOKUP(AQ25,シフト記号表!$C$6:$L$47,10,FALSE()))</f>
        <v/>
      </c>
      <c r="AR26" s="75" t="str">
        <f>IF(AR25="","",VLOOKUP(AR25,シフト記号表!$C$6:$L$47,10,FALSE()))</f>
        <v/>
      </c>
      <c r="AS26" s="76" t="str">
        <f>IF(AS25="","",VLOOKUP(AS25,シフト記号表!$C$6:$L$47,10,FALSE()))</f>
        <v/>
      </c>
      <c r="AT26" s="76" t="str">
        <f>IF(AT25="","",VLOOKUP(AT25,シフト記号表!$C$6:$L$47,10,FALSE()))</f>
        <v/>
      </c>
      <c r="AU26" s="76" t="str">
        <f>IF(AU25="","",VLOOKUP(AU25,シフト記号表!$C$6:$L$47,10,FALSE()))</f>
        <v/>
      </c>
      <c r="AV26" s="76" t="str">
        <f>IF(AV25="","",VLOOKUP(AV25,シフト記号表!$C$6:$L$47,10,FALSE()))</f>
        <v/>
      </c>
      <c r="AW26" s="76" t="str">
        <f>IF(AW25="","",VLOOKUP(AW25,シフト記号表!$C$6:$L$47,10,FALSE()))</f>
        <v/>
      </c>
      <c r="AX26" s="77" t="str">
        <f>IF(AX25="","",VLOOKUP(AX25,シフト記号表!$C$6:$L$47,10,FALSE()))</f>
        <v/>
      </c>
      <c r="AY26" s="75" t="str">
        <f>IF(AY25="","",VLOOKUP(AY25,シフト記号表!$C$6:$L$47,10,FALSE()))</f>
        <v/>
      </c>
      <c r="AZ26" s="76" t="str">
        <f>IF(AZ25="","",VLOOKUP(AZ25,シフト記号表!$C$6:$L$47,10,FALSE()))</f>
        <v/>
      </c>
      <c r="BA26" s="76" t="str">
        <f>IF(BA25="","",VLOOKUP(BA25,シフト記号表!$C$6:$L$47,10,FALSE()))</f>
        <v/>
      </c>
      <c r="BB26" s="382">
        <f>IF($BE$3="４週",SUM(W26:AX26),IF($BE$3="暦月",SUM(W26:BA26),""))</f>
        <v>0</v>
      </c>
      <c r="BC26" s="382"/>
      <c r="BD26" s="383">
        <f>IF($BE$3="４週",BB26/4,IF($BE$3="暦月",(BB26/($BE$8/7)),""))</f>
        <v>0</v>
      </c>
      <c r="BE26" s="383"/>
      <c r="BF26" s="381"/>
      <c r="BG26" s="381"/>
      <c r="BH26" s="381"/>
      <c r="BI26" s="381"/>
      <c r="BJ26" s="381"/>
    </row>
    <row r="27" spans="2:62" ht="20.25" customHeight="1" x14ac:dyDescent="0.4">
      <c r="B27" s="368">
        <f>B25+1</f>
        <v>7</v>
      </c>
      <c r="C27" s="375"/>
      <c r="D27" s="375"/>
      <c r="E27" s="160"/>
      <c r="F27" s="71"/>
      <c r="G27" s="160"/>
      <c r="H27" s="71"/>
      <c r="I27" s="376"/>
      <c r="J27" s="376"/>
      <c r="K27" s="377"/>
      <c r="L27" s="377"/>
      <c r="M27" s="377"/>
      <c r="N27" s="377"/>
      <c r="O27" s="378"/>
      <c r="P27" s="378"/>
      <c r="Q27" s="378"/>
      <c r="R27" s="378"/>
      <c r="S27" s="378"/>
      <c r="T27" s="78" t="s">
        <v>36</v>
      </c>
      <c r="U27" s="79"/>
      <c r="V27" s="80"/>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165"/>
      <c r="BB27" s="379"/>
      <c r="BC27" s="379"/>
      <c r="BD27" s="380"/>
      <c r="BE27" s="380"/>
      <c r="BF27" s="381"/>
      <c r="BG27" s="381"/>
      <c r="BH27" s="381"/>
      <c r="BI27" s="381"/>
      <c r="BJ27" s="381"/>
    </row>
    <row r="28" spans="2:62" ht="20.25" customHeight="1" x14ac:dyDescent="0.4">
      <c r="B28" s="368"/>
      <c r="C28" s="375"/>
      <c r="D28" s="375"/>
      <c r="E28" s="160"/>
      <c r="F28" s="71">
        <f>C27</f>
        <v>0</v>
      </c>
      <c r="G28" s="160"/>
      <c r="H28" s="71">
        <f>I27</f>
        <v>0</v>
      </c>
      <c r="I28" s="376"/>
      <c r="J28" s="376"/>
      <c r="K28" s="377"/>
      <c r="L28" s="377"/>
      <c r="M28" s="377"/>
      <c r="N28" s="377"/>
      <c r="O28" s="378"/>
      <c r="P28" s="378"/>
      <c r="Q28" s="378"/>
      <c r="R28" s="378"/>
      <c r="S28" s="378"/>
      <c r="T28" s="72" t="s">
        <v>38</v>
      </c>
      <c r="U28" s="73"/>
      <c r="V28" s="74"/>
      <c r="W28" s="75" t="str">
        <f>IF(W27="","",VLOOKUP(W27,シフト記号表!$C$6:$L$47,10,FALSE()))</f>
        <v/>
      </c>
      <c r="X28" s="76" t="str">
        <f>IF(X27="","",VLOOKUP(X27,シフト記号表!$C$6:$L$47,10,FALSE()))</f>
        <v/>
      </c>
      <c r="Y28" s="76" t="str">
        <f>IF(Y27="","",VLOOKUP(Y27,シフト記号表!$C$6:$L$47,10,FALSE()))</f>
        <v/>
      </c>
      <c r="Z28" s="76" t="str">
        <f>IF(Z27="","",VLOOKUP(Z27,シフト記号表!$C$6:$L$47,10,FALSE()))</f>
        <v/>
      </c>
      <c r="AA28" s="76" t="str">
        <f>IF(AA27="","",VLOOKUP(AA27,シフト記号表!$C$6:$L$47,10,FALSE()))</f>
        <v/>
      </c>
      <c r="AB28" s="76" t="str">
        <f>IF(AB27="","",VLOOKUP(AB27,シフト記号表!$C$6:$L$47,10,FALSE()))</f>
        <v/>
      </c>
      <c r="AC28" s="77" t="str">
        <f>IF(AC27="","",VLOOKUP(AC27,シフト記号表!$C$6:$L$47,10,FALSE()))</f>
        <v/>
      </c>
      <c r="AD28" s="75" t="str">
        <f>IF(AD27="","",VLOOKUP(AD27,シフト記号表!$C$6:$L$47,10,FALSE()))</f>
        <v/>
      </c>
      <c r="AE28" s="76" t="str">
        <f>IF(AE27="","",VLOOKUP(AE27,シフト記号表!$C$6:$L$47,10,FALSE()))</f>
        <v/>
      </c>
      <c r="AF28" s="76" t="str">
        <f>IF(AF27="","",VLOOKUP(AF27,シフト記号表!$C$6:$L$47,10,FALSE()))</f>
        <v/>
      </c>
      <c r="AG28" s="76" t="str">
        <f>IF(AG27="","",VLOOKUP(AG27,シフト記号表!$C$6:$L$47,10,FALSE()))</f>
        <v/>
      </c>
      <c r="AH28" s="76" t="str">
        <f>IF(AH27="","",VLOOKUP(AH27,シフト記号表!$C$6:$L$47,10,FALSE()))</f>
        <v/>
      </c>
      <c r="AI28" s="76" t="str">
        <f>IF(AI27="","",VLOOKUP(AI27,シフト記号表!$C$6:$L$47,10,FALSE()))</f>
        <v/>
      </c>
      <c r="AJ28" s="77" t="str">
        <f>IF(AJ27="","",VLOOKUP(AJ27,シフト記号表!$C$6:$L$47,10,FALSE()))</f>
        <v/>
      </c>
      <c r="AK28" s="75" t="str">
        <f>IF(AK27="","",VLOOKUP(AK27,シフト記号表!$C$6:$L$47,10,FALSE()))</f>
        <v/>
      </c>
      <c r="AL28" s="76" t="str">
        <f>IF(AL27="","",VLOOKUP(AL27,シフト記号表!$C$6:$L$47,10,FALSE()))</f>
        <v/>
      </c>
      <c r="AM28" s="76" t="str">
        <f>IF(AM27="","",VLOOKUP(AM27,シフト記号表!$C$6:$L$47,10,FALSE()))</f>
        <v/>
      </c>
      <c r="AN28" s="76" t="str">
        <f>IF(AN27="","",VLOOKUP(AN27,シフト記号表!$C$6:$L$47,10,FALSE()))</f>
        <v/>
      </c>
      <c r="AO28" s="76" t="str">
        <f>IF(AO27="","",VLOOKUP(AO27,シフト記号表!$C$6:$L$47,10,FALSE()))</f>
        <v/>
      </c>
      <c r="AP28" s="76" t="str">
        <f>IF(AP27="","",VLOOKUP(AP27,シフト記号表!$C$6:$L$47,10,FALSE()))</f>
        <v/>
      </c>
      <c r="AQ28" s="77" t="str">
        <f>IF(AQ27="","",VLOOKUP(AQ27,シフト記号表!$C$6:$L$47,10,FALSE()))</f>
        <v/>
      </c>
      <c r="AR28" s="75" t="str">
        <f>IF(AR27="","",VLOOKUP(AR27,シフト記号表!$C$6:$L$47,10,FALSE()))</f>
        <v/>
      </c>
      <c r="AS28" s="76" t="str">
        <f>IF(AS27="","",VLOOKUP(AS27,シフト記号表!$C$6:$L$47,10,FALSE()))</f>
        <v/>
      </c>
      <c r="AT28" s="76" t="str">
        <f>IF(AT27="","",VLOOKUP(AT27,シフト記号表!$C$6:$L$47,10,FALSE()))</f>
        <v/>
      </c>
      <c r="AU28" s="76" t="str">
        <f>IF(AU27="","",VLOOKUP(AU27,シフト記号表!$C$6:$L$47,10,FALSE()))</f>
        <v/>
      </c>
      <c r="AV28" s="76" t="str">
        <f>IF(AV27="","",VLOOKUP(AV27,シフト記号表!$C$6:$L$47,10,FALSE()))</f>
        <v/>
      </c>
      <c r="AW28" s="76" t="str">
        <f>IF(AW27="","",VLOOKUP(AW27,シフト記号表!$C$6:$L$47,10,FALSE()))</f>
        <v/>
      </c>
      <c r="AX28" s="77" t="str">
        <f>IF(AX27="","",VLOOKUP(AX27,シフト記号表!$C$6:$L$47,10,FALSE()))</f>
        <v/>
      </c>
      <c r="AY28" s="75" t="str">
        <f>IF(AY27="","",VLOOKUP(AY27,シフト記号表!$C$6:$L$47,10,FALSE()))</f>
        <v/>
      </c>
      <c r="AZ28" s="76" t="str">
        <f>IF(AZ27="","",VLOOKUP(AZ27,シフト記号表!$C$6:$L$47,10,FALSE()))</f>
        <v/>
      </c>
      <c r="BA28" s="76" t="str">
        <f>IF(BA27="","",VLOOKUP(BA27,シフト記号表!$C$6:$L$47,10,FALSE()))</f>
        <v/>
      </c>
      <c r="BB28" s="382">
        <f>IF($BE$3="４週",SUM(W28:AX28),IF($BE$3="暦月",SUM(W28:BA28),""))</f>
        <v>0</v>
      </c>
      <c r="BC28" s="382"/>
      <c r="BD28" s="383">
        <f>IF($BE$3="４週",BB28/4,IF($BE$3="暦月",(BB28/($BE$8/7)),""))</f>
        <v>0</v>
      </c>
      <c r="BE28" s="383"/>
      <c r="BF28" s="381"/>
      <c r="BG28" s="381"/>
      <c r="BH28" s="381"/>
      <c r="BI28" s="381"/>
      <c r="BJ28" s="381"/>
    </row>
    <row r="29" spans="2:62" ht="20.25" customHeight="1" x14ac:dyDescent="0.4">
      <c r="B29" s="368">
        <f>B27+1</f>
        <v>8</v>
      </c>
      <c r="C29" s="375"/>
      <c r="D29" s="375"/>
      <c r="E29" s="160"/>
      <c r="F29" s="71"/>
      <c r="G29" s="160"/>
      <c r="H29" s="71"/>
      <c r="I29" s="376"/>
      <c r="J29" s="376"/>
      <c r="K29" s="377"/>
      <c r="L29" s="377"/>
      <c r="M29" s="377"/>
      <c r="N29" s="377"/>
      <c r="O29" s="378"/>
      <c r="P29" s="378"/>
      <c r="Q29" s="378"/>
      <c r="R29" s="378"/>
      <c r="S29" s="378"/>
      <c r="T29" s="78" t="s">
        <v>36</v>
      </c>
      <c r="U29" s="79"/>
      <c r="V29" s="80"/>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165"/>
      <c r="BB29" s="379"/>
      <c r="BC29" s="379"/>
      <c r="BD29" s="380"/>
      <c r="BE29" s="380"/>
      <c r="BF29" s="381"/>
      <c r="BG29" s="381"/>
      <c r="BH29" s="381"/>
      <c r="BI29" s="381"/>
      <c r="BJ29" s="381"/>
    </row>
    <row r="30" spans="2:62" ht="20.25" customHeight="1" x14ac:dyDescent="0.4">
      <c r="B30" s="368"/>
      <c r="C30" s="375"/>
      <c r="D30" s="375"/>
      <c r="E30" s="160"/>
      <c r="F30" s="71">
        <f>C29</f>
        <v>0</v>
      </c>
      <c r="G30" s="160"/>
      <c r="H30" s="71">
        <f>I29</f>
        <v>0</v>
      </c>
      <c r="I30" s="376"/>
      <c r="J30" s="376"/>
      <c r="K30" s="377"/>
      <c r="L30" s="377"/>
      <c r="M30" s="377"/>
      <c r="N30" s="377"/>
      <c r="O30" s="378"/>
      <c r="P30" s="378"/>
      <c r="Q30" s="378"/>
      <c r="R30" s="378"/>
      <c r="S30" s="378"/>
      <c r="T30" s="72" t="s">
        <v>38</v>
      </c>
      <c r="U30" s="73"/>
      <c r="V30" s="74"/>
      <c r="W30" s="75" t="str">
        <f>IF(W29="","",VLOOKUP(W29,シフト記号表!$C$6:$L$47,10,FALSE()))</f>
        <v/>
      </c>
      <c r="X30" s="76" t="str">
        <f>IF(X29="","",VLOOKUP(X29,シフト記号表!$C$6:$L$47,10,FALSE()))</f>
        <v/>
      </c>
      <c r="Y30" s="76" t="str">
        <f>IF(Y29="","",VLOOKUP(Y29,シフト記号表!$C$6:$L$47,10,FALSE()))</f>
        <v/>
      </c>
      <c r="Z30" s="76" t="str">
        <f>IF(Z29="","",VLOOKUP(Z29,シフト記号表!$C$6:$L$47,10,FALSE()))</f>
        <v/>
      </c>
      <c r="AA30" s="76" t="str">
        <f>IF(AA29="","",VLOOKUP(AA29,シフト記号表!$C$6:$L$47,10,FALSE()))</f>
        <v/>
      </c>
      <c r="AB30" s="76" t="str">
        <f>IF(AB29="","",VLOOKUP(AB29,シフト記号表!$C$6:$L$47,10,FALSE()))</f>
        <v/>
      </c>
      <c r="AC30" s="77" t="str">
        <f>IF(AC29="","",VLOOKUP(AC29,シフト記号表!$C$6:$L$47,10,FALSE()))</f>
        <v/>
      </c>
      <c r="AD30" s="75" t="str">
        <f>IF(AD29="","",VLOOKUP(AD29,シフト記号表!$C$6:$L$47,10,FALSE()))</f>
        <v/>
      </c>
      <c r="AE30" s="76" t="str">
        <f>IF(AE29="","",VLOOKUP(AE29,シフト記号表!$C$6:$L$47,10,FALSE()))</f>
        <v/>
      </c>
      <c r="AF30" s="76" t="str">
        <f>IF(AF29="","",VLOOKUP(AF29,シフト記号表!$C$6:$L$47,10,FALSE()))</f>
        <v/>
      </c>
      <c r="AG30" s="76" t="str">
        <f>IF(AG29="","",VLOOKUP(AG29,シフト記号表!$C$6:$L$47,10,FALSE()))</f>
        <v/>
      </c>
      <c r="AH30" s="76" t="str">
        <f>IF(AH29="","",VLOOKUP(AH29,シフト記号表!$C$6:$L$47,10,FALSE()))</f>
        <v/>
      </c>
      <c r="AI30" s="76" t="str">
        <f>IF(AI29="","",VLOOKUP(AI29,シフト記号表!$C$6:$L$47,10,FALSE()))</f>
        <v/>
      </c>
      <c r="AJ30" s="77" t="str">
        <f>IF(AJ29="","",VLOOKUP(AJ29,シフト記号表!$C$6:$L$47,10,FALSE()))</f>
        <v/>
      </c>
      <c r="AK30" s="75" t="str">
        <f>IF(AK29="","",VLOOKUP(AK29,シフト記号表!$C$6:$L$47,10,FALSE()))</f>
        <v/>
      </c>
      <c r="AL30" s="76" t="str">
        <f>IF(AL29="","",VLOOKUP(AL29,シフト記号表!$C$6:$L$47,10,FALSE()))</f>
        <v/>
      </c>
      <c r="AM30" s="76" t="str">
        <f>IF(AM29="","",VLOOKUP(AM29,シフト記号表!$C$6:$L$47,10,FALSE()))</f>
        <v/>
      </c>
      <c r="AN30" s="76" t="str">
        <f>IF(AN29="","",VLOOKUP(AN29,シフト記号表!$C$6:$L$47,10,FALSE()))</f>
        <v/>
      </c>
      <c r="AO30" s="76" t="str">
        <f>IF(AO29="","",VLOOKUP(AO29,シフト記号表!$C$6:$L$47,10,FALSE()))</f>
        <v/>
      </c>
      <c r="AP30" s="76" t="str">
        <f>IF(AP29="","",VLOOKUP(AP29,シフト記号表!$C$6:$L$47,10,FALSE()))</f>
        <v/>
      </c>
      <c r="AQ30" s="77" t="str">
        <f>IF(AQ29="","",VLOOKUP(AQ29,シフト記号表!$C$6:$L$47,10,FALSE()))</f>
        <v/>
      </c>
      <c r="AR30" s="75" t="str">
        <f>IF(AR29="","",VLOOKUP(AR29,シフト記号表!$C$6:$L$47,10,FALSE()))</f>
        <v/>
      </c>
      <c r="AS30" s="76" t="str">
        <f>IF(AS29="","",VLOOKUP(AS29,シフト記号表!$C$6:$L$47,10,FALSE()))</f>
        <v/>
      </c>
      <c r="AT30" s="76" t="str">
        <f>IF(AT29="","",VLOOKUP(AT29,シフト記号表!$C$6:$L$47,10,FALSE()))</f>
        <v/>
      </c>
      <c r="AU30" s="76" t="str">
        <f>IF(AU29="","",VLOOKUP(AU29,シフト記号表!$C$6:$L$47,10,FALSE()))</f>
        <v/>
      </c>
      <c r="AV30" s="76" t="str">
        <f>IF(AV29="","",VLOOKUP(AV29,シフト記号表!$C$6:$L$47,10,FALSE()))</f>
        <v/>
      </c>
      <c r="AW30" s="76" t="str">
        <f>IF(AW29="","",VLOOKUP(AW29,シフト記号表!$C$6:$L$47,10,FALSE()))</f>
        <v/>
      </c>
      <c r="AX30" s="77" t="str">
        <f>IF(AX29="","",VLOOKUP(AX29,シフト記号表!$C$6:$L$47,10,FALSE()))</f>
        <v/>
      </c>
      <c r="AY30" s="75" t="str">
        <f>IF(AY29="","",VLOOKUP(AY29,シフト記号表!$C$6:$L$47,10,FALSE()))</f>
        <v/>
      </c>
      <c r="AZ30" s="76" t="str">
        <f>IF(AZ29="","",VLOOKUP(AZ29,シフト記号表!$C$6:$L$47,10,FALSE()))</f>
        <v/>
      </c>
      <c r="BA30" s="76" t="str">
        <f>IF(BA29="","",VLOOKUP(BA29,シフト記号表!$C$6:$L$47,10,FALSE()))</f>
        <v/>
      </c>
      <c r="BB30" s="382">
        <f>IF($BE$3="４週",SUM(W30:AX30),IF($BE$3="暦月",SUM(W30:BA30),""))</f>
        <v>0</v>
      </c>
      <c r="BC30" s="382"/>
      <c r="BD30" s="383">
        <f>IF($BE$3="４週",BB30/4,IF($BE$3="暦月",(BB30/($BE$8/7)),""))</f>
        <v>0</v>
      </c>
      <c r="BE30" s="383"/>
      <c r="BF30" s="381"/>
      <c r="BG30" s="381"/>
      <c r="BH30" s="381"/>
      <c r="BI30" s="381"/>
      <c r="BJ30" s="381"/>
    </row>
    <row r="31" spans="2:62" ht="20.25" customHeight="1" x14ac:dyDescent="0.4">
      <c r="B31" s="368">
        <f>B29+1</f>
        <v>9</v>
      </c>
      <c r="C31" s="375"/>
      <c r="D31" s="375"/>
      <c r="E31" s="160"/>
      <c r="F31" s="71"/>
      <c r="G31" s="160"/>
      <c r="H31" s="71"/>
      <c r="I31" s="376"/>
      <c r="J31" s="376"/>
      <c r="K31" s="377"/>
      <c r="L31" s="377"/>
      <c r="M31" s="377"/>
      <c r="N31" s="377"/>
      <c r="O31" s="378"/>
      <c r="P31" s="378"/>
      <c r="Q31" s="378"/>
      <c r="R31" s="378"/>
      <c r="S31" s="378"/>
      <c r="T31" s="78" t="s">
        <v>36</v>
      </c>
      <c r="U31" s="79"/>
      <c r="V31" s="80"/>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165"/>
      <c r="BB31" s="379"/>
      <c r="BC31" s="379"/>
      <c r="BD31" s="380"/>
      <c r="BE31" s="380"/>
      <c r="BF31" s="381"/>
      <c r="BG31" s="381"/>
      <c r="BH31" s="381"/>
      <c r="BI31" s="381"/>
      <c r="BJ31" s="381"/>
    </row>
    <row r="32" spans="2:62" ht="20.25" customHeight="1" x14ac:dyDescent="0.4">
      <c r="B32" s="368"/>
      <c r="C32" s="375"/>
      <c r="D32" s="375"/>
      <c r="E32" s="160"/>
      <c r="F32" s="71">
        <f>C31</f>
        <v>0</v>
      </c>
      <c r="G32" s="160"/>
      <c r="H32" s="71">
        <f>I31</f>
        <v>0</v>
      </c>
      <c r="I32" s="376"/>
      <c r="J32" s="376"/>
      <c r="K32" s="377"/>
      <c r="L32" s="377"/>
      <c r="M32" s="377"/>
      <c r="N32" s="377"/>
      <c r="O32" s="378"/>
      <c r="P32" s="378"/>
      <c r="Q32" s="378"/>
      <c r="R32" s="378"/>
      <c r="S32" s="378"/>
      <c r="T32" s="85" t="s">
        <v>38</v>
      </c>
      <c r="U32" s="86"/>
      <c r="V32" s="87"/>
      <c r="W32" s="75" t="str">
        <f>IF(W31="","",VLOOKUP(W31,シフト記号表!$C$6:$L$47,10,FALSE()))</f>
        <v/>
      </c>
      <c r="X32" s="76" t="str">
        <f>IF(X31="","",VLOOKUP(X31,シフト記号表!$C$6:$L$47,10,FALSE()))</f>
        <v/>
      </c>
      <c r="Y32" s="76" t="str">
        <f>IF(Y31="","",VLOOKUP(Y31,シフト記号表!$C$6:$L$47,10,FALSE()))</f>
        <v/>
      </c>
      <c r="Z32" s="76" t="str">
        <f>IF(Z31="","",VLOOKUP(Z31,シフト記号表!$C$6:$L$47,10,FALSE()))</f>
        <v/>
      </c>
      <c r="AA32" s="76" t="str">
        <f>IF(AA31="","",VLOOKUP(AA31,シフト記号表!$C$6:$L$47,10,FALSE()))</f>
        <v/>
      </c>
      <c r="AB32" s="76" t="str">
        <f>IF(AB31="","",VLOOKUP(AB31,シフト記号表!$C$6:$L$47,10,FALSE()))</f>
        <v/>
      </c>
      <c r="AC32" s="77" t="str">
        <f>IF(AC31="","",VLOOKUP(AC31,シフト記号表!$C$6:$L$47,10,FALSE()))</f>
        <v/>
      </c>
      <c r="AD32" s="75" t="str">
        <f>IF(AD31="","",VLOOKUP(AD31,シフト記号表!$C$6:$L$47,10,FALSE()))</f>
        <v/>
      </c>
      <c r="AE32" s="76" t="str">
        <f>IF(AE31="","",VLOOKUP(AE31,シフト記号表!$C$6:$L$47,10,FALSE()))</f>
        <v/>
      </c>
      <c r="AF32" s="76" t="str">
        <f>IF(AF31="","",VLOOKUP(AF31,シフト記号表!$C$6:$L$47,10,FALSE()))</f>
        <v/>
      </c>
      <c r="AG32" s="76" t="str">
        <f>IF(AG31="","",VLOOKUP(AG31,シフト記号表!$C$6:$L$47,10,FALSE()))</f>
        <v/>
      </c>
      <c r="AH32" s="76" t="str">
        <f>IF(AH31="","",VLOOKUP(AH31,シフト記号表!$C$6:$L$47,10,FALSE()))</f>
        <v/>
      </c>
      <c r="AI32" s="76" t="str">
        <f>IF(AI31="","",VLOOKUP(AI31,シフト記号表!$C$6:$L$47,10,FALSE()))</f>
        <v/>
      </c>
      <c r="AJ32" s="77" t="str">
        <f>IF(AJ31="","",VLOOKUP(AJ31,シフト記号表!$C$6:$L$47,10,FALSE()))</f>
        <v/>
      </c>
      <c r="AK32" s="75" t="str">
        <f>IF(AK31="","",VLOOKUP(AK31,シフト記号表!$C$6:$L$47,10,FALSE()))</f>
        <v/>
      </c>
      <c r="AL32" s="76" t="str">
        <f>IF(AL31="","",VLOOKUP(AL31,シフト記号表!$C$6:$L$47,10,FALSE()))</f>
        <v/>
      </c>
      <c r="AM32" s="76" t="str">
        <f>IF(AM31="","",VLOOKUP(AM31,シフト記号表!$C$6:$L$47,10,FALSE()))</f>
        <v/>
      </c>
      <c r="AN32" s="76" t="str">
        <f>IF(AN31="","",VLOOKUP(AN31,シフト記号表!$C$6:$L$47,10,FALSE()))</f>
        <v/>
      </c>
      <c r="AO32" s="76" t="str">
        <f>IF(AO31="","",VLOOKUP(AO31,シフト記号表!$C$6:$L$47,10,FALSE()))</f>
        <v/>
      </c>
      <c r="AP32" s="76" t="str">
        <f>IF(AP31="","",VLOOKUP(AP31,シフト記号表!$C$6:$L$47,10,FALSE()))</f>
        <v/>
      </c>
      <c r="AQ32" s="77" t="str">
        <f>IF(AQ31="","",VLOOKUP(AQ31,シフト記号表!$C$6:$L$47,10,FALSE()))</f>
        <v/>
      </c>
      <c r="AR32" s="75" t="str">
        <f>IF(AR31="","",VLOOKUP(AR31,シフト記号表!$C$6:$L$47,10,FALSE()))</f>
        <v/>
      </c>
      <c r="AS32" s="76" t="str">
        <f>IF(AS31="","",VLOOKUP(AS31,シフト記号表!$C$6:$L$47,10,FALSE()))</f>
        <v/>
      </c>
      <c r="AT32" s="76" t="str">
        <f>IF(AT31="","",VLOOKUP(AT31,シフト記号表!$C$6:$L$47,10,FALSE()))</f>
        <v/>
      </c>
      <c r="AU32" s="76" t="str">
        <f>IF(AU31="","",VLOOKUP(AU31,シフト記号表!$C$6:$L$47,10,FALSE()))</f>
        <v/>
      </c>
      <c r="AV32" s="76" t="str">
        <f>IF(AV31="","",VLOOKUP(AV31,シフト記号表!$C$6:$L$47,10,FALSE()))</f>
        <v/>
      </c>
      <c r="AW32" s="76" t="str">
        <f>IF(AW31="","",VLOOKUP(AW31,シフト記号表!$C$6:$L$47,10,FALSE()))</f>
        <v/>
      </c>
      <c r="AX32" s="77" t="str">
        <f>IF(AX31="","",VLOOKUP(AX31,シフト記号表!$C$6:$L$47,10,FALSE()))</f>
        <v/>
      </c>
      <c r="AY32" s="75" t="str">
        <f>IF(AY31="","",VLOOKUP(AY31,シフト記号表!$C$6:$L$47,10,FALSE()))</f>
        <v/>
      </c>
      <c r="AZ32" s="76" t="str">
        <f>IF(AZ31="","",VLOOKUP(AZ31,シフト記号表!$C$6:$L$47,10,FALSE()))</f>
        <v/>
      </c>
      <c r="BA32" s="76" t="str">
        <f>IF(BA31="","",VLOOKUP(BA31,シフト記号表!$C$6:$L$47,10,FALSE()))</f>
        <v/>
      </c>
      <c r="BB32" s="382">
        <f>IF($BE$3="４週",SUM(W32:AX32),IF($BE$3="暦月",SUM(W32:BA32),""))</f>
        <v>0</v>
      </c>
      <c r="BC32" s="382"/>
      <c r="BD32" s="383">
        <f>IF($BE$3="４週",BB32/4,IF($BE$3="暦月",(BB32/($BE$8/7)),""))</f>
        <v>0</v>
      </c>
      <c r="BE32" s="383"/>
      <c r="BF32" s="381"/>
      <c r="BG32" s="381"/>
      <c r="BH32" s="381"/>
      <c r="BI32" s="381"/>
      <c r="BJ32" s="381"/>
    </row>
    <row r="33" spans="2:62" ht="20.25" customHeight="1" x14ac:dyDescent="0.4">
      <c r="B33" s="368">
        <f>B31+1</f>
        <v>10</v>
      </c>
      <c r="C33" s="375"/>
      <c r="D33" s="375"/>
      <c r="E33" s="160"/>
      <c r="F33" s="71"/>
      <c r="G33" s="160"/>
      <c r="H33" s="71"/>
      <c r="I33" s="376"/>
      <c r="J33" s="376"/>
      <c r="K33" s="377"/>
      <c r="L33" s="377"/>
      <c r="M33" s="377"/>
      <c r="N33" s="377"/>
      <c r="O33" s="378"/>
      <c r="P33" s="378"/>
      <c r="Q33" s="378"/>
      <c r="R33" s="378"/>
      <c r="S33" s="378"/>
      <c r="T33" s="88" t="s">
        <v>36</v>
      </c>
      <c r="U33" s="89"/>
      <c r="V33" s="90"/>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165"/>
      <c r="BB33" s="379"/>
      <c r="BC33" s="379"/>
      <c r="BD33" s="380"/>
      <c r="BE33" s="380"/>
      <c r="BF33" s="381"/>
      <c r="BG33" s="381"/>
      <c r="BH33" s="381"/>
      <c r="BI33" s="381"/>
      <c r="BJ33" s="381"/>
    </row>
    <row r="34" spans="2:62" ht="20.25" customHeight="1" x14ac:dyDescent="0.4">
      <c r="B34" s="368"/>
      <c r="C34" s="375"/>
      <c r="D34" s="375"/>
      <c r="E34" s="160"/>
      <c r="F34" s="71">
        <f>C33</f>
        <v>0</v>
      </c>
      <c r="G34" s="160"/>
      <c r="H34" s="71">
        <f>I33</f>
        <v>0</v>
      </c>
      <c r="I34" s="376"/>
      <c r="J34" s="376"/>
      <c r="K34" s="377"/>
      <c r="L34" s="377"/>
      <c r="M34" s="377"/>
      <c r="N34" s="377"/>
      <c r="O34" s="378"/>
      <c r="P34" s="378"/>
      <c r="Q34" s="378"/>
      <c r="R34" s="378"/>
      <c r="S34" s="378"/>
      <c r="T34" s="85" t="s">
        <v>38</v>
      </c>
      <c r="U34" s="86"/>
      <c r="V34" s="87"/>
      <c r="W34" s="75" t="str">
        <f>IF(W33="","",VLOOKUP(W33,シフト記号表!$C$6:$L$47,10,FALSE()))</f>
        <v/>
      </c>
      <c r="X34" s="76" t="str">
        <f>IF(X33="","",VLOOKUP(X33,シフト記号表!$C$6:$L$47,10,FALSE()))</f>
        <v/>
      </c>
      <c r="Y34" s="76" t="str">
        <f>IF(Y33="","",VLOOKUP(Y33,シフト記号表!$C$6:$L$47,10,FALSE()))</f>
        <v/>
      </c>
      <c r="Z34" s="76" t="str">
        <f>IF(Z33="","",VLOOKUP(Z33,シフト記号表!$C$6:$L$47,10,FALSE()))</f>
        <v/>
      </c>
      <c r="AA34" s="76" t="str">
        <f>IF(AA33="","",VLOOKUP(AA33,シフト記号表!$C$6:$L$47,10,FALSE()))</f>
        <v/>
      </c>
      <c r="AB34" s="76" t="str">
        <f>IF(AB33="","",VLOOKUP(AB33,シフト記号表!$C$6:$L$47,10,FALSE()))</f>
        <v/>
      </c>
      <c r="AC34" s="77" t="str">
        <f>IF(AC33="","",VLOOKUP(AC33,シフト記号表!$C$6:$L$47,10,FALSE()))</f>
        <v/>
      </c>
      <c r="AD34" s="75" t="str">
        <f>IF(AD33="","",VLOOKUP(AD33,シフト記号表!$C$6:$L$47,10,FALSE()))</f>
        <v/>
      </c>
      <c r="AE34" s="76" t="str">
        <f>IF(AE33="","",VLOOKUP(AE33,シフト記号表!$C$6:$L$47,10,FALSE()))</f>
        <v/>
      </c>
      <c r="AF34" s="76" t="str">
        <f>IF(AF33="","",VLOOKUP(AF33,シフト記号表!$C$6:$L$47,10,FALSE()))</f>
        <v/>
      </c>
      <c r="AG34" s="76" t="str">
        <f>IF(AG33="","",VLOOKUP(AG33,シフト記号表!$C$6:$L$47,10,FALSE()))</f>
        <v/>
      </c>
      <c r="AH34" s="76" t="str">
        <f>IF(AH33="","",VLOOKUP(AH33,シフト記号表!$C$6:$L$47,10,FALSE()))</f>
        <v/>
      </c>
      <c r="AI34" s="76" t="str">
        <f>IF(AI33="","",VLOOKUP(AI33,シフト記号表!$C$6:$L$47,10,FALSE()))</f>
        <v/>
      </c>
      <c r="AJ34" s="77" t="str">
        <f>IF(AJ33="","",VLOOKUP(AJ33,シフト記号表!$C$6:$L$47,10,FALSE()))</f>
        <v/>
      </c>
      <c r="AK34" s="75" t="str">
        <f>IF(AK33="","",VLOOKUP(AK33,シフト記号表!$C$6:$L$47,10,FALSE()))</f>
        <v/>
      </c>
      <c r="AL34" s="76" t="str">
        <f>IF(AL33="","",VLOOKUP(AL33,シフト記号表!$C$6:$L$47,10,FALSE()))</f>
        <v/>
      </c>
      <c r="AM34" s="76" t="str">
        <f>IF(AM33="","",VLOOKUP(AM33,シフト記号表!$C$6:$L$47,10,FALSE()))</f>
        <v/>
      </c>
      <c r="AN34" s="76" t="str">
        <f>IF(AN33="","",VLOOKUP(AN33,シフト記号表!$C$6:$L$47,10,FALSE()))</f>
        <v/>
      </c>
      <c r="AO34" s="76" t="str">
        <f>IF(AO33="","",VLOOKUP(AO33,シフト記号表!$C$6:$L$47,10,FALSE()))</f>
        <v/>
      </c>
      <c r="AP34" s="76" t="str">
        <f>IF(AP33="","",VLOOKUP(AP33,シフト記号表!$C$6:$L$47,10,FALSE()))</f>
        <v/>
      </c>
      <c r="AQ34" s="77" t="str">
        <f>IF(AQ33="","",VLOOKUP(AQ33,シフト記号表!$C$6:$L$47,10,FALSE()))</f>
        <v/>
      </c>
      <c r="AR34" s="75" t="str">
        <f>IF(AR33="","",VLOOKUP(AR33,シフト記号表!$C$6:$L$47,10,FALSE()))</f>
        <v/>
      </c>
      <c r="AS34" s="76" t="str">
        <f>IF(AS33="","",VLOOKUP(AS33,シフト記号表!$C$6:$L$47,10,FALSE()))</f>
        <v/>
      </c>
      <c r="AT34" s="76" t="str">
        <f>IF(AT33="","",VLOOKUP(AT33,シフト記号表!$C$6:$L$47,10,FALSE()))</f>
        <v/>
      </c>
      <c r="AU34" s="76" t="str">
        <f>IF(AU33="","",VLOOKUP(AU33,シフト記号表!$C$6:$L$47,10,FALSE()))</f>
        <v/>
      </c>
      <c r="AV34" s="76" t="str">
        <f>IF(AV33="","",VLOOKUP(AV33,シフト記号表!$C$6:$L$47,10,FALSE()))</f>
        <v/>
      </c>
      <c r="AW34" s="76" t="str">
        <f>IF(AW33="","",VLOOKUP(AW33,シフト記号表!$C$6:$L$47,10,FALSE()))</f>
        <v/>
      </c>
      <c r="AX34" s="77" t="str">
        <f>IF(AX33="","",VLOOKUP(AX33,シフト記号表!$C$6:$L$47,10,FALSE()))</f>
        <v/>
      </c>
      <c r="AY34" s="75" t="str">
        <f>IF(AY33="","",VLOOKUP(AY33,シフト記号表!$C$6:$L$47,10,FALSE()))</f>
        <v/>
      </c>
      <c r="AZ34" s="76" t="str">
        <f>IF(AZ33="","",VLOOKUP(AZ33,シフト記号表!$C$6:$L$47,10,FALSE()))</f>
        <v/>
      </c>
      <c r="BA34" s="76" t="str">
        <f>IF(BA33="","",VLOOKUP(BA33,シフト記号表!$C$6:$L$47,10,FALSE()))</f>
        <v/>
      </c>
      <c r="BB34" s="382">
        <f>IF($BE$3="４週",SUM(W34:AX34),IF($BE$3="暦月",SUM(W34:BA34),""))</f>
        <v>0</v>
      </c>
      <c r="BC34" s="382"/>
      <c r="BD34" s="383">
        <f>IF($BE$3="４週",BB34/4,IF($BE$3="暦月",(BB34/($BE$8/7)),""))</f>
        <v>0</v>
      </c>
      <c r="BE34" s="383"/>
      <c r="BF34" s="381"/>
      <c r="BG34" s="381"/>
      <c r="BH34" s="381"/>
      <c r="BI34" s="381"/>
      <c r="BJ34" s="381"/>
    </row>
    <row r="35" spans="2:62" ht="20.25" customHeight="1" x14ac:dyDescent="0.4">
      <c r="B35" s="368">
        <f>B33+1</f>
        <v>11</v>
      </c>
      <c r="C35" s="375"/>
      <c r="D35" s="375"/>
      <c r="E35" s="160"/>
      <c r="F35" s="71"/>
      <c r="G35" s="160"/>
      <c r="H35" s="71"/>
      <c r="I35" s="376"/>
      <c r="J35" s="376"/>
      <c r="K35" s="377"/>
      <c r="L35" s="377"/>
      <c r="M35" s="377"/>
      <c r="N35" s="377"/>
      <c r="O35" s="378"/>
      <c r="P35" s="378"/>
      <c r="Q35" s="378"/>
      <c r="R35" s="378"/>
      <c r="S35" s="378"/>
      <c r="T35" s="88" t="s">
        <v>36</v>
      </c>
      <c r="U35" s="89"/>
      <c r="V35" s="90"/>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165"/>
      <c r="BB35" s="379"/>
      <c r="BC35" s="379"/>
      <c r="BD35" s="380"/>
      <c r="BE35" s="380"/>
      <c r="BF35" s="381"/>
      <c r="BG35" s="381"/>
      <c r="BH35" s="381"/>
      <c r="BI35" s="381"/>
      <c r="BJ35" s="381"/>
    </row>
    <row r="36" spans="2:62" ht="20.25" customHeight="1" x14ac:dyDescent="0.4">
      <c r="B36" s="368"/>
      <c r="C36" s="375"/>
      <c r="D36" s="375"/>
      <c r="E36" s="160"/>
      <c r="F36" s="71">
        <f>C35</f>
        <v>0</v>
      </c>
      <c r="G36" s="160"/>
      <c r="H36" s="71">
        <f>I35</f>
        <v>0</v>
      </c>
      <c r="I36" s="376"/>
      <c r="J36" s="376"/>
      <c r="K36" s="377"/>
      <c r="L36" s="377"/>
      <c r="M36" s="377"/>
      <c r="N36" s="377"/>
      <c r="O36" s="378"/>
      <c r="P36" s="378"/>
      <c r="Q36" s="378"/>
      <c r="R36" s="378"/>
      <c r="S36" s="378"/>
      <c r="T36" s="85" t="s">
        <v>38</v>
      </c>
      <c r="U36" s="86"/>
      <c r="V36" s="87"/>
      <c r="W36" s="75" t="str">
        <f>IF(W35="","",VLOOKUP(W35,シフト記号表!$C$6:$L$47,10,FALSE()))</f>
        <v/>
      </c>
      <c r="X36" s="76" t="str">
        <f>IF(X35="","",VLOOKUP(X35,シフト記号表!$C$6:$L$47,10,FALSE()))</f>
        <v/>
      </c>
      <c r="Y36" s="76" t="str">
        <f>IF(Y35="","",VLOOKUP(Y35,シフト記号表!$C$6:$L$47,10,FALSE()))</f>
        <v/>
      </c>
      <c r="Z36" s="76" t="str">
        <f>IF(Z35="","",VLOOKUP(Z35,シフト記号表!$C$6:$L$47,10,FALSE()))</f>
        <v/>
      </c>
      <c r="AA36" s="76" t="str">
        <f>IF(AA35="","",VLOOKUP(AA35,シフト記号表!$C$6:$L$47,10,FALSE()))</f>
        <v/>
      </c>
      <c r="AB36" s="76" t="str">
        <f>IF(AB35="","",VLOOKUP(AB35,シフト記号表!$C$6:$L$47,10,FALSE()))</f>
        <v/>
      </c>
      <c r="AC36" s="77" t="str">
        <f>IF(AC35="","",VLOOKUP(AC35,シフト記号表!$C$6:$L$47,10,FALSE()))</f>
        <v/>
      </c>
      <c r="AD36" s="75" t="str">
        <f>IF(AD35="","",VLOOKUP(AD35,シフト記号表!$C$6:$L$47,10,FALSE()))</f>
        <v/>
      </c>
      <c r="AE36" s="76" t="str">
        <f>IF(AE35="","",VLOOKUP(AE35,シフト記号表!$C$6:$L$47,10,FALSE()))</f>
        <v/>
      </c>
      <c r="AF36" s="76" t="str">
        <f>IF(AF35="","",VLOOKUP(AF35,シフト記号表!$C$6:$L$47,10,FALSE()))</f>
        <v/>
      </c>
      <c r="AG36" s="76" t="str">
        <f>IF(AG35="","",VLOOKUP(AG35,シフト記号表!$C$6:$L$47,10,FALSE()))</f>
        <v/>
      </c>
      <c r="AH36" s="76" t="str">
        <f>IF(AH35="","",VLOOKUP(AH35,シフト記号表!$C$6:$L$47,10,FALSE()))</f>
        <v/>
      </c>
      <c r="AI36" s="76" t="str">
        <f>IF(AI35="","",VLOOKUP(AI35,シフト記号表!$C$6:$L$47,10,FALSE()))</f>
        <v/>
      </c>
      <c r="AJ36" s="77" t="str">
        <f>IF(AJ35="","",VLOOKUP(AJ35,シフト記号表!$C$6:$L$47,10,FALSE()))</f>
        <v/>
      </c>
      <c r="AK36" s="75" t="str">
        <f>IF(AK35="","",VLOOKUP(AK35,シフト記号表!$C$6:$L$47,10,FALSE()))</f>
        <v/>
      </c>
      <c r="AL36" s="76" t="str">
        <f>IF(AL35="","",VLOOKUP(AL35,シフト記号表!$C$6:$L$47,10,FALSE()))</f>
        <v/>
      </c>
      <c r="AM36" s="76" t="str">
        <f>IF(AM35="","",VLOOKUP(AM35,シフト記号表!$C$6:$L$47,10,FALSE()))</f>
        <v/>
      </c>
      <c r="AN36" s="76" t="str">
        <f>IF(AN35="","",VLOOKUP(AN35,シフト記号表!$C$6:$L$47,10,FALSE()))</f>
        <v/>
      </c>
      <c r="AO36" s="76" t="str">
        <f>IF(AO35="","",VLOOKUP(AO35,シフト記号表!$C$6:$L$47,10,FALSE()))</f>
        <v/>
      </c>
      <c r="AP36" s="76" t="str">
        <f>IF(AP35="","",VLOOKUP(AP35,シフト記号表!$C$6:$L$47,10,FALSE()))</f>
        <v/>
      </c>
      <c r="AQ36" s="77" t="str">
        <f>IF(AQ35="","",VLOOKUP(AQ35,シフト記号表!$C$6:$L$47,10,FALSE()))</f>
        <v/>
      </c>
      <c r="AR36" s="75" t="str">
        <f>IF(AR35="","",VLOOKUP(AR35,シフト記号表!$C$6:$L$47,10,FALSE()))</f>
        <v/>
      </c>
      <c r="AS36" s="76" t="str">
        <f>IF(AS35="","",VLOOKUP(AS35,シフト記号表!$C$6:$L$47,10,FALSE()))</f>
        <v/>
      </c>
      <c r="AT36" s="76" t="str">
        <f>IF(AT35="","",VLOOKUP(AT35,シフト記号表!$C$6:$L$47,10,FALSE()))</f>
        <v/>
      </c>
      <c r="AU36" s="76" t="str">
        <f>IF(AU35="","",VLOOKUP(AU35,シフト記号表!$C$6:$L$47,10,FALSE()))</f>
        <v/>
      </c>
      <c r="AV36" s="76" t="str">
        <f>IF(AV35="","",VLOOKUP(AV35,シフト記号表!$C$6:$L$47,10,FALSE()))</f>
        <v/>
      </c>
      <c r="AW36" s="76" t="str">
        <f>IF(AW35="","",VLOOKUP(AW35,シフト記号表!$C$6:$L$47,10,FALSE()))</f>
        <v/>
      </c>
      <c r="AX36" s="77" t="str">
        <f>IF(AX35="","",VLOOKUP(AX35,シフト記号表!$C$6:$L$47,10,FALSE()))</f>
        <v/>
      </c>
      <c r="AY36" s="75" t="str">
        <f>IF(AY35="","",VLOOKUP(AY35,シフト記号表!$C$6:$L$47,10,FALSE()))</f>
        <v/>
      </c>
      <c r="AZ36" s="76" t="str">
        <f>IF(AZ35="","",VLOOKUP(AZ35,シフト記号表!$C$6:$L$47,10,FALSE()))</f>
        <v/>
      </c>
      <c r="BA36" s="76" t="str">
        <f>IF(BA35="","",VLOOKUP(BA35,シフト記号表!$C$6:$L$47,10,FALSE()))</f>
        <v/>
      </c>
      <c r="BB36" s="382">
        <f>IF($BE$3="４週",SUM(W36:AX36),IF($BE$3="暦月",SUM(W36:BA36),""))</f>
        <v>0</v>
      </c>
      <c r="BC36" s="382"/>
      <c r="BD36" s="383">
        <f>IF($BE$3="４週",BB36/4,IF($BE$3="暦月",(BB36/($BE$8/7)),""))</f>
        <v>0</v>
      </c>
      <c r="BE36" s="383"/>
      <c r="BF36" s="381"/>
      <c r="BG36" s="381"/>
      <c r="BH36" s="381"/>
      <c r="BI36" s="381"/>
      <c r="BJ36" s="381"/>
    </row>
    <row r="37" spans="2:62" ht="20.25" customHeight="1" x14ac:dyDescent="0.4">
      <c r="B37" s="368">
        <f>B35+1</f>
        <v>12</v>
      </c>
      <c r="C37" s="375"/>
      <c r="D37" s="375"/>
      <c r="E37" s="160"/>
      <c r="F37" s="71"/>
      <c r="G37" s="160"/>
      <c r="H37" s="71"/>
      <c r="I37" s="376"/>
      <c r="J37" s="376"/>
      <c r="K37" s="377"/>
      <c r="L37" s="377"/>
      <c r="M37" s="377"/>
      <c r="N37" s="377"/>
      <c r="O37" s="378"/>
      <c r="P37" s="378"/>
      <c r="Q37" s="378"/>
      <c r="R37" s="378"/>
      <c r="S37" s="378"/>
      <c r="T37" s="88" t="s">
        <v>36</v>
      </c>
      <c r="U37" s="89"/>
      <c r="V37" s="90"/>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165"/>
      <c r="BB37" s="379"/>
      <c r="BC37" s="379"/>
      <c r="BD37" s="380"/>
      <c r="BE37" s="380"/>
      <c r="BF37" s="381"/>
      <c r="BG37" s="381"/>
      <c r="BH37" s="381"/>
      <c r="BI37" s="381"/>
      <c r="BJ37" s="381"/>
    </row>
    <row r="38" spans="2:62" ht="20.25" customHeight="1" x14ac:dyDescent="0.4">
      <c r="B38" s="368"/>
      <c r="C38" s="375"/>
      <c r="D38" s="375"/>
      <c r="E38" s="160"/>
      <c r="F38" s="71">
        <f>C37</f>
        <v>0</v>
      </c>
      <c r="G38" s="160"/>
      <c r="H38" s="71">
        <f>I37</f>
        <v>0</v>
      </c>
      <c r="I38" s="376"/>
      <c r="J38" s="376"/>
      <c r="K38" s="377"/>
      <c r="L38" s="377"/>
      <c r="M38" s="377"/>
      <c r="N38" s="377"/>
      <c r="O38" s="378"/>
      <c r="P38" s="378"/>
      <c r="Q38" s="378"/>
      <c r="R38" s="378"/>
      <c r="S38" s="378"/>
      <c r="T38" s="85" t="s">
        <v>38</v>
      </c>
      <c r="U38" s="86"/>
      <c r="V38" s="87"/>
      <c r="W38" s="75" t="str">
        <f>IF(W37="","",VLOOKUP(W37,シフト記号表!$C$6:$L$47,10,FALSE()))</f>
        <v/>
      </c>
      <c r="X38" s="76" t="str">
        <f>IF(X37="","",VLOOKUP(X37,シフト記号表!$C$6:$L$47,10,FALSE()))</f>
        <v/>
      </c>
      <c r="Y38" s="76" t="str">
        <f>IF(Y37="","",VLOOKUP(Y37,シフト記号表!$C$6:$L$47,10,FALSE()))</f>
        <v/>
      </c>
      <c r="Z38" s="76" t="str">
        <f>IF(Z37="","",VLOOKUP(Z37,シフト記号表!$C$6:$L$47,10,FALSE()))</f>
        <v/>
      </c>
      <c r="AA38" s="76" t="str">
        <f>IF(AA37="","",VLOOKUP(AA37,シフト記号表!$C$6:$L$47,10,FALSE()))</f>
        <v/>
      </c>
      <c r="AB38" s="76" t="str">
        <f>IF(AB37="","",VLOOKUP(AB37,シフト記号表!$C$6:$L$47,10,FALSE()))</f>
        <v/>
      </c>
      <c r="AC38" s="77" t="str">
        <f>IF(AC37="","",VLOOKUP(AC37,シフト記号表!$C$6:$L$47,10,FALSE()))</f>
        <v/>
      </c>
      <c r="AD38" s="75" t="str">
        <f>IF(AD37="","",VLOOKUP(AD37,シフト記号表!$C$6:$L$47,10,FALSE()))</f>
        <v/>
      </c>
      <c r="AE38" s="76" t="str">
        <f>IF(AE37="","",VLOOKUP(AE37,シフト記号表!$C$6:$L$47,10,FALSE()))</f>
        <v/>
      </c>
      <c r="AF38" s="76" t="str">
        <f>IF(AF37="","",VLOOKUP(AF37,シフト記号表!$C$6:$L$47,10,FALSE()))</f>
        <v/>
      </c>
      <c r="AG38" s="76" t="str">
        <f>IF(AG37="","",VLOOKUP(AG37,シフト記号表!$C$6:$L$47,10,FALSE()))</f>
        <v/>
      </c>
      <c r="AH38" s="76" t="str">
        <f>IF(AH37="","",VLOOKUP(AH37,シフト記号表!$C$6:$L$47,10,FALSE()))</f>
        <v/>
      </c>
      <c r="AI38" s="76" t="str">
        <f>IF(AI37="","",VLOOKUP(AI37,シフト記号表!$C$6:$L$47,10,FALSE()))</f>
        <v/>
      </c>
      <c r="AJ38" s="77" t="str">
        <f>IF(AJ37="","",VLOOKUP(AJ37,シフト記号表!$C$6:$L$47,10,FALSE()))</f>
        <v/>
      </c>
      <c r="AK38" s="75" t="str">
        <f>IF(AK37="","",VLOOKUP(AK37,シフト記号表!$C$6:$L$47,10,FALSE()))</f>
        <v/>
      </c>
      <c r="AL38" s="76" t="str">
        <f>IF(AL37="","",VLOOKUP(AL37,シフト記号表!$C$6:$L$47,10,FALSE()))</f>
        <v/>
      </c>
      <c r="AM38" s="76" t="str">
        <f>IF(AM37="","",VLOOKUP(AM37,シフト記号表!$C$6:$L$47,10,FALSE()))</f>
        <v/>
      </c>
      <c r="AN38" s="76" t="str">
        <f>IF(AN37="","",VLOOKUP(AN37,シフト記号表!$C$6:$L$47,10,FALSE()))</f>
        <v/>
      </c>
      <c r="AO38" s="76" t="str">
        <f>IF(AO37="","",VLOOKUP(AO37,シフト記号表!$C$6:$L$47,10,FALSE()))</f>
        <v/>
      </c>
      <c r="AP38" s="76" t="str">
        <f>IF(AP37="","",VLOOKUP(AP37,シフト記号表!$C$6:$L$47,10,FALSE()))</f>
        <v/>
      </c>
      <c r="AQ38" s="77" t="str">
        <f>IF(AQ37="","",VLOOKUP(AQ37,シフト記号表!$C$6:$L$47,10,FALSE()))</f>
        <v/>
      </c>
      <c r="AR38" s="75" t="str">
        <f>IF(AR37="","",VLOOKUP(AR37,シフト記号表!$C$6:$L$47,10,FALSE()))</f>
        <v/>
      </c>
      <c r="AS38" s="76" t="str">
        <f>IF(AS37="","",VLOOKUP(AS37,シフト記号表!$C$6:$L$47,10,FALSE()))</f>
        <v/>
      </c>
      <c r="AT38" s="76" t="str">
        <f>IF(AT37="","",VLOOKUP(AT37,シフト記号表!$C$6:$L$47,10,FALSE()))</f>
        <v/>
      </c>
      <c r="AU38" s="76" t="str">
        <f>IF(AU37="","",VLOOKUP(AU37,シフト記号表!$C$6:$L$47,10,FALSE()))</f>
        <v/>
      </c>
      <c r="AV38" s="76" t="str">
        <f>IF(AV37="","",VLOOKUP(AV37,シフト記号表!$C$6:$L$47,10,FALSE()))</f>
        <v/>
      </c>
      <c r="AW38" s="76" t="str">
        <f>IF(AW37="","",VLOOKUP(AW37,シフト記号表!$C$6:$L$47,10,FALSE()))</f>
        <v/>
      </c>
      <c r="AX38" s="77" t="str">
        <f>IF(AX37="","",VLOOKUP(AX37,シフト記号表!$C$6:$L$47,10,FALSE()))</f>
        <v/>
      </c>
      <c r="AY38" s="75" t="str">
        <f>IF(AY37="","",VLOOKUP(AY37,シフト記号表!$C$6:$L$47,10,FALSE()))</f>
        <v/>
      </c>
      <c r="AZ38" s="76" t="str">
        <f>IF(AZ37="","",VLOOKUP(AZ37,シフト記号表!$C$6:$L$47,10,FALSE()))</f>
        <v/>
      </c>
      <c r="BA38" s="76" t="str">
        <f>IF(BA37="","",VLOOKUP(BA37,シフト記号表!$C$6:$L$47,10,FALSE()))</f>
        <v/>
      </c>
      <c r="BB38" s="382">
        <f>IF($BE$3="４週",SUM(W38:AX38),IF($BE$3="暦月",SUM(W38:BA38),""))</f>
        <v>0</v>
      </c>
      <c r="BC38" s="382"/>
      <c r="BD38" s="383">
        <f>IF($BE$3="４週",BB38/4,IF($BE$3="暦月",(BB38/($BE$8/7)),""))</f>
        <v>0</v>
      </c>
      <c r="BE38" s="383"/>
      <c r="BF38" s="381"/>
      <c r="BG38" s="381"/>
      <c r="BH38" s="381"/>
      <c r="BI38" s="381"/>
      <c r="BJ38" s="381"/>
    </row>
    <row r="39" spans="2:62" ht="20.25" customHeight="1" x14ac:dyDescent="0.4">
      <c r="B39" s="368">
        <f>B37+1</f>
        <v>13</v>
      </c>
      <c r="C39" s="375"/>
      <c r="D39" s="375"/>
      <c r="E39" s="160"/>
      <c r="F39" s="71"/>
      <c r="G39" s="160"/>
      <c r="H39" s="71"/>
      <c r="I39" s="376"/>
      <c r="J39" s="376"/>
      <c r="K39" s="377"/>
      <c r="L39" s="377"/>
      <c r="M39" s="377"/>
      <c r="N39" s="377"/>
      <c r="O39" s="378"/>
      <c r="P39" s="378"/>
      <c r="Q39" s="378"/>
      <c r="R39" s="378"/>
      <c r="S39" s="378"/>
      <c r="T39" s="88" t="s">
        <v>36</v>
      </c>
      <c r="U39" s="89"/>
      <c r="V39" s="90"/>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165"/>
      <c r="BB39" s="379"/>
      <c r="BC39" s="379"/>
      <c r="BD39" s="380"/>
      <c r="BE39" s="380"/>
      <c r="BF39" s="381"/>
      <c r="BG39" s="381"/>
      <c r="BH39" s="381"/>
      <c r="BI39" s="381"/>
      <c r="BJ39" s="381"/>
    </row>
    <row r="40" spans="2:62" ht="20.25" customHeight="1" x14ac:dyDescent="0.4">
      <c r="B40" s="368"/>
      <c r="C40" s="375"/>
      <c r="D40" s="375"/>
      <c r="E40" s="160"/>
      <c r="F40" s="71">
        <f>C39</f>
        <v>0</v>
      </c>
      <c r="G40" s="160"/>
      <c r="H40" s="71">
        <f>I39</f>
        <v>0</v>
      </c>
      <c r="I40" s="376"/>
      <c r="J40" s="376"/>
      <c r="K40" s="377"/>
      <c r="L40" s="377"/>
      <c r="M40" s="377"/>
      <c r="N40" s="377"/>
      <c r="O40" s="378"/>
      <c r="P40" s="378"/>
      <c r="Q40" s="378"/>
      <c r="R40" s="378"/>
      <c r="S40" s="378"/>
      <c r="T40" s="85" t="s">
        <v>38</v>
      </c>
      <c r="U40" s="86"/>
      <c r="V40" s="87"/>
      <c r="W40" s="75" t="str">
        <f>IF(W39="","",VLOOKUP(W39,シフト記号表!$C$6:$L$47,10,FALSE()))</f>
        <v/>
      </c>
      <c r="X40" s="76" t="str">
        <f>IF(X39="","",VLOOKUP(X39,シフト記号表!$C$6:$L$47,10,FALSE()))</f>
        <v/>
      </c>
      <c r="Y40" s="76" t="str">
        <f>IF(Y39="","",VLOOKUP(Y39,シフト記号表!$C$6:$L$47,10,FALSE()))</f>
        <v/>
      </c>
      <c r="Z40" s="76" t="str">
        <f>IF(Z39="","",VLOOKUP(Z39,シフト記号表!$C$6:$L$47,10,FALSE()))</f>
        <v/>
      </c>
      <c r="AA40" s="76" t="str">
        <f>IF(AA39="","",VLOOKUP(AA39,シフト記号表!$C$6:$L$47,10,FALSE()))</f>
        <v/>
      </c>
      <c r="AB40" s="76" t="str">
        <f>IF(AB39="","",VLOOKUP(AB39,シフト記号表!$C$6:$L$47,10,FALSE()))</f>
        <v/>
      </c>
      <c r="AC40" s="77" t="str">
        <f>IF(AC39="","",VLOOKUP(AC39,シフト記号表!$C$6:$L$47,10,FALSE()))</f>
        <v/>
      </c>
      <c r="AD40" s="75" t="str">
        <f>IF(AD39="","",VLOOKUP(AD39,シフト記号表!$C$6:$L$47,10,FALSE()))</f>
        <v/>
      </c>
      <c r="AE40" s="76" t="str">
        <f>IF(AE39="","",VLOOKUP(AE39,シフト記号表!$C$6:$L$47,10,FALSE()))</f>
        <v/>
      </c>
      <c r="AF40" s="76" t="str">
        <f>IF(AF39="","",VLOOKUP(AF39,シフト記号表!$C$6:$L$47,10,FALSE()))</f>
        <v/>
      </c>
      <c r="AG40" s="76" t="str">
        <f>IF(AG39="","",VLOOKUP(AG39,シフト記号表!$C$6:$L$47,10,FALSE()))</f>
        <v/>
      </c>
      <c r="AH40" s="76" t="str">
        <f>IF(AH39="","",VLOOKUP(AH39,シフト記号表!$C$6:$L$47,10,FALSE()))</f>
        <v/>
      </c>
      <c r="AI40" s="76" t="str">
        <f>IF(AI39="","",VLOOKUP(AI39,シフト記号表!$C$6:$L$47,10,FALSE()))</f>
        <v/>
      </c>
      <c r="AJ40" s="77" t="str">
        <f>IF(AJ39="","",VLOOKUP(AJ39,シフト記号表!$C$6:$L$47,10,FALSE()))</f>
        <v/>
      </c>
      <c r="AK40" s="75" t="str">
        <f>IF(AK39="","",VLOOKUP(AK39,シフト記号表!$C$6:$L$47,10,FALSE()))</f>
        <v/>
      </c>
      <c r="AL40" s="76" t="str">
        <f>IF(AL39="","",VLOOKUP(AL39,シフト記号表!$C$6:$L$47,10,FALSE()))</f>
        <v/>
      </c>
      <c r="AM40" s="76" t="str">
        <f>IF(AM39="","",VLOOKUP(AM39,シフト記号表!$C$6:$L$47,10,FALSE()))</f>
        <v/>
      </c>
      <c r="AN40" s="76" t="str">
        <f>IF(AN39="","",VLOOKUP(AN39,シフト記号表!$C$6:$L$47,10,FALSE()))</f>
        <v/>
      </c>
      <c r="AO40" s="76" t="str">
        <f>IF(AO39="","",VLOOKUP(AO39,シフト記号表!$C$6:$L$47,10,FALSE()))</f>
        <v/>
      </c>
      <c r="AP40" s="76" t="str">
        <f>IF(AP39="","",VLOOKUP(AP39,シフト記号表!$C$6:$L$47,10,FALSE()))</f>
        <v/>
      </c>
      <c r="AQ40" s="77" t="str">
        <f>IF(AQ39="","",VLOOKUP(AQ39,シフト記号表!$C$6:$L$47,10,FALSE()))</f>
        <v/>
      </c>
      <c r="AR40" s="75" t="str">
        <f>IF(AR39="","",VLOOKUP(AR39,シフト記号表!$C$6:$L$47,10,FALSE()))</f>
        <v/>
      </c>
      <c r="AS40" s="76" t="str">
        <f>IF(AS39="","",VLOOKUP(AS39,シフト記号表!$C$6:$L$47,10,FALSE()))</f>
        <v/>
      </c>
      <c r="AT40" s="76" t="str">
        <f>IF(AT39="","",VLOOKUP(AT39,シフト記号表!$C$6:$L$47,10,FALSE()))</f>
        <v/>
      </c>
      <c r="AU40" s="76" t="str">
        <f>IF(AU39="","",VLOOKUP(AU39,シフト記号表!$C$6:$L$47,10,FALSE()))</f>
        <v/>
      </c>
      <c r="AV40" s="76" t="str">
        <f>IF(AV39="","",VLOOKUP(AV39,シフト記号表!$C$6:$L$47,10,FALSE()))</f>
        <v/>
      </c>
      <c r="AW40" s="76" t="str">
        <f>IF(AW39="","",VLOOKUP(AW39,シフト記号表!$C$6:$L$47,10,FALSE()))</f>
        <v/>
      </c>
      <c r="AX40" s="77" t="str">
        <f>IF(AX39="","",VLOOKUP(AX39,シフト記号表!$C$6:$L$47,10,FALSE()))</f>
        <v/>
      </c>
      <c r="AY40" s="75" t="str">
        <f>IF(AY39="","",VLOOKUP(AY39,シフト記号表!$C$6:$L$47,10,FALSE()))</f>
        <v/>
      </c>
      <c r="AZ40" s="76" t="str">
        <f>IF(AZ39="","",VLOOKUP(AZ39,シフト記号表!$C$6:$L$47,10,FALSE()))</f>
        <v/>
      </c>
      <c r="BA40" s="76" t="str">
        <f>IF(BA39="","",VLOOKUP(BA39,シフト記号表!$C$6:$L$47,10,FALSE()))</f>
        <v/>
      </c>
      <c r="BB40" s="382">
        <f>IF($BE$3="４週",SUM(W40:AX40),IF($BE$3="暦月",SUM(W40:BA40),""))</f>
        <v>0</v>
      </c>
      <c r="BC40" s="382"/>
      <c r="BD40" s="383">
        <f>IF($BE$3="４週",BB40/4,IF($BE$3="暦月",(BB40/($BE$8/7)),""))</f>
        <v>0</v>
      </c>
      <c r="BE40" s="383"/>
      <c r="BF40" s="381"/>
      <c r="BG40" s="381"/>
      <c r="BH40" s="381"/>
      <c r="BI40" s="381"/>
      <c r="BJ40" s="381"/>
    </row>
    <row r="41" spans="2:62" ht="20.25" customHeight="1" x14ac:dyDescent="0.4">
      <c r="B41" s="368">
        <f>B39+1</f>
        <v>14</v>
      </c>
      <c r="C41" s="375"/>
      <c r="D41" s="375"/>
      <c r="E41" s="160"/>
      <c r="F41" s="71"/>
      <c r="G41" s="160"/>
      <c r="H41" s="71"/>
      <c r="I41" s="376"/>
      <c r="J41" s="376"/>
      <c r="K41" s="377"/>
      <c r="L41" s="377"/>
      <c r="M41" s="377"/>
      <c r="N41" s="377"/>
      <c r="O41" s="378"/>
      <c r="P41" s="378"/>
      <c r="Q41" s="378"/>
      <c r="R41" s="378"/>
      <c r="S41" s="378"/>
      <c r="T41" s="88" t="s">
        <v>36</v>
      </c>
      <c r="U41" s="89"/>
      <c r="V41" s="90"/>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165"/>
      <c r="BB41" s="379"/>
      <c r="BC41" s="379"/>
      <c r="BD41" s="380"/>
      <c r="BE41" s="380"/>
      <c r="BF41" s="381"/>
      <c r="BG41" s="381"/>
      <c r="BH41" s="381"/>
      <c r="BI41" s="381"/>
      <c r="BJ41" s="381"/>
    </row>
    <row r="42" spans="2:62" ht="20.25" customHeight="1" x14ac:dyDescent="0.4">
      <c r="B42" s="368"/>
      <c r="C42" s="375"/>
      <c r="D42" s="375"/>
      <c r="E42" s="160"/>
      <c r="F42" s="71">
        <f>C41</f>
        <v>0</v>
      </c>
      <c r="G42" s="160"/>
      <c r="H42" s="71">
        <f>I41</f>
        <v>0</v>
      </c>
      <c r="I42" s="376"/>
      <c r="J42" s="376"/>
      <c r="K42" s="377"/>
      <c r="L42" s="377"/>
      <c r="M42" s="377"/>
      <c r="N42" s="377"/>
      <c r="O42" s="378"/>
      <c r="P42" s="378"/>
      <c r="Q42" s="378"/>
      <c r="R42" s="378"/>
      <c r="S42" s="378"/>
      <c r="T42" s="85" t="s">
        <v>38</v>
      </c>
      <c r="U42" s="86"/>
      <c r="V42" s="87"/>
      <c r="W42" s="75" t="str">
        <f>IF(W41="","",VLOOKUP(W41,シフト記号表!$C$6:$L$47,10,FALSE()))</f>
        <v/>
      </c>
      <c r="X42" s="76" t="str">
        <f>IF(X41="","",VLOOKUP(X41,シフト記号表!$C$6:$L$47,10,FALSE()))</f>
        <v/>
      </c>
      <c r="Y42" s="76" t="str">
        <f>IF(Y41="","",VLOOKUP(Y41,シフト記号表!$C$6:$L$47,10,FALSE()))</f>
        <v/>
      </c>
      <c r="Z42" s="76" t="str">
        <f>IF(Z41="","",VLOOKUP(Z41,シフト記号表!$C$6:$L$47,10,FALSE()))</f>
        <v/>
      </c>
      <c r="AA42" s="76" t="str">
        <f>IF(AA41="","",VLOOKUP(AA41,シフト記号表!$C$6:$L$47,10,FALSE()))</f>
        <v/>
      </c>
      <c r="AB42" s="76" t="str">
        <f>IF(AB41="","",VLOOKUP(AB41,シフト記号表!$C$6:$L$47,10,FALSE()))</f>
        <v/>
      </c>
      <c r="AC42" s="77" t="str">
        <f>IF(AC41="","",VLOOKUP(AC41,シフト記号表!$C$6:$L$47,10,FALSE()))</f>
        <v/>
      </c>
      <c r="AD42" s="75" t="str">
        <f>IF(AD41="","",VLOOKUP(AD41,シフト記号表!$C$6:$L$47,10,FALSE()))</f>
        <v/>
      </c>
      <c r="AE42" s="76" t="str">
        <f>IF(AE41="","",VLOOKUP(AE41,シフト記号表!$C$6:$L$47,10,FALSE()))</f>
        <v/>
      </c>
      <c r="AF42" s="76" t="str">
        <f>IF(AF41="","",VLOOKUP(AF41,シフト記号表!$C$6:$L$47,10,FALSE()))</f>
        <v/>
      </c>
      <c r="AG42" s="76" t="str">
        <f>IF(AG41="","",VLOOKUP(AG41,シフト記号表!$C$6:$L$47,10,FALSE()))</f>
        <v/>
      </c>
      <c r="AH42" s="76" t="str">
        <f>IF(AH41="","",VLOOKUP(AH41,シフト記号表!$C$6:$L$47,10,FALSE()))</f>
        <v/>
      </c>
      <c r="AI42" s="76" t="str">
        <f>IF(AI41="","",VLOOKUP(AI41,シフト記号表!$C$6:$L$47,10,FALSE()))</f>
        <v/>
      </c>
      <c r="AJ42" s="77" t="str">
        <f>IF(AJ41="","",VLOOKUP(AJ41,シフト記号表!$C$6:$L$47,10,FALSE()))</f>
        <v/>
      </c>
      <c r="AK42" s="75" t="str">
        <f>IF(AK41="","",VLOOKUP(AK41,シフト記号表!$C$6:$L$47,10,FALSE()))</f>
        <v/>
      </c>
      <c r="AL42" s="76" t="str">
        <f>IF(AL41="","",VLOOKUP(AL41,シフト記号表!$C$6:$L$47,10,FALSE()))</f>
        <v/>
      </c>
      <c r="AM42" s="76" t="str">
        <f>IF(AM41="","",VLOOKUP(AM41,シフト記号表!$C$6:$L$47,10,FALSE()))</f>
        <v/>
      </c>
      <c r="AN42" s="76" t="str">
        <f>IF(AN41="","",VLOOKUP(AN41,シフト記号表!$C$6:$L$47,10,FALSE()))</f>
        <v/>
      </c>
      <c r="AO42" s="76" t="str">
        <f>IF(AO41="","",VLOOKUP(AO41,シフト記号表!$C$6:$L$47,10,FALSE()))</f>
        <v/>
      </c>
      <c r="AP42" s="76" t="str">
        <f>IF(AP41="","",VLOOKUP(AP41,シフト記号表!$C$6:$L$47,10,FALSE()))</f>
        <v/>
      </c>
      <c r="AQ42" s="77" t="str">
        <f>IF(AQ41="","",VLOOKUP(AQ41,シフト記号表!$C$6:$L$47,10,FALSE()))</f>
        <v/>
      </c>
      <c r="AR42" s="75" t="str">
        <f>IF(AR41="","",VLOOKUP(AR41,シフト記号表!$C$6:$L$47,10,FALSE()))</f>
        <v/>
      </c>
      <c r="AS42" s="76" t="str">
        <f>IF(AS41="","",VLOOKUP(AS41,シフト記号表!$C$6:$L$47,10,FALSE()))</f>
        <v/>
      </c>
      <c r="AT42" s="76" t="str">
        <f>IF(AT41="","",VLOOKUP(AT41,シフト記号表!$C$6:$L$47,10,FALSE()))</f>
        <v/>
      </c>
      <c r="AU42" s="76" t="str">
        <f>IF(AU41="","",VLOOKUP(AU41,シフト記号表!$C$6:$L$47,10,FALSE()))</f>
        <v/>
      </c>
      <c r="AV42" s="76" t="str">
        <f>IF(AV41="","",VLOOKUP(AV41,シフト記号表!$C$6:$L$47,10,FALSE()))</f>
        <v/>
      </c>
      <c r="AW42" s="76" t="str">
        <f>IF(AW41="","",VLOOKUP(AW41,シフト記号表!$C$6:$L$47,10,FALSE()))</f>
        <v/>
      </c>
      <c r="AX42" s="77" t="str">
        <f>IF(AX41="","",VLOOKUP(AX41,シフト記号表!$C$6:$L$47,10,FALSE()))</f>
        <v/>
      </c>
      <c r="AY42" s="75" t="str">
        <f>IF(AY41="","",VLOOKUP(AY41,シフト記号表!$C$6:$L$47,10,FALSE()))</f>
        <v/>
      </c>
      <c r="AZ42" s="76" t="str">
        <f>IF(AZ41="","",VLOOKUP(AZ41,シフト記号表!$C$6:$L$47,10,FALSE()))</f>
        <v/>
      </c>
      <c r="BA42" s="76" t="str">
        <f>IF(BA41="","",VLOOKUP(BA41,シフト記号表!$C$6:$L$47,10,FALSE()))</f>
        <v/>
      </c>
      <c r="BB42" s="382">
        <f>IF($BE$3="４週",SUM(W42:AX42),IF($BE$3="暦月",SUM(W42:BA42),""))</f>
        <v>0</v>
      </c>
      <c r="BC42" s="382"/>
      <c r="BD42" s="383">
        <f>IF($BE$3="４週",BB42/4,IF($BE$3="暦月",(BB42/($BE$8/7)),""))</f>
        <v>0</v>
      </c>
      <c r="BE42" s="383"/>
      <c r="BF42" s="381"/>
      <c r="BG42" s="381"/>
      <c r="BH42" s="381"/>
      <c r="BI42" s="381"/>
      <c r="BJ42" s="381"/>
    </row>
    <row r="43" spans="2:62" ht="20.25" customHeight="1" x14ac:dyDescent="0.4">
      <c r="B43" s="368">
        <f>B41+1</f>
        <v>15</v>
      </c>
      <c r="C43" s="375"/>
      <c r="D43" s="375"/>
      <c r="E43" s="160"/>
      <c r="F43" s="71"/>
      <c r="G43" s="160"/>
      <c r="H43" s="71"/>
      <c r="I43" s="376"/>
      <c r="J43" s="376"/>
      <c r="K43" s="377"/>
      <c r="L43" s="377"/>
      <c r="M43" s="377"/>
      <c r="N43" s="377"/>
      <c r="O43" s="378"/>
      <c r="P43" s="378"/>
      <c r="Q43" s="378"/>
      <c r="R43" s="378"/>
      <c r="S43" s="378"/>
      <c r="T43" s="88" t="s">
        <v>36</v>
      </c>
      <c r="U43" s="89"/>
      <c r="V43" s="90"/>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165"/>
      <c r="BB43" s="379"/>
      <c r="BC43" s="379"/>
      <c r="BD43" s="380"/>
      <c r="BE43" s="380"/>
      <c r="BF43" s="381"/>
      <c r="BG43" s="381"/>
      <c r="BH43" s="381"/>
      <c r="BI43" s="381"/>
      <c r="BJ43" s="381"/>
    </row>
    <row r="44" spans="2:62" ht="20.25" customHeight="1" x14ac:dyDescent="0.4">
      <c r="B44" s="368"/>
      <c r="C44" s="375"/>
      <c r="D44" s="375"/>
      <c r="E44" s="160"/>
      <c r="F44" s="71">
        <f>C43</f>
        <v>0</v>
      </c>
      <c r="G44" s="160"/>
      <c r="H44" s="71">
        <f>I43</f>
        <v>0</v>
      </c>
      <c r="I44" s="376"/>
      <c r="J44" s="376"/>
      <c r="K44" s="377"/>
      <c r="L44" s="377"/>
      <c r="M44" s="377"/>
      <c r="N44" s="377"/>
      <c r="O44" s="378"/>
      <c r="P44" s="378"/>
      <c r="Q44" s="378"/>
      <c r="R44" s="378"/>
      <c r="S44" s="378"/>
      <c r="T44" s="85" t="s">
        <v>38</v>
      </c>
      <c r="U44" s="86"/>
      <c r="V44" s="87"/>
      <c r="W44" s="75" t="str">
        <f>IF(W43="","",VLOOKUP(W43,シフト記号表!$C$6:$L$47,10,FALSE()))</f>
        <v/>
      </c>
      <c r="X44" s="76" t="str">
        <f>IF(X43="","",VLOOKUP(X43,シフト記号表!$C$6:$L$47,10,FALSE()))</f>
        <v/>
      </c>
      <c r="Y44" s="76" t="str">
        <f>IF(Y43="","",VLOOKUP(Y43,シフト記号表!$C$6:$L$47,10,FALSE()))</f>
        <v/>
      </c>
      <c r="Z44" s="76" t="str">
        <f>IF(Z43="","",VLOOKUP(Z43,シフト記号表!$C$6:$L$47,10,FALSE()))</f>
        <v/>
      </c>
      <c r="AA44" s="76" t="str">
        <f>IF(AA43="","",VLOOKUP(AA43,シフト記号表!$C$6:$L$47,10,FALSE()))</f>
        <v/>
      </c>
      <c r="AB44" s="76" t="str">
        <f>IF(AB43="","",VLOOKUP(AB43,シフト記号表!$C$6:$L$47,10,FALSE()))</f>
        <v/>
      </c>
      <c r="AC44" s="77" t="str">
        <f>IF(AC43="","",VLOOKUP(AC43,シフト記号表!$C$6:$L$47,10,FALSE()))</f>
        <v/>
      </c>
      <c r="AD44" s="75" t="str">
        <f>IF(AD43="","",VLOOKUP(AD43,シフト記号表!$C$6:$L$47,10,FALSE()))</f>
        <v/>
      </c>
      <c r="AE44" s="76" t="str">
        <f>IF(AE43="","",VLOOKUP(AE43,シフト記号表!$C$6:$L$47,10,FALSE()))</f>
        <v/>
      </c>
      <c r="AF44" s="76" t="str">
        <f>IF(AF43="","",VLOOKUP(AF43,シフト記号表!$C$6:$L$47,10,FALSE()))</f>
        <v/>
      </c>
      <c r="AG44" s="76" t="str">
        <f>IF(AG43="","",VLOOKUP(AG43,シフト記号表!$C$6:$L$47,10,FALSE()))</f>
        <v/>
      </c>
      <c r="AH44" s="76" t="str">
        <f>IF(AH43="","",VLOOKUP(AH43,シフト記号表!$C$6:$L$47,10,FALSE()))</f>
        <v/>
      </c>
      <c r="AI44" s="76" t="str">
        <f>IF(AI43="","",VLOOKUP(AI43,シフト記号表!$C$6:$L$47,10,FALSE()))</f>
        <v/>
      </c>
      <c r="AJ44" s="77" t="str">
        <f>IF(AJ43="","",VLOOKUP(AJ43,シフト記号表!$C$6:$L$47,10,FALSE()))</f>
        <v/>
      </c>
      <c r="AK44" s="75" t="str">
        <f>IF(AK43="","",VLOOKUP(AK43,シフト記号表!$C$6:$L$47,10,FALSE()))</f>
        <v/>
      </c>
      <c r="AL44" s="76" t="str">
        <f>IF(AL43="","",VLOOKUP(AL43,シフト記号表!$C$6:$L$47,10,FALSE()))</f>
        <v/>
      </c>
      <c r="AM44" s="76" t="str">
        <f>IF(AM43="","",VLOOKUP(AM43,シフト記号表!$C$6:$L$47,10,FALSE()))</f>
        <v/>
      </c>
      <c r="AN44" s="76" t="str">
        <f>IF(AN43="","",VLOOKUP(AN43,シフト記号表!$C$6:$L$47,10,FALSE()))</f>
        <v/>
      </c>
      <c r="AO44" s="76" t="str">
        <f>IF(AO43="","",VLOOKUP(AO43,シフト記号表!$C$6:$L$47,10,FALSE()))</f>
        <v/>
      </c>
      <c r="AP44" s="76" t="str">
        <f>IF(AP43="","",VLOOKUP(AP43,シフト記号表!$C$6:$L$47,10,FALSE()))</f>
        <v/>
      </c>
      <c r="AQ44" s="77" t="str">
        <f>IF(AQ43="","",VLOOKUP(AQ43,シフト記号表!$C$6:$L$47,10,FALSE()))</f>
        <v/>
      </c>
      <c r="AR44" s="75" t="str">
        <f>IF(AR43="","",VLOOKUP(AR43,シフト記号表!$C$6:$L$47,10,FALSE()))</f>
        <v/>
      </c>
      <c r="AS44" s="76" t="str">
        <f>IF(AS43="","",VLOOKUP(AS43,シフト記号表!$C$6:$L$47,10,FALSE()))</f>
        <v/>
      </c>
      <c r="AT44" s="76" t="str">
        <f>IF(AT43="","",VLOOKUP(AT43,シフト記号表!$C$6:$L$47,10,FALSE()))</f>
        <v/>
      </c>
      <c r="AU44" s="76" t="str">
        <f>IF(AU43="","",VLOOKUP(AU43,シフト記号表!$C$6:$L$47,10,FALSE()))</f>
        <v/>
      </c>
      <c r="AV44" s="76" t="str">
        <f>IF(AV43="","",VLOOKUP(AV43,シフト記号表!$C$6:$L$47,10,FALSE()))</f>
        <v/>
      </c>
      <c r="AW44" s="76" t="str">
        <f>IF(AW43="","",VLOOKUP(AW43,シフト記号表!$C$6:$L$47,10,FALSE()))</f>
        <v/>
      </c>
      <c r="AX44" s="77" t="str">
        <f>IF(AX43="","",VLOOKUP(AX43,シフト記号表!$C$6:$L$47,10,FALSE()))</f>
        <v/>
      </c>
      <c r="AY44" s="75" t="str">
        <f>IF(AY43="","",VLOOKUP(AY43,シフト記号表!$C$6:$L$47,10,FALSE()))</f>
        <v/>
      </c>
      <c r="AZ44" s="76" t="str">
        <f>IF(AZ43="","",VLOOKUP(AZ43,シフト記号表!$C$6:$L$47,10,FALSE()))</f>
        <v/>
      </c>
      <c r="BA44" s="76" t="str">
        <f>IF(BA43="","",VLOOKUP(BA43,シフト記号表!$C$6:$L$47,10,FALSE()))</f>
        <v/>
      </c>
      <c r="BB44" s="382">
        <f>IF($BE$3="４週",SUM(W44:AX44),IF($BE$3="暦月",SUM(W44:BA44),""))</f>
        <v>0</v>
      </c>
      <c r="BC44" s="382"/>
      <c r="BD44" s="383">
        <f>IF($BE$3="４週",BB44/4,IF($BE$3="暦月",(BB44/($BE$8/7)),""))</f>
        <v>0</v>
      </c>
      <c r="BE44" s="383"/>
      <c r="BF44" s="381"/>
      <c r="BG44" s="381"/>
      <c r="BH44" s="381"/>
      <c r="BI44" s="381"/>
      <c r="BJ44" s="381"/>
    </row>
    <row r="45" spans="2:62" ht="20.25" customHeight="1" x14ac:dyDescent="0.4">
      <c r="B45" s="368">
        <f>B43+1</f>
        <v>16</v>
      </c>
      <c r="C45" s="375"/>
      <c r="D45" s="375"/>
      <c r="E45" s="160"/>
      <c r="F45" s="71"/>
      <c r="G45" s="160"/>
      <c r="H45" s="71"/>
      <c r="I45" s="376"/>
      <c r="J45" s="376"/>
      <c r="K45" s="377"/>
      <c r="L45" s="377"/>
      <c r="M45" s="377"/>
      <c r="N45" s="377"/>
      <c r="O45" s="378"/>
      <c r="P45" s="378"/>
      <c r="Q45" s="378"/>
      <c r="R45" s="378"/>
      <c r="S45" s="378"/>
      <c r="T45" s="88" t="s">
        <v>36</v>
      </c>
      <c r="U45" s="89"/>
      <c r="V45" s="90"/>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165"/>
      <c r="BB45" s="379"/>
      <c r="BC45" s="379"/>
      <c r="BD45" s="380"/>
      <c r="BE45" s="380"/>
      <c r="BF45" s="381"/>
      <c r="BG45" s="381"/>
      <c r="BH45" s="381"/>
      <c r="BI45" s="381"/>
      <c r="BJ45" s="381"/>
    </row>
    <row r="46" spans="2:62" ht="20.25" customHeight="1" x14ac:dyDescent="0.4">
      <c r="B46" s="368"/>
      <c r="C46" s="375"/>
      <c r="D46" s="375"/>
      <c r="E46" s="160"/>
      <c r="F46" s="71">
        <f>C45</f>
        <v>0</v>
      </c>
      <c r="G46" s="160"/>
      <c r="H46" s="71">
        <f>I45</f>
        <v>0</v>
      </c>
      <c r="I46" s="376"/>
      <c r="J46" s="376"/>
      <c r="K46" s="377"/>
      <c r="L46" s="377"/>
      <c r="M46" s="377"/>
      <c r="N46" s="377"/>
      <c r="O46" s="378"/>
      <c r="P46" s="378"/>
      <c r="Q46" s="378"/>
      <c r="R46" s="378"/>
      <c r="S46" s="378"/>
      <c r="T46" s="85" t="s">
        <v>38</v>
      </c>
      <c r="U46" s="86"/>
      <c r="V46" s="87"/>
      <c r="W46" s="75" t="str">
        <f>IF(W45="","",VLOOKUP(W45,シフト記号表!$C$6:$L$47,10,FALSE()))</f>
        <v/>
      </c>
      <c r="X46" s="76" t="str">
        <f>IF(X45="","",VLOOKUP(X45,シフト記号表!$C$6:$L$47,10,FALSE()))</f>
        <v/>
      </c>
      <c r="Y46" s="76" t="str">
        <f>IF(Y45="","",VLOOKUP(Y45,シフト記号表!$C$6:$L$47,10,FALSE()))</f>
        <v/>
      </c>
      <c r="Z46" s="76" t="str">
        <f>IF(Z45="","",VLOOKUP(Z45,シフト記号表!$C$6:$L$47,10,FALSE()))</f>
        <v/>
      </c>
      <c r="AA46" s="76" t="str">
        <f>IF(AA45="","",VLOOKUP(AA45,シフト記号表!$C$6:$L$47,10,FALSE()))</f>
        <v/>
      </c>
      <c r="AB46" s="76" t="str">
        <f>IF(AB45="","",VLOOKUP(AB45,シフト記号表!$C$6:$L$47,10,FALSE()))</f>
        <v/>
      </c>
      <c r="AC46" s="77" t="str">
        <f>IF(AC45="","",VLOOKUP(AC45,シフト記号表!$C$6:$L$47,10,FALSE()))</f>
        <v/>
      </c>
      <c r="AD46" s="75" t="str">
        <f>IF(AD45="","",VLOOKUP(AD45,シフト記号表!$C$6:$L$47,10,FALSE()))</f>
        <v/>
      </c>
      <c r="AE46" s="76" t="str">
        <f>IF(AE45="","",VLOOKUP(AE45,シフト記号表!$C$6:$L$47,10,FALSE()))</f>
        <v/>
      </c>
      <c r="AF46" s="76" t="str">
        <f>IF(AF45="","",VLOOKUP(AF45,シフト記号表!$C$6:$L$47,10,FALSE()))</f>
        <v/>
      </c>
      <c r="AG46" s="76" t="str">
        <f>IF(AG45="","",VLOOKUP(AG45,シフト記号表!$C$6:$L$47,10,FALSE()))</f>
        <v/>
      </c>
      <c r="AH46" s="76" t="str">
        <f>IF(AH45="","",VLOOKUP(AH45,シフト記号表!$C$6:$L$47,10,FALSE()))</f>
        <v/>
      </c>
      <c r="AI46" s="76" t="str">
        <f>IF(AI45="","",VLOOKUP(AI45,シフト記号表!$C$6:$L$47,10,FALSE()))</f>
        <v/>
      </c>
      <c r="AJ46" s="77" t="str">
        <f>IF(AJ45="","",VLOOKUP(AJ45,シフト記号表!$C$6:$L$47,10,FALSE()))</f>
        <v/>
      </c>
      <c r="AK46" s="75" t="str">
        <f>IF(AK45="","",VLOOKUP(AK45,シフト記号表!$C$6:$L$47,10,FALSE()))</f>
        <v/>
      </c>
      <c r="AL46" s="76" t="str">
        <f>IF(AL45="","",VLOOKUP(AL45,シフト記号表!$C$6:$L$47,10,FALSE()))</f>
        <v/>
      </c>
      <c r="AM46" s="76" t="str">
        <f>IF(AM45="","",VLOOKUP(AM45,シフト記号表!$C$6:$L$47,10,FALSE()))</f>
        <v/>
      </c>
      <c r="AN46" s="76" t="str">
        <f>IF(AN45="","",VLOOKUP(AN45,シフト記号表!$C$6:$L$47,10,FALSE()))</f>
        <v/>
      </c>
      <c r="AO46" s="76" t="str">
        <f>IF(AO45="","",VLOOKUP(AO45,シフト記号表!$C$6:$L$47,10,FALSE()))</f>
        <v/>
      </c>
      <c r="AP46" s="76" t="str">
        <f>IF(AP45="","",VLOOKUP(AP45,シフト記号表!$C$6:$L$47,10,FALSE()))</f>
        <v/>
      </c>
      <c r="AQ46" s="77" t="str">
        <f>IF(AQ45="","",VLOOKUP(AQ45,シフト記号表!$C$6:$L$47,10,FALSE()))</f>
        <v/>
      </c>
      <c r="AR46" s="75" t="str">
        <f>IF(AR45="","",VLOOKUP(AR45,シフト記号表!$C$6:$L$47,10,FALSE()))</f>
        <v/>
      </c>
      <c r="AS46" s="76" t="str">
        <f>IF(AS45="","",VLOOKUP(AS45,シフト記号表!$C$6:$L$47,10,FALSE()))</f>
        <v/>
      </c>
      <c r="AT46" s="76" t="str">
        <f>IF(AT45="","",VLOOKUP(AT45,シフト記号表!$C$6:$L$47,10,FALSE()))</f>
        <v/>
      </c>
      <c r="AU46" s="76" t="str">
        <f>IF(AU45="","",VLOOKUP(AU45,シフト記号表!$C$6:$L$47,10,FALSE()))</f>
        <v/>
      </c>
      <c r="AV46" s="76" t="str">
        <f>IF(AV45="","",VLOOKUP(AV45,シフト記号表!$C$6:$L$47,10,FALSE()))</f>
        <v/>
      </c>
      <c r="AW46" s="76" t="str">
        <f>IF(AW45="","",VLOOKUP(AW45,シフト記号表!$C$6:$L$47,10,FALSE()))</f>
        <v/>
      </c>
      <c r="AX46" s="77" t="str">
        <f>IF(AX45="","",VLOOKUP(AX45,シフト記号表!$C$6:$L$47,10,FALSE()))</f>
        <v/>
      </c>
      <c r="AY46" s="75" t="str">
        <f>IF(AY45="","",VLOOKUP(AY45,シフト記号表!$C$6:$L$47,10,FALSE()))</f>
        <v/>
      </c>
      <c r="AZ46" s="76" t="str">
        <f>IF(AZ45="","",VLOOKUP(AZ45,シフト記号表!$C$6:$L$47,10,FALSE()))</f>
        <v/>
      </c>
      <c r="BA46" s="76" t="str">
        <f>IF(BA45="","",VLOOKUP(BA45,シフト記号表!$C$6:$L$47,10,FALSE()))</f>
        <v/>
      </c>
      <c r="BB46" s="382">
        <f>IF($BE$3="４週",SUM(W46:AX46),IF($BE$3="暦月",SUM(W46:BA46),""))</f>
        <v>0</v>
      </c>
      <c r="BC46" s="382"/>
      <c r="BD46" s="383">
        <f>IF($BE$3="４週",BB46/4,IF($BE$3="暦月",(BB46/($BE$8/7)),""))</f>
        <v>0</v>
      </c>
      <c r="BE46" s="383"/>
      <c r="BF46" s="381"/>
      <c r="BG46" s="381"/>
      <c r="BH46" s="381"/>
      <c r="BI46" s="381"/>
      <c r="BJ46" s="381"/>
    </row>
    <row r="47" spans="2:62" ht="20.25" customHeight="1" x14ac:dyDescent="0.4">
      <c r="B47" s="368">
        <f>B45+1</f>
        <v>17</v>
      </c>
      <c r="C47" s="375"/>
      <c r="D47" s="375"/>
      <c r="E47" s="160"/>
      <c r="F47" s="71"/>
      <c r="G47" s="160"/>
      <c r="H47" s="71"/>
      <c r="I47" s="376"/>
      <c r="J47" s="376"/>
      <c r="K47" s="377"/>
      <c r="L47" s="377"/>
      <c r="M47" s="377"/>
      <c r="N47" s="377"/>
      <c r="O47" s="378"/>
      <c r="P47" s="378"/>
      <c r="Q47" s="378"/>
      <c r="R47" s="378"/>
      <c r="S47" s="378"/>
      <c r="T47" s="88" t="s">
        <v>36</v>
      </c>
      <c r="U47" s="89"/>
      <c r="V47" s="90"/>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165"/>
      <c r="BB47" s="379"/>
      <c r="BC47" s="379"/>
      <c r="BD47" s="380"/>
      <c r="BE47" s="380"/>
      <c r="BF47" s="381"/>
      <c r="BG47" s="381"/>
      <c r="BH47" s="381"/>
      <c r="BI47" s="381"/>
      <c r="BJ47" s="381"/>
    </row>
    <row r="48" spans="2:62" ht="20.25" customHeight="1" x14ac:dyDescent="0.4">
      <c r="B48" s="368"/>
      <c r="C48" s="375"/>
      <c r="D48" s="375"/>
      <c r="E48" s="160"/>
      <c r="F48" s="71">
        <f>C47</f>
        <v>0</v>
      </c>
      <c r="G48" s="160"/>
      <c r="H48" s="71">
        <f>I47</f>
        <v>0</v>
      </c>
      <c r="I48" s="376"/>
      <c r="J48" s="376"/>
      <c r="K48" s="377"/>
      <c r="L48" s="377"/>
      <c r="M48" s="377"/>
      <c r="N48" s="377"/>
      <c r="O48" s="378"/>
      <c r="P48" s="378"/>
      <c r="Q48" s="378"/>
      <c r="R48" s="378"/>
      <c r="S48" s="378"/>
      <c r="T48" s="85" t="s">
        <v>38</v>
      </c>
      <c r="U48" s="86"/>
      <c r="V48" s="87"/>
      <c r="W48" s="75" t="str">
        <f>IF(W47="","",VLOOKUP(W47,シフト記号表!$C$6:$L$47,10,FALSE()))</f>
        <v/>
      </c>
      <c r="X48" s="76" t="str">
        <f>IF(X47="","",VLOOKUP(X47,シフト記号表!$C$6:$L$47,10,FALSE()))</f>
        <v/>
      </c>
      <c r="Y48" s="76" t="str">
        <f>IF(Y47="","",VLOOKUP(Y47,シフト記号表!$C$6:$L$47,10,FALSE()))</f>
        <v/>
      </c>
      <c r="Z48" s="76" t="str">
        <f>IF(Z47="","",VLOOKUP(Z47,シフト記号表!$C$6:$L$47,10,FALSE()))</f>
        <v/>
      </c>
      <c r="AA48" s="76" t="str">
        <f>IF(AA47="","",VLOOKUP(AA47,シフト記号表!$C$6:$L$47,10,FALSE()))</f>
        <v/>
      </c>
      <c r="AB48" s="76" t="str">
        <f>IF(AB47="","",VLOOKUP(AB47,シフト記号表!$C$6:$L$47,10,FALSE()))</f>
        <v/>
      </c>
      <c r="AC48" s="77" t="str">
        <f>IF(AC47="","",VLOOKUP(AC47,シフト記号表!$C$6:$L$47,10,FALSE()))</f>
        <v/>
      </c>
      <c r="AD48" s="75" t="str">
        <f>IF(AD47="","",VLOOKUP(AD47,シフト記号表!$C$6:$L$47,10,FALSE()))</f>
        <v/>
      </c>
      <c r="AE48" s="76" t="str">
        <f>IF(AE47="","",VLOOKUP(AE47,シフト記号表!$C$6:$L$47,10,FALSE()))</f>
        <v/>
      </c>
      <c r="AF48" s="76" t="str">
        <f>IF(AF47="","",VLOOKUP(AF47,シフト記号表!$C$6:$L$47,10,FALSE()))</f>
        <v/>
      </c>
      <c r="AG48" s="76" t="str">
        <f>IF(AG47="","",VLOOKUP(AG47,シフト記号表!$C$6:$L$47,10,FALSE()))</f>
        <v/>
      </c>
      <c r="AH48" s="76" t="str">
        <f>IF(AH47="","",VLOOKUP(AH47,シフト記号表!$C$6:$L$47,10,FALSE()))</f>
        <v/>
      </c>
      <c r="AI48" s="76" t="str">
        <f>IF(AI47="","",VLOOKUP(AI47,シフト記号表!$C$6:$L$47,10,FALSE()))</f>
        <v/>
      </c>
      <c r="AJ48" s="77" t="str">
        <f>IF(AJ47="","",VLOOKUP(AJ47,シフト記号表!$C$6:$L$47,10,FALSE()))</f>
        <v/>
      </c>
      <c r="AK48" s="75" t="str">
        <f>IF(AK47="","",VLOOKUP(AK47,シフト記号表!$C$6:$L$47,10,FALSE()))</f>
        <v/>
      </c>
      <c r="AL48" s="76" t="str">
        <f>IF(AL47="","",VLOOKUP(AL47,シフト記号表!$C$6:$L$47,10,FALSE()))</f>
        <v/>
      </c>
      <c r="AM48" s="76" t="str">
        <f>IF(AM47="","",VLOOKUP(AM47,シフト記号表!$C$6:$L$47,10,FALSE()))</f>
        <v/>
      </c>
      <c r="AN48" s="76" t="str">
        <f>IF(AN47="","",VLOOKUP(AN47,シフト記号表!$C$6:$L$47,10,FALSE()))</f>
        <v/>
      </c>
      <c r="AO48" s="76" t="str">
        <f>IF(AO47="","",VLOOKUP(AO47,シフト記号表!$C$6:$L$47,10,FALSE()))</f>
        <v/>
      </c>
      <c r="AP48" s="76" t="str">
        <f>IF(AP47="","",VLOOKUP(AP47,シフト記号表!$C$6:$L$47,10,FALSE()))</f>
        <v/>
      </c>
      <c r="AQ48" s="77" t="str">
        <f>IF(AQ47="","",VLOOKUP(AQ47,シフト記号表!$C$6:$L$47,10,FALSE()))</f>
        <v/>
      </c>
      <c r="AR48" s="75" t="str">
        <f>IF(AR47="","",VLOOKUP(AR47,シフト記号表!$C$6:$L$47,10,FALSE()))</f>
        <v/>
      </c>
      <c r="AS48" s="76" t="str">
        <f>IF(AS47="","",VLOOKUP(AS47,シフト記号表!$C$6:$L$47,10,FALSE()))</f>
        <v/>
      </c>
      <c r="AT48" s="76" t="str">
        <f>IF(AT47="","",VLOOKUP(AT47,シフト記号表!$C$6:$L$47,10,FALSE()))</f>
        <v/>
      </c>
      <c r="AU48" s="76" t="str">
        <f>IF(AU47="","",VLOOKUP(AU47,シフト記号表!$C$6:$L$47,10,FALSE()))</f>
        <v/>
      </c>
      <c r="AV48" s="76" t="str">
        <f>IF(AV47="","",VLOOKUP(AV47,シフト記号表!$C$6:$L$47,10,FALSE()))</f>
        <v/>
      </c>
      <c r="AW48" s="76" t="str">
        <f>IF(AW47="","",VLOOKUP(AW47,シフト記号表!$C$6:$L$47,10,FALSE()))</f>
        <v/>
      </c>
      <c r="AX48" s="77" t="str">
        <f>IF(AX47="","",VLOOKUP(AX47,シフト記号表!$C$6:$L$47,10,FALSE()))</f>
        <v/>
      </c>
      <c r="AY48" s="75" t="str">
        <f>IF(AY47="","",VLOOKUP(AY47,シフト記号表!$C$6:$L$47,10,FALSE()))</f>
        <v/>
      </c>
      <c r="AZ48" s="76" t="str">
        <f>IF(AZ47="","",VLOOKUP(AZ47,シフト記号表!$C$6:$L$47,10,FALSE()))</f>
        <v/>
      </c>
      <c r="BA48" s="76" t="str">
        <f>IF(BA47="","",VLOOKUP(BA47,シフト記号表!$C$6:$L$47,10,FALSE()))</f>
        <v/>
      </c>
      <c r="BB48" s="382">
        <f>IF($BE$3="４週",SUM(W48:AX48),IF($BE$3="暦月",SUM(W48:BA48),""))</f>
        <v>0</v>
      </c>
      <c r="BC48" s="382"/>
      <c r="BD48" s="383">
        <f>IF($BE$3="４週",BB48/4,IF($BE$3="暦月",(BB48/($BE$8/7)),""))</f>
        <v>0</v>
      </c>
      <c r="BE48" s="383"/>
      <c r="BF48" s="381"/>
      <c r="BG48" s="381"/>
      <c r="BH48" s="381"/>
      <c r="BI48" s="381"/>
      <c r="BJ48" s="381"/>
    </row>
    <row r="49" spans="2:62" ht="20.25" customHeight="1" x14ac:dyDescent="0.4">
      <c r="B49" s="368">
        <f>B47+1</f>
        <v>18</v>
      </c>
      <c r="C49" s="375"/>
      <c r="D49" s="375"/>
      <c r="E49" s="160"/>
      <c r="F49" s="71"/>
      <c r="G49" s="160"/>
      <c r="H49" s="71"/>
      <c r="I49" s="376"/>
      <c r="J49" s="376"/>
      <c r="K49" s="377"/>
      <c r="L49" s="377"/>
      <c r="M49" s="377"/>
      <c r="N49" s="377"/>
      <c r="O49" s="378"/>
      <c r="P49" s="378"/>
      <c r="Q49" s="378"/>
      <c r="R49" s="378"/>
      <c r="S49" s="378"/>
      <c r="T49" s="88" t="s">
        <v>36</v>
      </c>
      <c r="U49" s="89"/>
      <c r="V49" s="90"/>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165"/>
      <c r="BB49" s="379"/>
      <c r="BC49" s="379"/>
      <c r="BD49" s="380"/>
      <c r="BE49" s="380"/>
      <c r="BF49" s="381"/>
      <c r="BG49" s="381"/>
      <c r="BH49" s="381"/>
      <c r="BI49" s="381"/>
      <c r="BJ49" s="381"/>
    </row>
    <row r="50" spans="2:62" ht="20.25" customHeight="1" x14ac:dyDescent="0.4">
      <c r="B50" s="368"/>
      <c r="C50" s="375"/>
      <c r="D50" s="375"/>
      <c r="E50" s="160"/>
      <c r="F50" s="71">
        <f>C49</f>
        <v>0</v>
      </c>
      <c r="G50" s="160"/>
      <c r="H50" s="71">
        <f>I49</f>
        <v>0</v>
      </c>
      <c r="I50" s="376"/>
      <c r="J50" s="376"/>
      <c r="K50" s="377"/>
      <c r="L50" s="377"/>
      <c r="M50" s="377"/>
      <c r="N50" s="377"/>
      <c r="O50" s="378"/>
      <c r="P50" s="378"/>
      <c r="Q50" s="378"/>
      <c r="R50" s="378"/>
      <c r="S50" s="378"/>
      <c r="T50" s="85" t="s">
        <v>38</v>
      </c>
      <c r="U50" s="86"/>
      <c r="V50" s="87"/>
      <c r="W50" s="75" t="str">
        <f>IF(W49="","",VLOOKUP(W49,シフト記号表!$C$6:$L$47,10,FALSE()))</f>
        <v/>
      </c>
      <c r="X50" s="76" t="str">
        <f>IF(X49="","",VLOOKUP(X49,シフト記号表!$C$6:$L$47,10,FALSE()))</f>
        <v/>
      </c>
      <c r="Y50" s="76" t="str">
        <f>IF(Y49="","",VLOOKUP(Y49,シフト記号表!$C$6:$L$47,10,FALSE()))</f>
        <v/>
      </c>
      <c r="Z50" s="76" t="str">
        <f>IF(Z49="","",VLOOKUP(Z49,シフト記号表!$C$6:$L$47,10,FALSE()))</f>
        <v/>
      </c>
      <c r="AA50" s="76" t="str">
        <f>IF(AA49="","",VLOOKUP(AA49,シフト記号表!$C$6:$L$47,10,FALSE()))</f>
        <v/>
      </c>
      <c r="AB50" s="76" t="str">
        <f>IF(AB49="","",VLOOKUP(AB49,シフト記号表!$C$6:$L$47,10,FALSE()))</f>
        <v/>
      </c>
      <c r="AC50" s="77" t="str">
        <f>IF(AC49="","",VLOOKUP(AC49,シフト記号表!$C$6:$L$47,10,FALSE()))</f>
        <v/>
      </c>
      <c r="AD50" s="75" t="str">
        <f>IF(AD49="","",VLOOKUP(AD49,シフト記号表!$C$6:$L$47,10,FALSE()))</f>
        <v/>
      </c>
      <c r="AE50" s="76" t="str">
        <f>IF(AE49="","",VLOOKUP(AE49,シフト記号表!$C$6:$L$47,10,FALSE()))</f>
        <v/>
      </c>
      <c r="AF50" s="76" t="str">
        <f>IF(AF49="","",VLOOKUP(AF49,シフト記号表!$C$6:$L$47,10,FALSE()))</f>
        <v/>
      </c>
      <c r="AG50" s="76" t="str">
        <f>IF(AG49="","",VLOOKUP(AG49,シフト記号表!$C$6:$L$47,10,FALSE()))</f>
        <v/>
      </c>
      <c r="AH50" s="76" t="str">
        <f>IF(AH49="","",VLOOKUP(AH49,シフト記号表!$C$6:$L$47,10,FALSE()))</f>
        <v/>
      </c>
      <c r="AI50" s="76" t="str">
        <f>IF(AI49="","",VLOOKUP(AI49,シフト記号表!$C$6:$L$47,10,FALSE()))</f>
        <v/>
      </c>
      <c r="AJ50" s="77" t="str">
        <f>IF(AJ49="","",VLOOKUP(AJ49,シフト記号表!$C$6:$L$47,10,FALSE()))</f>
        <v/>
      </c>
      <c r="AK50" s="75" t="str">
        <f>IF(AK49="","",VLOOKUP(AK49,シフト記号表!$C$6:$L$47,10,FALSE()))</f>
        <v/>
      </c>
      <c r="AL50" s="76" t="str">
        <f>IF(AL49="","",VLOOKUP(AL49,シフト記号表!$C$6:$L$47,10,FALSE()))</f>
        <v/>
      </c>
      <c r="AM50" s="76" t="str">
        <f>IF(AM49="","",VLOOKUP(AM49,シフト記号表!$C$6:$L$47,10,FALSE()))</f>
        <v/>
      </c>
      <c r="AN50" s="76" t="str">
        <f>IF(AN49="","",VLOOKUP(AN49,シフト記号表!$C$6:$L$47,10,FALSE()))</f>
        <v/>
      </c>
      <c r="AO50" s="76" t="str">
        <f>IF(AO49="","",VLOOKUP(AO49,シフト記号表!$C$6:$L$47,10,FALSE()))</f>
        <v/>
      </c>
      <c r="AP50" s="76" t="str">
        <f>IF(AP49="","",VLOOKUP(AP49,シフト記号表!$C$6:$L$47,10,FALSE()))</f>
        <v/>
      </c>
      <c r="AQ50" s="77" t="str">
        <f>IF(AQ49="","",VLOOKUP(AQ49,シフト記号表!$C$6:$L$47,10,FALSE()))</f>
        <v/>
      </c>
      <c r="AR50" s="75" t="str">
        <f>IF(AR49="","",VLOOKUP(AR49,シフト記号表!$C$6:$L$47,10,FALSE()))</f>
        <v/>
      </c>
      <c r="AS50" s="76" t="str">
        <f>IF(AS49="","",VLOOKUP(AS49,シフト記号表!$C$6:$L$47,10,FALSE()))</f>
        <v/>
      </c>
      <c r="AT50" s="76" t="str">
        <f>IF(AT49="","",VLOOKUP(AT49,シフト記号表!$C$6:$L$47,10,FALSE()))</f>
        <v/>
      </c>
      <c r="AU50" s="76" t="str">
        <f>IF(AU49="","",VLOOKUP(AU49,シフト記号表!$C$6:$L$47,10,FALSE()))</f>
        <v/>
      </c>
      <c r="AV50" s="76" t="str">
        <f>IF(AV49="","",VLOOKUP(AV49,シフト記号表!$C$6:$L$47,10,FALSE()))</f>
        <v/>
      </c>
      <c r="AW50" s="76" t="str">
        <f>IF(AW49="","",VLOOKUP(AW49,シフト記号表!$C$6:$L$47,10,FALSE()))</f>
        <v/>
      </c>
      <c r="AX50" s="77" t="str">
        <f>IF(AX49="","",VLOOKUP(AX49,シフト記号表!$C$6:$L$47,10,FALSE()))</f>
        <v/>
      </c>
      <c r="AY50" s="75" t="str">
        <f>IF(AY49="","",VLOOKUP(AY49,シフト記号表!$C$6:$L$47,10,FALSE()))</f>
        <v/>
      </c>
      <c r="AZ50" s="76" t="str">
        <f>IF(AZ49="","",VLOOKUP(AZ49,シフト記号表!$C$6:$L$47,10,FALSE()))</f>
        <v/>
      </c>
      <c r="BA50" s="76" t="str">
        <f>IF(BA49="","",VLOOKUP(BA49,シフト記号表!$C$6:$L$47,10,FALSE()))</f>
        <v/>
      </c>
      <c r="BB50" s="382">
        <f>IF($BE$3="４週",SUM(W50:AX50),IF($BE$3="暦月",SUM(W50:BA50),""))</f>
        <v>0</v>
      </c>
      <c r="BC50" s="382"/>
      <c r="BD50" s="383">
        <f>IF($BE$3="４週",BB50/4,IF($BE$3="暦月",(BB50/($BE$8/7)),""))</f>
        <v>0</v>
      </c>
      <c r="BE50" s="383"/>
      <c r="BF50" s="381"/>
      <c r="BG50" s="381"/>
      <c r="BH50" s="381"/>
      <c r="BI50" s="381"/>
      <c r="BJ50" s="381"/>
    </row>
    <row r="51" spans="2:62" ht="20.25" customHeight="1" x14ac:dyDescent="0.4">
      <c r="B51" s="368">
        <f>B49+1</f>
        <v>19</v>
      </c>
      <c r="C51" s="375"/>
      <c r="D51" s="375"/>
      <c r="E51" s="161"/>
      <c r="F51" s="162"/>
      <c r="G51" s="161"/>
      <c r="H51" s="162"/>
      <c r="I51" s="376"/>
      <c r="J51" s="376"/>
      <c r="K51" s="377"/>
      <c r="L51" s="377"/>
      <c r="M51" s="377"/>
      <c r="N51" s="377"/>
      <c r="O51" s="378"/>
      <c r="P51" s="378"/>
      <c r="Q51" s="378"/>
      <c r="R51" s="378"/>
      <c r="S51" s="378"/>
      <c r="T51" s="78" t="s">
        <v>36</v>
      </c>
      <c r="U51" s="79"/>
      <c r="V51" s="80"/>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165"/>
      <c r="BB51" s="379"/>
      <c r="BC51" s="379"/>
      <c r="BD51" s="380"/>
      <c r="BE51" s="380"/>
      <c r="BF51" s="381"/>
      <c r="BG51" s="381"/>
      <c r="BH51" s="381"/>
      <c r="BI51" s="381"/>
      <c r="BJ51" s="381"/>
    </row>
    <row r="52" spans="2:62" ht="20.25" customHeight="1" x14ac:dyDescent="0.4">
      <c r="B52" s="368"/>
      <c r="C52" s="375"/>
      <c r="D52" s="375"/>
      <c r="E52" s="160"/>
      <c r="F52" s="71">
        <f>C51</f>
        <v>0</v>
      </c>
      <c r="G52" s="160"/>
      <c r="H52" s="71">
        <f>I51</f>
        <v>0</v>
      </c>
      <c r="I52" s="376"/>
      <c r="J52" s="376"/>
      <c r="K52" s="377"/>
      <c r="L52" s="377"/>
      <c r="M52" s="377"/>
      <c r="N52" s="377"/>
      <c r="O52" s="378"/>
      <c r="P52" s="378"/>
      <c r="Q52" s="378"/>
      <c r="R52" s="378"/>
      <c r="S52" s="378"/>
      <c r="T52" s="85" t="s">
        <v>38</v>
      </c>
      <c r="U52" s="73"/>
      <c r="V52" s="74"/>
      <c r="W52" s="75" t="str">
        <f>IF(W51="","",VLOOKUP(W51,シフト記号表!$C$6:$L$47,10,FALSE()))</f>
        <v/>
      </c>
      <c r="X52" s="76" t="str">
        <f>IF(X51="","",VLOOKUP(X51,シフト記号表!$C$6:$L$47,10,FALSE()))</f>
        <v/>
      </c>
      <c r="Y52" s="76" t="str">
        <f>IF(Y51="","",VLOOKUP(Y51,シフト記号表!$C$6:$L$47,10,FALSE()))</f>
        <v/>
      </c>
      <c r="Z52" s="76" t="str">
        <f>IF(Z51="","",VLOOKUP(Z51,シフト記号表!$C$6:$L$47,10,FALSE()))</f>
        <v/>
      </c>
      <c r="AA52" s="76" t="str">
        <f>IF(AA51="","",VLOOKUP(AA51,シフト記号表!$C$6:$L$47,10,FALSE()))</f>
        <v/>
      </c>
      <c r="AB52" s="76" t="str">
        <f>IF(AB51="","",VLOOKUP(AB51,シフト記号表!$C$6:$L$47,10,FALSE()))</f>
        <v/>
      </c>
      <c r="AC52" s="77" t="str">
        <f>IF(AC51="","",VLOOKUP(AC51,シフト記号表!$C$6:$L$47,10,FALSE()))</f>
        <v/>
      </c>
      <c r="AD52" s="75" t="str">
        <f>IF(AD51="","",VLOOKUP(AD51,シフト記号表!$C$6:$L$47,10,FALSE()))</f>
        <v/>
      </c>
      <c r="AE52" s="76" t="str">
        <f>IF(AE51="","",VLOOKUP(AE51,シフト記号表!$C$6:$L$47,10,FALSE()))</f>
        <v/>
      </c>
      <c r="AF52" s="76" t="str">
        <f>IF(AF51="","",VLOOKUP(AF51,シフト記号表!$C$6:$L$47,10,FALSE()))</f>
        <v/>
      </c>
      <c r="AG52" s="76" t="str">
        <f>IF(AG51="","",VLOOKUP(AG51,シフト記号表!$C$6:$L$47,10,FALSE()))</f>
        <v/>
      </c>
      <c r="AH52" s="76" t="str">
        <f>IF(AH51="","",VLOOKUP(AH51,シフト記号表!$C$6:$L$47,10,FALSE()))</f>
        <v/>
      </c>
      <c r="AI52" s="76" t="str">
        <f>IF(AI51="","",VLOOKUP(AI51,シフト記号表!$C$6:$L$47,10,FALSE()))</f>
        <v/>
      </c>
      <c r="AJ52" s="77" t="str">
        <f>IF(AJ51="","",VLOOKUP(AJ51,シフト記号表!$C$6:$L$47,10,FALSE()))</f>
        <v/>
      </c>
      <c r="AK52" s="75" t="str">
        <f>IF(AK51="","",VLOOKUP(AK51,シフト記号表!$C$6:$L$47,10,FALSE()))</f>
        <v/>
      </c>
      <c r="AL52" s="76" t="str">
        <f>IF(AL51="","",VLOOKUP(AL51,シフト記号表!$C$6:$L$47,10,FALSE()))</f>
        <v/>
      </c>
      <c r="AM52" s="76" t="str">
        <f>IF(AM51="","",VLOOKUP(AM51,シフト記号表!$C$6:$L$47,10,FALSE()))</f>
        <v/>
      </c>
      <c r="AN52" s="76" t="str">
        <f>IF(AN51="","",VLOOKUP(AN51,シフト記号表!$C$6:$L$47,10,FALSE()))</f>
        <v/>
      </c>
      <c r="AO52" s="76" t="str">
        <f>IF(AO51="","",VLOOKUP(AO51,シフト記号表!$C$6:$L$47,10,FALSE()))</f>
        <v/>
      </c>
      <c r="AP52" s="76" t="str">
        <f>IF(AP51="","",VLOOKUP(AP51,シフト記号表!$C$6:$L$47,10,FALSE()))</f>
        <v/>
      </c>
      <c r="AQ52" s="77" t="str">
        <f>IF(AQ51="","",VLOOKUP(AQ51,シフト記号表!$C$6:$L$47,10,FALSE()))</f>
        <v/>
      </c>
      <c r="AR52" s="75" t="str">
        <f>IF(AR51="","",VLOOKUP(AR51,シフト記号表!$C$6:$L$47,10,FALSE()))</f>
        <v/>
      </c>
      <c r="AS52" s="76" t="str">
        <f>IF(AS51="","",VLOOKUP(AS51,シフト記号表!$C$6:$L$47,10,FALSE()))</f>
        <v/>
      </c>
      <c r="AT52" s="76" t="str">
        <f>IF(AT51="","",VLOOKUP(AT51,シフト記号表!$C$6:$L$47,10,FALSE()))</f>
        <v/>
      </c>
      <c r="AU52" s="76" t="str">
        <f>IF(AU51="","",VLOOKUP(AU51,シフト記号表!$C$6:$L$47,10,FALSE()))</f>
        <v/>
      </c>
      <c r="AV52" s="76" t="str">
        <f>IF(AV51="","",VLOOKUP(AV51,シフト記号表!$C$6:$L$47,10,FALSE()))</f>
        <v/>
      </c>
      <c r="AW52" s="76" t="str">
        <f>IF(AW51="","",VLOOKUP(AW51,シフト記号表!$C$6:$L$47,10,FALSE()))</f>
        <v/>
      </c>
      <c r="AX52" s="77" t="str">
        <f>IF(AX51="","",VLOOKUP(AX51,シフト記号表!$C$6:$L$47,10,FALSE()))</f>
        <v/>
      </c>
      <c r="AY52" s="75" t="str">
        <f>IF(AY51="","",VLOOKUP(AY51,シフト記号表!$C$6:$L$47,10,FALSE()))</f>
        <v/>
      </c>
      <c r="AZ52" s="76" t="str">
        <f>IF(AZ51="","",VLOOKUP(AZ51,シフト記号表!$C$6:$L$47,10,FALSE()))</f>
        <v/>
      </c>
      <c r="BA52" s="76" t="str">
        <f>IF(BA51="","",VLOOKUP(BA51,シフト記号表!$C$6:$L$47,10,FALSE()))</f>
        <v/>
      </c>
      <c r="BB52" s="382">
        <f>IF($BE$3="４週",SUM(W52:AX52),IF($BE$3="暦月",SUM(W52:BA52),""))</f>
        <v>0</v>
      </c>
      <c r="BC52" s="382"/>
      <c r="BD52" s="383">
        <f>IF($BE$3="４週",BB52/4,IF($BE$3="暦月",(BB52/($BE$8/7)),""))</f>
        <v>0</v>
      </c>
      <c r="BE52" s="383"/>
      <c r="BF52" s="381"/>
      <c r="BG52" s="381"/>
      <c r="BH52" s="381"/>
      <c r="BI52" s="381"/>
      <c r="BJ52" s="381"/>
    </row>
    <row r="53" spans="2:62" ht="20.25" customHeight="1" x14ac:dyDescent="0.4">
      <c r="B53" s="368">
        <f>B51+1</f>
        <v>20</v>
      </c>
      <c r="C53" s="375"/>
      <c r="D53" s="375"/>
      <c r="E53" s="161"/>
      <c r="F53" s="162"/>
      <c r="G53" s="161"/>
      <c r="H53" s="162"/>
      <c r="I53" s="376"/>
      <c r="J53" s="376"/>
      <c r="K53" s="377"/>
      <c r="L53" s="377"/>
      <c r="M53" s="377"/>
      <c r="N53" s="377"/>
      <c r="O53" s="378"/>
      <c r="P53" s="378"/>
      <c r="Q53" s="378"/>
      <c r="R53" s="378"/>
      <c r="S53" s="378"/>
      <c r="T53" s="78" t="s">
        <v>36</v>
      </c>
      <c r="U53" s="79"/>
      <c r="V53" s="80"/>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165"/>
      <c r="BB53" s="379"/>
      <c r="BC53" s="379"/>
      <c r="BD53" s="380"/>
      <c r="BE53" s="380"/>
      <c r="BF53" s="381"/>
      <c r="BG53" s="381"/>
      <c r="BH53" s="381"/>
      <c r="BI53" s="381"/>
      <c r="BJ53" s="381"/>
    </row>
    <row r="54" spans="2:62" ht="20.25" customHeight="1" x14ac:dyDescent="0.4">
      <c r="B54" s="368"/>
      <c r="C54" s="375"/>
      <c r="D54" s="375"/>
      <c r="E54" s="160"/>
      <c r="F54" s="71">
        <f>C53</f>
        <v>0</v>
      </c>
      <c r="G54" s="160"/>
      <c r="H54" s="71">
        <f>I53</f>
        <v>0</v>
      </c>
      <c r="I54" s="376"/>
      <c r="J54" s="376"/>
      <c r="K54" s="377"/>
      <c r="L54" s="377"/>
      <c r="M54" s="377"/>
      <c r="N54" s="377"/>
      <c r="O54" s="378"/>
      <c r="P54" s="378"/>
      <c r="Q54" s="378"/>
      <c r="R54" s="378"/>
      <c r="S54" s="378"/>
      <c r="T54" s="85" t="s">
        <v>38</v>
      </c>
      <c r="U54" s="86"/>
      <c r="V54" s="87"/>
      <c r="W54" s="75" t="str">
        <f>IF(W53="","",VLOOKUP(W53,シフト記号表!$C$6:$L$47,10,FALSE()))</f>
        <v/>
      </c>
      <c r="X54" s="76" t="str">
        <f>IF(X53="","",VLOOKUP(X53,シフト記号表!$C$6:$L$47,10,FALSE()))</f>
        <v/>
      </c>
      <c r="Y54" s="76" t="str">
        <f>IF(Y53="","",VLOOKUP(Y53,シフト記号表!$C$6:$L$47,10,FALSE()))</f>
        <v/>
      </c>
      <c r="Z54" s="76" t="str">
        <f>IF(Z53="","",VLOOKUP(Z53,シフト記号表!$C$6:$L$47,10,FALSE()))</f>
        <v/>
      </c>
      <c r="AA54" s="76" t="str">
        <f>IF(AA53="","",VLOOKUP(AA53,シフト記号表!$C$6:$L$47,10,FALSE()))</f>
        <v/>
      </c>
      <c r="AB54" s="76" t="str">
        <f>IF(AB53="","",VLOOKUP(AB53,シフト記号表!$C$6:$L$47,10,FALSE()))</f>
        <v/>
      </c>
      <c r="AC54" s="77" t="str">
        <f>IF(AC53="","",VLOOKUP(AC53,シフト記号表!$C$6:$L$47,10,FALSE()))</f>
        <v/>
      </c>
      <c r="AD54" s="75" t="str">
        <f>IF(AD53="","",VLOOKUP(AD53,シフト記号表!$C$6:$L$47,10,FALSE()))</f>
        <v/>
      </c>
      <c r="AE54" s="76" t="str">
        <f>IF(AE53="","",VLOOKUP(AE53,シフト記号表!$C$6:$L$47,10,FALSE()))</f>
        <v/>
      </c>
      <c r="AF54" s="76" t="str">
        <f>IF(AF53="","",VLOOKUP(AF53,シフト記号表!$C$6:$L$47,10,FALSE()))</f>
        <v/>
      </c>
      <c r="AG54" s="76" t="str">
        <f>IF(AG53="","",VLOOKUP(AG53,シフト記号表!$C$6:$L$47,10,FALSE()))</f>
        <v/>
      </c>
      <c r="AH54" s="76" t="str">
        <f>IF(AH53="","",VLOOKUP(AH53,シフト記号表!$C$6:$L$47,10,FALSE()))</f>
        <v/>
      </c>
      <c r="AI54" s="76" t="str">
        <f>IF(AI53="","",VLOOKUP(AI53,シフト記号表!$C$6:$L$47,10,FALSE()))</f>
        <v/>
      </c>
      <c r="AJ54" s="77" t="str">
        <f>IF(AJ53="","",VLOOKUP(AJ53,シフト記号表!$C$6:$L$47,10,FALSE()))</f>
        <v/>
      </c>
      <c r="AK54" s="75" t="str">
        <f>IF(AK53="","",VLOOKUP(AK53,シフト記号表!$C$6:$L$47,10,FALSE()))</f>
        <v/>
      </c>
      <c r="AL54" s="76" t="str">
        <f>IF(AL53="","",VLOOKUP(AL53,シフト記号表!$C$6:$L$47,10,FALSE()))</f>
        <v/>
      </c>
      <c r="AM54" s="76" t="str">
        <f>IF(AM53="","",VLOOKUP(AM53,シフト記号表!$C$6:$L$47,10,FALSE()))</f>
        <v/>
      </c>
      <c r="AN54" s="76" t="str">
        <f>IF(AN53="","",VLOOKUP(AN53,シフト記号表!$C$6:$L$47,10,FALSE()))</f>
        <v/>
      </c>
      <c r="AO54" s="76" t="str">
        <f>IF(AO53="","",VLOOKUP(AO53,シフト記号表!$C$6:$L$47,10,FALSE()))</f>
        <v/>
      </c>
      <c r="AP54" s="76" t="str">
        <f>IF(AP53="","",VLOOKUP(AP53,シフト記号表!$C$6:$L$47,10,FALSE()))</f>
        <v/>
      </c>
      <c r="AQ54" s="77" t="str">
        <f>IF(AQ53="","",VLOOKUP(AQ53,シフト記号表!$C$6:$L$47,10,FALSE()))</f>
        <v/>
      </c>
      <c r="AR54" s="75" t="str">
        <f>IF(AR53="","",VLOOKUP(AR53,シフト記号表!$C$6:$L$47,10,FALSE()))</f>
        <v/>
      </c>
      <c r="AS54" s="76" t="str">
        <f>IF(AS53="","",VLOOKUP(AS53,シフト記号表!$C$6:$L$47,10,FALSE()))</f>
        <v/>
      </c>
      <c r="AT54" s="76" t="str">
        <f>IF(AT53="","",VLOOKUP(AT53,シフト記号表!$C$6:$L$47,10,FALSE()))</f>
        <v/>
      </c>
      <c r="AU54" s="76" t="str">
        <f>IF(AU53="","",VLOOKUP(AU53,シフト記号表!$C$6:$L$47,10,FALSE()))</f>
        <v/>
      </c>
      <c r="AV54" s="76" t="str">
        <f>IF(AV53="","",VLOOKUP(AV53,シフト記号表!$C$6:$L$47,10,FALSE()))</f>
        <v/>
      </c>
      <c r="AW54" s="76" t="str">
        <f>IF(AW53="","",VLOOKUP(AW53,シフト記号表!$C$6:$L$47,10,FALSE()))</f>
        <v/>
      </c>
      <c r="AX54" s="77" t="str">
        <f>IF(AX53="","",VLOOKUP(AX53,シフト記号表!$C$6:$L$47,10,FALSE()))</f>
        <v/>
      </c>
      <c r="AY54" s="75" t="str">
        <f>IF(AY53="","",VLOOKUP(AY53,シフト記号表!$C$6:$L$47,10,FALSE()))</f>
        <v/>
      </c>
      <c r="AZ54" s="76" t="str">
        <f>IF(AZ53="","",VLOOKUP(AZ53,シフト記号表!$C$6:$L$47,10,FALSE()))</f>
        <v/>
      </c>
      <c r="BA54" s="76" t="str">
        <f>IF(BA53="","",VLOOKUP(BA53,シフト記号表!$C$6:$L$47,10,FALSE()))</f>
        <v/>
      </c>
      <c r="BB54" s="382">
        <f>IF($BE$3="４週",SUM(W54:AX54),IF($BE$3="暦月",SUM(W54:BA54),""))</f>
        <v>0</v>
      </c>
      <c r="BC54" s="382"/>
      <c r="BD54" s="383">
        <f>IF($BE$3="４週",BB54/4,IF($BE$3="暦月",(BB54/($BE$8/7)),""))</f>
        <v>0</v>
      </c>
      <c r="BE54" s="383"/>
      <c r="BF54" s="381"/>
      <c r="BG54" s="381"/>
      <c r="BH54" s="381"/>
      <c r="BI54" s="381"/>
      <c r="BJ54" s="381"/>
    </row>
    <row r="55" spans="2:62" ht="20.25" customHeight="1" x14ac:dyDescent="0.4">
      <c r="B55" s="368">
        <f>B53+1</f>
        <v>21</v>
      </c>
      <c r="C55" s="375"/>
      <c r="D55" s="375"/>
      <c r="E55" s="160"/>
      <c r="F55" s="71"/>
      <c r="G55" s="160"/>
      <c r="H55" s="71"/>
      <c r="I55" s="376"/>
      <c r="J55" s="376"/>
      <c r="K55" s="377"/>
      <c r="L55" s="377"/>
      <c r="M55" s="377"/>
      <c r="N55" s="377"/>
      <c r="O55" s="378"/>
      <c r="P55" s="378"/>
      <c r="Q55" s="378"/>
      <c r="R55" s="378"/>
      <c r="S55" s="378"/>
      <c r="T55" s="88" t="s">
        <v>36</v>
      </c>
      <c r="U55" s="89"/>
      <c r="V55" s="90"/>
      <c r="W55" s="120"/>
      <c r="X55" s="121"/>
      <c r="Y55" s="121"/>
      <c r="Z55" s="121"/>
      <c r="AA55" s="121"/>
      <c r="AB55" s="121"/>
      <c r="AC55" s="122"/>
      <c r="AD55" s="120"/>
      <c r="AE55" s="121"/>
      <c r="AF55" s="121"/>
      <c r="AG55" s="121"/>
      <c r="AH55" s="121"/>
      <c r="AI55" s="121"/>
      <c r="AJ55" s="122"/>
      <c r="AK55" s="120"/>
      <c r="AL55" s="121"/>
      <c r="AM55" s="121"/>
      <c r="AN55" s="121"/>
      <c r="AO55" s="121"/>
      <c r="AP55" s="121"/>
      <c r="AQ55" s="122"/>
      <c r="AR55" s="120"/>
      <c r="AS55" s="121"/>
      <c r="AT55" s="121"/>
      <c r="AU55" s="121"/>
      <c r="AV55" s="121"/>
      <c r="AW55" s="121"/>
      <c r="AX55" s="122"/>
      <c r="AY55" s="120"/>
      <c r="AZ55" s="121"/>
      <c r="BA55" s="84"/>
      <c r="BB55" s="379"/>
      <c r="BC55" s="379"/>
      <c r="BD55" s="380"/>
      <c r="BE55" s="380"/>
      <c r="BF55" s="381"/>
      <c r="BG55" s="381"/>
      <c r="BH55" s="381"/>
      <c r="BI55" s="381"/>
      <c r="BJ55" s="381"/>
    </row>
    <row r="56" spans="2:62" ht="20.25" customHeight="1" x14ac:dyDescent="0.4">
      <c r="B56" s="368"/>
      <c r="C56" s="375"/>
      <c r="D56" s="375"/>
      <c r="E56" s="160"/>
      <c r="F56" s="71">
        <f>C55</f>
        <v>0</v>
      </c>
      <c r="G56" s="160"/>
      <c r="H56" s="71">
        <f>I55</f>
        <v>0</v>
      </c>
      <c r="I56" s="376"/>
      <c r="J56" s="376"/>
      <c r="K56" s="377"/>
      <c r="L56" s="377"/>
      <c r="M56" s="377"/>
      <c r="N56" s="377"/>
      <c r="O56" s="378"/>
      <c r="P56" s="378"/>
      <c r="Q56" s="378"/>
      <c r="R56" s="378"/>
      <c r="S56" s="378"/>
      <c r="T56" s="85" t="s">
        <v>38</v>
      </c>
      <c r="U56" s="86"/>
      <c r="V56" s="87"/>
      <c r="W56" s="75" t="str">
        <f>IF(W55="","",VLOOKUP(W55,シフト記号表!$C$6:$L$47,10,FALSE()))</f>
        <v/>
      </c>
      <c r="X56" s="76" t="str">
        <f>IF(X55="","",VLOOKUP(X55,シフト記号表!$C$6:$L$47,10,FALSE()))</f>
        <v/>
      </c>
      <c r="Y56" s="76" t="str">
        <f>IF(Y55="","",VLOOKUP(Y55,シフト記号表!$C$6:$L$47,10,FALSE()))</f>
        <v/>
      </c>
      <c r="Z56" s="76" t="str">
        <f>IF(Z55="","",VLOOKUP(Z55,シフト記号表!$C$6:$L$47,10,FALSE()))</f>
        <v/>
      </c>
      <c r="AA56" s="76" t="str">
        <f>IF(AA55="","",VLOOKUP(AA55,シフト記号表!$C$6:$L$47,10,FALSE()))</f>
        <v/>
      </c>
      <c r="AB56" s="76" t="str">
        <f>IF(AB55="","",VLOOKUP(AB55,シフト記号表!$C$6:$L$47,10,FALSE()))</f>
        <v/>
      </c>
      <c r="AC56" s="77" t="str">
        <f>IF(AC55="","",VLOOKUP(AC55,シフト記号表!$C$6:$L$47,10,FALSE()))</f>
        <v/>
      </c>
      <c r="AD56" s="75" t="str">
        <f>IF(AD55="","",VLOOKUP(AD55,シフト記号表!$C$6:$L$47,10,FALSE()))</f>
        <v/>
      </c>
      <c r="AE56" s="76" t="str">
        <f>IF(AE55="","",VLOOKUP(AE55,シフト記号表!$C$6:$L$47,10,FALSE()))</f>
        <v/>
      </c>
      <c r="AF56" s="76" t="str">
        <f>IF(AF55="","",VLOOKUP(AF55,シフト記号表!$C$6:$L$47,10,FALSE()))</f>
        <v/>
      </c>
      <c r="AG56" s="76" t="str">
        <f>IF(AG55="","",VLOOKUP(AG55,シフト記号表!$C$6:$L$47,10,FALSE()))</f>
        <v/>
      </c>
      <c r="AH56" s="76" t="str">
        <f>IF(AH55="","",VLOOKUP(AH55,シフト記号表!$C$6:$L$47,10,FALSE()))</f>
        <v/>
      </c>
      <c r="AI56" s="76" t="str">
        <f>IF(AI55="","",VLOOKUP(AI55,シフト記号表!$C$6:$L$47,10,FALSE()))</f>
        <v/>
      </c>
      <c r="AJ56" s="77" t="str">
        <f>IF(AJ55="","",VLOOKUP(AJ55,シフト記号表!$C$6:$L$47,10,FALSE()))</f>
        <v/>
      </c>
      <c r="AK56" s="75" t="str">
        <f>IF(AK55="","",VLOOKUP(AK55,シフト記号表!$C$6:$L$47,10,FALSE()))</f>
        <v/>
      </c>
      <c r="AL56" s="76" t="str">
        <f>IF(AL55="","",VLOOKUP(AL55,シフト記号表!$C$6:$L$47,10,FALSE()))</f>
        <v/>
      </c>
      <c r="AM56" s="76" t="str">
        <f>IF(AM55="","",VLOOKUP(AM55,シフト記号表!$C$6:$L$47,10,FALSE()))</f>
        <v/>
      </c>
      <c r="AN56" s="76" t="str">
        <f>IF(AN55="","",VLOOKUP(AN55,シフト記号表!$C$6:$L$47,10,FALSE()))</f>
        <v/>
      </c>
      <c r="AO56" s="76" t="str">
        <f>IF(AO55="","",VLOOKUP(AO55,シフト記号表!$C$6:$L$47,10,FALSE()))</f>
        <v/>
      </c>
      <c r="AP56" s="76" t="str">
        <f>IF(AP55="","",VLOOKUP(AP55,シフト記号表!$C$6:$L$47,10,FALSE()))</f>
        <v/>
      </c>
      <c r="AQ56" s="77" t="str">
        <f>IF(AQ55="","",VLOOKUP(AQ55,シフト記号表!$C$6:$L$47,10,FALSE()))</f>
        <v/>
      </c>
      <c r="AR56" s="75" t="str">
        <f>IF(AR55="","",VLOOKUP(AR55,シフト記号表!$C$6:$L$47,10,FALSE()))</f>
        <v/>
      </c>
      <c r="AS56" s="76" t="str">
        <f>IF(AS55="","",VLOOKUP(AS55,シフト記号表!$C$6:$L$47,10,FALSE()))</f>
        <v/>
      </c>
      <c r="AT56" s="76" t="str">
        <f>IF(AT55="","",VLOOKUP(AT55,シフト記号表!$C$6:$L$47,10,FALSE()))</f>
        <v/>
      </c>
      <c r="AU56" s="76" t="str">
        <f>IF(AU55="","",VLOOKUP(AU55,シフト記号表!$C$6:$L$47,10,FALSE()))</f>
        <v/>
      </c>
      <c r="AV56" s="76" t="str">
        <f>IF(AV55="","",VLOOKUP(AV55,シフト記号表!$C$6:$L$47,10,FALSE()))</f>
        <v/>
      </c>
      <c r="AW56" s="76" t="str">
        <f>IF(AW55="","",VLOOKUP(AW55,シフト記号表!$C$6:$L$47,10,FALSE()))</f>
        <v/>
      </c>
      <c r="AX56" s="77" t="str">
        <f>IF(AX55="","",VLOOKUP(AX55,シフト記号表!$C$6:$L$47,10,FALSE()))</f>
        <v/>
      </c>
      <c r="AY56" s="75" t="str">
        <f>IF(AY55="","",VLOOKUP(AY55,シフト記号表!$C$6:$L$47,10,FALSE()))</f>
        <v/>
      </c>
      <c r="AZ56" s="76" t="str">
        <f>IF(AZ55="","",VLOOKUP(AZ55,シフト記号表!$C$6:$L$47,10,FALSE()))</f>
        <v/>
      </c>
      <c r="BA56" s="76" t="str">
        <f>IF(BA55="","",VLOOKUP(BA55,シフト記号表!$C$6:$L$47,10,FALSE()))</f>
        <v/>
      </c>
      <c r="BB56" s="382">
        <f>IF($BE$3="４週",SUM(W56:AX56),IF($BE$3="暦月",SUM(W56:BA56),""))</f>
        <v>0</v>
      </c>
      <c r="BC56" s="382"/>
      <c r="BD56" s="383">
        <f>IF($BE$3="４週",BB56/4,IF($BE$3="暦月",(BB56/($BE$8/7)),""))</f>
        <v>0</v>
      </c>
      <c r="BE56" s="383"/>
      <c r="BF56" s="381"/>
      <c r="BG56" s="381"/>
      <c r="BH56" s="381"/>
      <c r="BI56" s="381"/>
      <c r="BJ56" s="381"/>
    </row>
    <row r="57" spans="2:62" ht="20.25" customHeight="1" x14ac:dyDescent="0.4">
      <c r="B57" s="368">
        <f>B55+1</f>
        <v>22</v>
      </c>
      <c r="C57" s="375"/>
      <c r="D57" s="375"/>
      <c r="E57" s="160"/>
      <c r="F57" s="71"/>
      <c r="G57" s="160"/>
      <c r="H57" s="71"/>
      <c r="I57" s="376"/>
      <c r="J57" s="376"/>
      <c r="K57" s="377"/>
      <c r="L57" s="377"/>
      <c r="M57" s="377"/>
      <c r="N57" s="377"/>
      <c r="O57" s="378"/>
      <c r="P57" s="378"/>
      <c r="Q57" s="378"/>
      <c r="R57" s="378"/>
      <c r="S57" s="378"/>
      <c r="T57" s="88" t="s">
        <v>36</v>
      </c>
      <c r="U57" s="89"/>
      <c r="V57" s="90"/>
      <c r="W57" s="120"/>
      <c r="X57" s="121"/>
      <c r="Y57" s="121"/>
      <c r="Z57" s="121"/>
      <c r="AA57" s="121"/>
      <c r="AB57" s="121"/>
      <c r="AC57" s="122"/>
      <c r="AD57" s="120"/>
      <c r="AE57" s="121"/>
      <c r="AF57" s="121"/>
      <c r="AG57" s="121"/>
      <c r="AH57" s="121"/>
      <c r="AI57" s="121"/>
      <c r="AJ57" s="122"/>
      <c r="AK57" s="120"/>
      <c r="AL57" s="121"/>
      <c r="AM57" s="121"/>
      <c r="AN57" s="121"/>
      <c r="AO57" s="121"/>
      <c r="AP57" s="121"/>
      <c r="AQ57" s="122"/>
      <c r="AR57" s="120"/>
      <c r="AS57" s="121"/>
      <c r="AT57" s="121"/>
      <c r="AU57" s="121"/>
      <c r="AV57" s="121"/>
      <c r="AW57" s="121"/>
      <c r="AX57" s="122"/>
      <c r="AY57" s="120"/>
      <c r="AZ57" s="121"/>
      <c r="BA57" s="84"/>
      <c r="BB57" s="379"/>
      <c r="BC57" s="379"/>
      <c r="BD57" s="380"/>
      <c r="BE57" s="380"/>
      <c r="BF57" s="381"/>
      <c r="BG57" s="381"/>
      <c r="BH57" s="381"/>
      <c r="BI57" s="381"/>
      <c r="BJ57" s="381"/>
    </row>
    <row r="58" spans="2:62" ht="20.25" customHeight="1" x14ac:dyDescent="0.4">
      <c r="B58" s="368"/>
      <c r="C58" s="375"/>
      <c r="D58" s="375"/>
      <c r="E58" s="160"/>
      <c r="F58" s="71">
        <f>C57</f>
        <v>0</v>
      </c>
      <c r="G58" s="160"/>
      <c r="H58" s="71">
        <f>I57</f>
        <v>0</v>
      </c>
      <c r="I58" s="376"/>
      <c r="J58" s="376"/>
      <c r="K58" s="377"/>
      <c r="L58" s="377"/>
      <c r="M58" s="377"/>
      <c r="N58" s="377"/>
      <c r="O58" s="378"/>
      <c r="P58" s="378"/>
      <c r="Q58" s="378"/>
      <c r="R58" s="378"/>
      <c r="S58" s="378"/>
      <c r="T58" s="85" t="s">
        <v>38</v>
      </c>
      <c r="U58" s="86"/>
      <c r="V58" s="87"/>
      <c r="W58" s="75" t="str">
        <f>IF(W57="","",VLOOKUP(W57,シフト記号表!$C$6:$L$47,10,FALSE()))</f>
        <v/>
      </c>
      <c r="X58" s="76" t="str">
        <f>IF(X57="","",VLOOKUP(X57,シフト記号表!$C$6:$L$47,10,FALSE()))</f>
        <v/>
      </c>
      <c r="Y58" s="76" t="str">
        <f>IF(Y57="","",VLOOKUP(Y57,シフト記号表!$C$6:$L$47,10,FALSE()))</f>
        <v/>
      </c>
      <c r="Z58" s="76" t="str">
        <f>IF(Z57="","",VLOOKUP(Z57,シフト記号表!$C$6:$L$47,10,FALSE()))</f>
        <v/>
      </c>
      <c r="AA58" s="76" t="str">
        <f>IF(AA57="","",VLOOKUP(AA57,シフト記号表!$C$6:$L$47,10,FALSE()))</f>
        <v/>
      </c>
      <c r="AB58" s="76" t="str">
        <f>IF(AB57="","",VLOOKUP(AB57,シフト記号表!$C$6:$L$47,10,FALSE()))</f>
        <v/>
      </c>
      <c r="AC58" s="77" t="str">
        <f>IF(AC57="","",VLOOKUP(AC57,シフト記号表!$C$6:$L$47,10,FALSE()))</f>
        <v/>
      </c>
      <c r="AD58" s="75" t="str">
        <f>IF(AD57="","",VLOOKUP(AD57,シフト記号表!$C$6:$L$47,10,FALSE()))</f>
        <v/>
      </c>
      <c r="AE58" s="76" t="str">
        <f>IF(AE57="","",VLOOKUP(AE57,シフト記号表!$C$6:$L$47,10,FALSE()))</f>
        <v/>
      </c>
      <c r="AF58" s="76" t="str">
        <f>IF(AF57="","",VLOOKUP(AF57,シフト記号表!$C$6:$L$47,10,FALSE()))</f>
        <v/>
      </c>
      <c r="AG58" s="76" t="str">
        <f>IF(AG57="","",VLOOKUP(AG57,シフト記号表!$C$6:$L$47,10,FALSE()))</f>
        <v/>
      </c>
      <c r="AH58" s="76" t="str">
        <f>IF(AH57="","",VLOOKUP(AH57,シフト記号表!$C$6:$L$47,10,FALSE()))</f>
        <v/>
      </c>
      <c r="AI58" s="76" t="str">
        <f>IF(AI57="","",VLOOKUP(AI57,シフト記号表!$C$6:$L$47,10,FALSE()))</f>
        <v/>
      </c>
      <c r="AJ58" s="77" t="str">
        <f>IF(AJ57="","",VLOOKUP(AJ57,シフト記号表!$C$6:$L$47,10,FALSE()))</f>
        <v/>
      </c>
      <c r="AK58" s="75" t="str">
        <f>IF(AK57="","",VLOOKUP(AK57,シフト記号表!$C$6:$L$47,10,FALSE()))</f>
        <v/>
      </c>
      <c r="AL58" s="76" t="str">
        <f>IF(AL57="","",VLOOKUP(AL57,シフト記号表!$C$6:$L$47,10,FALSE()))</f>
        <v/>
      </c>
      <c r="AM58" s="76" t="str">
        <f>IF(AM57="","",VLOOKUP(AM57,シフト記号表!$C$6:$L$47,10,FALSE()))</f>
        <v/>
      </c>
      <c r="AN58" s="76" t="str">
        <f>IF(AN57="","",VLOOKUP(AN57,シフト記号表!$C$6:$L$47,10,FALSE()))</f>
        <v/>
      </c>
      <c r="AO58" s="76" t="str">
        <f>IF(AO57="","",VLOOKUP(AO57,シフト記号表!$C$6:$L$47,10,FALSE()))</f>
        <v/>
      </c>
      <c r="AP58" s="76" t="str">
        <f>IF(AP57="","",VLOOKUP(AP57,シフト記号表!$C$6:$L$47,10,FALSE()))</f>
        <v/>
      </c>
      <c r="AQ58" s="77" t="str">
        <f>IF(AQ57="","",VLOOKUP(AQ57,シフト記号表!$C$6:$L$47,10,FALSE()))</f>
        <v/>
      </c>
      <c r="AR58" s="75" t="str">
        <f>IF(AR57="","",VLOOKUP(AR57,シフト記号表!$C$6:$L$47,10,FALSE()))</f>
        <v/>
      </c>
      <c r="AS58" s="76" t="str">
        <f>IF(AS57="","",VLOOKUP(AS57,シフト記号表!$C$6:$L$47,10,FALSE()))</f>
        <v/>
      </c>
      <c r="AT58" s="76" t="str">
        <f>IF(AT57="","",VLOOKUP(AT57,シフト記号表!$C$6:$L$47,10,FALSE()))</f>
        <v/>
      </c>
      <c r="AU58" s="76" t="str">
        <f>IF(AU57="","",VLOOKUP(AU57,シフト記号表!$C$6:$L$47,10,FALSE()))</f>
        <v/>
      </c>
      <c r="AV58" s="76" t="str">
        <f>IF(AV57="","",VLOOKUP(AV57,シフト記号表!$C$6:$L$47,10,FALSE()))</f>
        <v/>
      </c>
      <c r="AW58" s="76" t="str">
        <f>IF(AW57="","",VLOOKUP(AW57,シフト記号表!$C$6:$L$47,10,FALSE()))</f>
        <v/>
      </c>
      <c r="AX58" s="77" t="str">
        <f>IF(AX57="","",VLOOKUP(AX57,シフト記号表!$C$6:$L$47,10,FALSE()))</f>
        <v/>
      </c>
      <c r="AY58" s="75" t="str">
        <f>IF(AY57="","",VLOOKUP(AY57,シフト記号表!$C$6:$L$47,10,FALSE()))</f>
        <v/>
      </c>
      <c r="AZ58" s="76" t="str">
        <f>IF(AZ57="","",VLOOKUP(AZ57,シフト記号表!$C$6:$L$47,10,FALSE()))</f>
        <v/>
      </c>
      <c r="BA58" s="76" t="str">
        <f>IF(BA57="","",VLOOKUP(BA57,シフト記号表!$C$6:$L$47,10,FALSE()))</f>
        <v/>
      </c>
      <c r="BB58" s="382">
        <f>IF($BE$3="４週",SUM(W58:AX58),IF($BE$3="暦月",SUM(W58:BA58),""))</f>
        <v>0</v>
      </c>
      <c r="BC58" s="382"/>
      <c r="BD58" s="383">
        <f>IF($BE$3="４週",BB58/4,IF($BE$3="暦月",(BB58/($BE$8/7)),""))</f>
        <v>0</v>
      </c>
      <c r="BE58" s="383"/>
      <c r="BF58" s="381"/>
      <c r="BG58" s="381"/>
      <c r="BH58" s="381"/>
      <c r="BI58" s="381"/>
      <c r="BJ58" s="381"/>
    </row>
    <row r="59" spans="2:62" ht="20.25" customHeight="1" x14ac:dyDescent="0.4">
      <c r="B59" s="368">
        <f>B57+1</f>
        <v>23</v>
      </c>
      <c r="C59" s="375"/>
      <c r="D59" s="375"/>
      <c r="E59" s="160"/>
      <c r="F59" s="71"/>
      <c r="G59" s="160"/>
      <c r="H59" s="71"/>
      <c r="I59" s="376"/>
      <c r="J59" s="376"/>
      <c r="K59" s="377"/>
      <c r="L59" s="377"/>
      <c r="M59" s="377"/>
      <c r="N59" s="377"/>
      <c r="O59" s="378"/>
      <c r="P59" s="378"/>
      <c r="Q59" s="378"/>
      <c r="R59" s="378"/>
      <c r="S59" s="378"/>
      <c r="T59" s="88" t="s">
        <v>36</v>
      </c>
      <c r="U59" s="89"/>
      <c r="V59" s="90"/>
      <c r="W59" s="120"/>
      <c r="X59" s="121"/>
      <c r="Y59" s="121"/>
      <c r="Z59" s="121"/>
      <c r="AA59" s="121"/>
      <c r="AB59" s="121"/>
      <c r="AC59" s="122"/>
      <c r="AD59" s="120"/>
      <c r="AE59" s="121"/>
      <c r="AF59" s="121"/>
      <c r="AG59" s="121"/>
      <c r="AH59" s="121"/>
      <c r="AI59" s="121"/>
      <c r="AJ59" s="122"/>
      <c r="AK59" s="120"/>
      <c r="AL59" s="121"/>
      <c r="AM59" s="121"/>
      <c r="AN59" s="121"/>
      <c r="AO59" s="121"/>
      <c r="AP59" s="121"/>
      <c r="AQ59" s="122"/>
      <c r="AR59" s="120"/>
      <c r="AS59" s="121"/>
      <c r="AT59" s="121"/>
      <c r="AU59" s="121"/>
      <c r="AV59" s="121"/>
      <c r="AW59" s="121"/>
      <c r="AX59" s="122"/>
      <c r="AY59" s="120"/>
      <c r="AZ59" s="121"/>
      <c r="BA59" s="84"/>
      <c r="BB59" s="379"/>
      <c r="BC59" s="379"/>
      <c r="BD59" s="380"/>
      <c r="BE59" s="380"/>
      <c r="BF59" s="381"/>
      <c r="BG59" s="381"/>
      <c r="BH59" s="381"/>
      <c r="BI59" s="381"/>
      <c r="BJ59" s="381"/>
    </row>
    <row r="60" spans="2:62" ht="20.25" customHeight="1" x14ac:dyDescent="0.4">
      <c r="B60" s="368"/>
      <c r="C60" s="375"/>
      <c r="D60" s="375"/>
      <c r="E60" s="160"/>
      <c r="F60" s="71">
        <f>C59</f>
        <v>0</v>
      </c>
      <c r="G60" s="160"/>
      <c r="H60" s="71">
        <f>I59</f>
        <v>0</v>
      </c>
      <c r="I60" s="376"/>
      <c r="J60" s="376"/>
      <c r="K60" s="377"/>
      <c r="L60" s="377"/>
      <c r="M60" s="377"/>
      <c r="N60" s="377"/>
      <c r="O60" s="378"/>
      <c r="P60" s="378"/>
      <c r="Q60" s="378"/>
      <c r="R60" s="378"/>
      <c r="S60" s="378"/>
      <c r="T60" s="85" t="s">
        <v>38</v>
      </c>
      <c r="U60" s="86"/>
      <c r="V60" s="87"/>
      <c r="W60" s="75" t="str">
        <f>IF(W59="","",VLOOKUP(W59,シフト記号表!$C$6:$L$47,10,FALSE()))</f>
        <v/>
      </c>
      <c r="X60" s="76" t="str">
        <f>IF(X59="","",VLOOKUP(X59,シフト記号表!$C$6:$L$47,10,FALSE()))</f>
        <v/>
      </c>
      <c r="Y60" s="76" t="str">
        <f>IF(Y59="","",VLOOKUP(Y59,シフト記号表!$C$6:$L$47,10,FALSE()))</f>
        <v/>
      </c>
      <c r="Z60" s="76" t="str">
        <f>IF(Z59="","",VLOOKUP(Z59,シフト記号表!$C$6:$L$47,10,FALSE()))</f>
        <v/>
      </c>
      <c r="AA60" s="76" t="str">
        <f>IF(AA59="","",VLOOKUP(AA59,シフト記号表!$C$6:$L$47,10,FALSE()))</f>
        <v/>
      </c>
      <c r="AB60" s="76" t="str">
        <f>IF(AB59="","",VLOOKUP(AB59,シフト記号表!$C$6:$L$47,10,FALSE()))</f>
        <v/>
      </c>
      <c r="AC60" s="77" t="str">
        <f>IF(AC59="","",VLOOKUP(AC59,シフト記号表!$C$6:$L$47,10,FALSE()))</f>
        <v/>
      </c>
      <c r="AD60" s="75" t="str">
        <f>IF(AD59="","",VLOOKUP(AD59,シフト記号表!$C$6:$L$47,10,FALSE()))</f>
        <v/>
      </c>
      <c r="AE60" s="76" t="str">
        <f>IF(AE59="","",VLOOKUP(AE59,シフト記号表!$C$6:$L$47,10,FALSE()))</f>
        <v/>
      </c>
      <c r="AF60" s="76" t="str">
        <f>IF(AF59="","",VLOOKUP(AF59,シフト記号表!$C$6:$L$47,10,FALSE()))</f>
        <v/>
      </c>
      <c r="AG60" s="76" t="str">
        <f>IF(AG59="","",VLOOKUP(AG59,シフト記号表!$C$6:$L$47,10,FALSE()))</f>
        <v/>
      </c>
      <c r="AH60" s="76" t="str">
        <f>IF(AH59="","",VLOOKUP(AH59,シフト記号表!$C$6:$L$47,10,FALSE()))</f>
        <v/>
      </c>
      <c r="AI60" s="76" t="str">
        <f>IF(AI59="","",VLOOKUP(AI59,シフト記号表!$C$6:$L$47,10,FALSE()))</f>
        <v/>
      </c>
      <c r="AJ60" s="77" t="str">
        <f>IF(AJ59="","",VLOOKUP(AJ59,シフト記号表!$C$6:$L$47,10,FALSE()))</f>
        <v/>
      </c>
      <c r="AK60" s="75" t="str">
        <f>IF(AK59="","",VLOOKUP(AK59,シフト記号表!$C$6:$L$47,10,FALSE()))</f>
        <v/>
      </c>
      <c r="AL60" s="76" t="str">
        <f>IF(AL59="","",VLOOKUP(AL59,シフト記号表!$C$6:$L$47,10,FALSE()))</f>
        <v/>
      </c>
      <c r="AM60" s="76" t="str">
        <f>IF(AM59="","",VLOOKUP(AM59,シフト記号表!$C$6:$L$47,10,FALSE()))</f>
        <v/>
      </c>
      <c r="AN60" s="76" t="str">
        <f>IF(AN59="","",VLOOKUP(AN59,シフト記号表!$C$6:$L$47,10,FALSE()))</f>
        <v/>
      </c>
      <c r="AO60" s="76" t="str">
        <f>IF(AO59="","",VLOOKUP(AO59,シフト記号表!$C$6:$L$47,10,FALSE()))</f>
        <v/>
      </c>
      <c r="AP60" s="76" t="str">
        <f>IF(AP59="","",VLOOKUP(AP59,シフト記号表!$C$6:$L$47,10,FALSE()))</f>
        <v/>
      </c>
      <c r="AQ60" s="77" t="str">
        <f>IF(AQ59="","",VLOOKUP(AQ59,シフト記号表!$C$6:$L$47,10,FALSE()))</f>
        <v/>
      </c>
      <c r="AR60" s="75" t="str">
        <f>IF(AR59="","",VLOOKUP(AR59,シフト記号表!$C$6:$L$47,10,FALSE()))</f>
        <v/>
      </c>
      <c r="AS60" s="76" t="str">
        <f>IF(AS59="","",VLOOKUP(AS59,シフト記号表!$C$6:$L$47,10,FALSE()))</f>
        <v/>
      </c>
      <c r="AT60" s="76" t="str">
        <f>IF(AT59="","",VLOOKUP(AT59,シフト記号表!$C$6:$L$47,10,FALSE()))</f>
        <v/>
      </c>
      <c r="AU60" s="76" t="str">
        <f>IF(AU59="","",VLOOKUP(AU59,シフト記号表!$C$6:$L$47,10,FALSE()))</f>
        <v/>
      </c>
      <c r="AV60" s="76" t="str">
        <f>IF(AV59="","",VLOOKUP(AV59,シフト記号表!$C$6:$L$47,10,FALSE()))</f>
        <v/>
      </c>
      <c r="AW60" s="76" t="str">
        <f>IF(AW59="","",VLOOKUP(AW59,シフト記号表!$C$6:$L$47,10,FALSE()))</f>
        <v/>
      </c>
      <c r="AX60" s="77" t="str">
        <f>IF(AX59="","",VLOOKUP(AX59,シフト記号表!$C$6:$L$47,10,FALSE()))</f>
        <v/>
      </c>
      <c r="AY60" s="75" t="str">
        <f>IF(AY59="","",VLOOKUP(AY59,シフト記号表!$C$6:$L$47,10,FALSE()))</f>
        <v/>
      </c>
      <c r="AZ60" s="76" t="str">
        <f>IF(AZ59="","",VLOOKUP(AZ59,シフト記号表!$C$6:$L$47,10,FALSE()))</f>
        <v/>
      </c>
      <c r="BA60" s="76" t="str">
        <f>IF(BA59="","",VLOOKUP(BA59,シフト記号表!$C$6:$L$47,10,FALSE()))</f>
        <v/>
      </c>
      <c r="BB60" s="382">
        <f>IF($BE$3="４週",SUM(W60:AX60),IF($BE$3="暦月",SUM(W60:BA60),""))</f>
        <v>0</v>
      </c>
      <c r="BC60" s="382"/>
      <c r="BD60" s="383">
        <f>IF($BE$3="４週",BB60/4,IF($BE$3="暦月",(BB60/($BE$8/7)),""))</f>
        <v>0</v>
      </c>
      <c r="BE60" s="383"/>
      <c r="BF60" s="381"/>
      <c r="BG60" s="381"/>
      <c r="BH60" s="381"/>
      <c r="BI60" s="381"/>
      <c r="BJ60" s="381"/>
    </row>
    <row r="61" spans="2:62" ht="20.25" customHeight="1" x14ac:dyDescent="0.4">
      <c r="B61" s="368">
        <f>B59+1</f>
        <v>24</v>
      </c>
      <c r="C61" s="375"/>
      <c r="D61" s="375"/>
      <c r="E61" s="160"/>
      <c r="F61" s="71"/>
      <c r="G61" s="160"/>
      <c r="H61" s="71"/>
      <c r="I61" s="376"/>
      <c r="J61" s="376"/>
      <c r="K61" s="377"/>
      <c r="L61" s="377"/>
      <c r="M61" s="377"/>
      <c r="N61" s="377"/>
      <c r="O61" s="378"/>
      <c r="P61" s="378"/>
      <c r="Q61" s="378"/>
      <c r="R61" s="378"/>
      <c r="S61" s="378"/>
      <c r="T61" s="88" t="s">
        <v>36</v>
      </c>
      <c r="U61" s="89"/>
      <c r="V61" s="90"/>
      <c r="W61" s="120"/>
      <c r="X61" s="121"/>
      <c r="Y61" s="121"/>
      <c r="Z61" s="121"/>
      <c r="AA61" s="121"/>
      <c r="AB61" s="121"/>
      <c r="AC61" s="122"/>
      <c r="AD61" s="120"/>
      <c r="AE61" s="121"/>
      <c r="AF61" s="121"/>
      <c r="AG61" s="121"/>
      <c r="AH61" s="121"/>
      <c r="AI61" s="121"/>
      <c r="AJ61" s="122"/>
      <c r="AK61" s="120"/>
      <c r="AL61" s="121"/>
      <c r="AM61" s="121"/>
      <c r="AN61" s="121"/>
      <c r="AO61" s="121"/>
      <c r="AP61" s="121"/>
      <c r="AQ61" s="122"/>
      <c r="AR61" s="120"/>
      <c r="AS61" s="121"/>
      <c r="AT61" s="121"/>
      <c r="AU61" s="121"/>
      <c r="AV61" s="121"/>
      <c r="AW61" s="121"/>
      <c r="AX61" s="122"/>
      <c r="AY61" s="120"/>
      <c r="AZ61" s="121"/>
      <c r="BA61" s="84"/>
      <c r="BB61" s="379"/>
      <c r="BC61" s="379"/>
      <c r="BD61" s="380"/>
      <c r="BE61" s="380"/>
      <c r="BF61" s="381"/>
      <c r="BG61" s="381"/>
      <c r="BH61" s="381"/>
      <c r="BI61" s="381"/>
      <c r="BJ61" s="381"/>
    </row>
    <row r="62" spans="2:62" ht="20.25" customHeight="1" x14ac:dyDescent="0.4">
      <c r="B62" s="368"/>
      <c r="C62" s="375"/>
      <c r="D62" s="375"/>
      <c r="E62" s="160"/>
      <c r="F62" s="71">
        <f>C61</f>
        <v>0</v>
      </c>
      <c r="G62" s="160"/>
      <c r="H62" s="71">
        <f>I61</f>
        <v>0</v>
      </c>
      <c r="I62" s="376"/>
      <c r="J62" s="376"/>
      <c r="K62" s="377"/>
      <c r="L62" s="377"/>
      <c r="M62" s="377"/>
      <c r="N62" s="377"/>
      <c r="O62" s="378"/>
      <c r="P62" s="378"/>
      <c r="Q62" s="378"/>
      <c r="R62" s="378"/>
      <c r="S62" s="378"/>
      <c r="T62" s="85" t="s">
        <v>38</v>
      </c>
      <c r="U62" s="86"/>
      <c r="V62" s="87"/>
      <c r="W62" s="75" t="str">
        <f>IF(W61="","",VLOOKUP(W61,シフト記号表!$C$6:$L$47,10,FALSE()))</f>
        <v/>
      </c>
      <c r="X62" s="76" t="str">
        <f>IF(X61="","",VLOOKUP(X61,シフト記号表!$C$6:$L$47,10,FALSE()))</f>
        <v/>
      </c>
      <c r="Y62" s="76" t="str">
        <f>IF(Y61="","",VLOOKUP(Y61,シフト記号表!$C$6:$L$47,10,FALSE()))</f>
        <v/>
      </c>
      <c r="Z62" s="76" t="str">
        <f>IF(Z61="","",VLOOKUP(Z61,シフト記号表!$C$6:$L$47,10,FALSE()))</f>
        <v/>
      </c>
      <c r="AA62" s="76" t="str">
        <f>IF(AA61="","",VLOOKUP(AA61,シフト記号表!$C$6:$L$47,10,FALSE()))</f>
        <v/>
      </c>
      <c r="AB62" s="76" t="str">
        <f>IF(AB61="","",VLOOKUP(AB61,シフト記号表!$C$6:$L$47,10,FALSE()))</f>
        <v/>
      </c>
      <c r="AC62" s="77" t="str">
        <f>IF(AC61="","",VLOOKUP(AC61,シフト記号表!$C$6:$L$47,10,FALSE()))</f>
        <v/>
      </c>
      <c r="AD62" s="75" t="str">
        <f>IF(AD61="","",VLOOKUP(AD61,シフト記号表!$C$6:$L$47,10,FALSE()))</f>
        <v/>
      </c>
      <c r="AE62" s="76" t="str">
        <f>IF(AE61="","",VLOOKUP(AE61,シフト記号表!$C$6:$L$47,10,FALSE()))</f>
        <v/>
      </c>
      <c r="AF62" s="76" t="str">
        <f>IF(AF61="","",VLOOKUP(AF61,シフト記号表!$C$6:$L$47,10,FALSE()))</f>
        <v/>
      </c>
      <c r="AG62" s="76" t="str">
        <f>IF(AG61="","",VLOOKUP(AG61,シフト記号表!$C$6:$L$47,10,FALSE()))</f>
        <v/>
      </c>
      <c r="AH62" s="76" t="str">
        <f>IF(AH61="","",VLOOKUP(AH61,シフト記号表!$C$6:$L$47,10,FALSE()))</f>
        <v/>
      </c>
      <c r="AI62" s="76" t="str">
        <f>IF(AI61="","",VLOOKUP(AI61,シフト記号表!$C$6:$L$47,10,FALSE()))</f>
        <v/>
      </c>
      <c r="AJ62" s="77" t="str">
        <f>IF(AJ61="","",VLOOKUP(AJ61,シフト記号表!$C$6:$L$47,10,FALSE()))</f>
        <v/>
      </c>
      <c r="AK62" s="75" t="str">
        <f>IF(AK61="","",VLOOKUP(AK61,シフト記号表!$C$6:$L$47,10,FALSE()))</f>
        <v/>
      </c>
      <c r="AL62" s="76" t="str">
        <f>IF(AL61="","",VLOOKUP(AL61,シフト記号表!$C$6:$L$47,10,FALSE()))</f>
        <v/>
      </c>
      <c r="AM62" s="76" t="str">
        <f>IF(AM61="","",VLOOKUP(AM61,シフト記号表!$C$6:$L$47,10,FALSE()))</f>
        <v/>
      </c>
      <c r="AN62" s="76" t="str">
        <f>IF(AN61="","",VLOOKUP(AN61,シフト記号表!$C$6:$L$47,10,FALSE()))</f>
        <v/>
      </c>
      <c r="AO62" s="76" t="str">
        <f>IF(AO61="","",VLOOKUP(AO61,シフト記号表!$C$6:$L$47,10,FALSE()))</f>
        <v/>
      </c>
      <c r="AP62" s="76" t="str">
        <f>IF(AP61="","",VLOOKUP(AP61,シフト記号表!$C$6:$L$47,10,FALSE()))</f>
        <v/>
      </c>
      <c r="AQ62" s="77" t="str">
        <f>IF(AQ61="","",VLOOKUP(AQ61,シフト記号表!$C$6:$L$47,10,FALSE()))</f>
        <v/>
      </c>
      <c r="AR62" s="75" t="str">
        <f>IF(AR61="","",VLOOKUP(AR61,シフト記号表!$C$6:$L$47,10,FALSE()))</f>
        <v/>
      </c>
      <c r="AS62" s="76" t="str">
        <f>IF(AS61="","",VLOOKUP(AS61,シフト記号表!$C$6:$L$47,10,FALSE()))</f>
        <v/>
      </c>
      <c r="AT62" s="76" t="str">
        <f>IF(AT61="","",VLOOKUP(AT61,シフト記号表!$C$6:$L$47,10,FALSE()))</f>
        <v/>
      </c>
      <c r="AU62" s="76" t="str">
        <f>IF(AU61="","",VLOOKUP(AU61,シフト記号表!$C$6:$L$47,10,FALSE()))</f>
        <v/>
      </c>
      <c r="AV62" s="76" t="str">
        <f>IF(AV61="","",VLOOKUP(AV61,シフト記号表!$C$6:$L$47,10,FALSE()))</f>
        <v/>
      </c>
      <c r="AW62" s="76" t="str">
        <f>IF(AW61="","",VLOOKUP(AW61,シフト記号表!$C$6:$L$47,10,FALSE()))</f>
        <v/>
      </c>
      <c r="AX62" s="77" t="str">
        <f>IF(AX61="","",VLOOKUP(AX61,シフト記号表!$C$6:$L$47,10,FALSE()))</f>
        <v/>
      </c>
      <c r="AY62" s="75" t="str">
        <f>IF(AY61="","",VLOOKUP(AY61,シフト記号表!$C$6:$L$47,10,FALSE()))</f>
        <v/>
      </c>
      <c r="AZ62" s="76" t="str">
        <f>IF(AZ61="","",VLOOKUP(AZ61,シフト記号表!$C$6:$L$47,10,FALSE()))</f>
        <v/>
      </c>
      <c r="BA62" s="76" t="str">
        <f>IF(BA61="","",VLOOKUP(BA61,シフト記号表!$C$6:$L$47,10,FALSE()))</f>
        <v/>
      </c>
      <c r="BB62" s="382">
        <f>IF($BE$3="４週",SUM(W62:AX62),IF($BE$3="暦月",SUM(W62:BA62),""))</f>
        <v>0</v>
      </c>
      <c r="BC62" s="382"/>
      <c r="BD62" s="383">
        <f>IF($BE$3="４週",BB62/4,IF($BE$3="暦月",(BB62/($BE$8/7)),""))</f>
        <v>0</v>
      </c>
      <c r="BE62" s="383"/>
      <c r="BF62" s="381"/>
      <c r="BG62" s="381"/>
      <c r="BH62" s="381"/>
      <c r="BI62" s="381"/>
      <c r="BJ62" s="381"/>
    </row>
    <row r="63" spans="2:62" ht="20.25" customHeight="1" x14ac:dyDescent="0.4">
      <c r="B63" s="368">
        <f>B61+1</f>
        <v>25</v>
      </c>
      <c r="C63" s="375"/>
      <c r="D63" s="375"/>
      <c r="E63" s="160"/>
      <c r="F63" s="71"/>
      <c r="G63" s="160"/>
      <c r="H63" s="71"/>
      <c r="I63" s="376"/>
      <c r="J63" s="376"/>
      <c r="K63" s="377"/>
      <c r="L63" s="377"/>
      <c r="M63" s="377"/>
      <c r="N63" s="377"/>
      <c r="O63" s="378"/>
      <c r="P63" s="378"/>
      <c r="Q63" s="378"/>
      <c r="R63" s="378"/>
      <c r="S63" s="378"/>
      <c r="T63" s="88" t="s">
        <v>36</v>
      </c>
      <c r="U63" s="89"/>
      <c r="V63" s="90"/>
      <c r="W63" s="120"/>
      <c r="X63" s="121"/>
      <c r="Y63" s="121"/>
      <c r="Z63" s="121"/>
      <c r="AA63" s="121"/>
      <c r="AB63" s="121"/>
      <c r="AC63" s="122"/>
      <c r="AD63" s="120"/>
      <c r="AE63" s="121"/>
      <c r="AF63" s="121"/>
      <c r="AG63" s="121"/>
      <c r="AH63" s="121"/>
      <c r="AI63" s="121"/>
      <c r="AJ63" s="122"/>
      <c r="AK63" s="120"/>
      <c r="AL63" s="121"/>
      <c r="AM63" s="121"/>
      <c r="AN63" s="121"/>
      <c r="AO63" s="121"/>
      <c r="AP63" s="121"/>
      <c r="AQ63" s="122"/>
      <c r="AR63" s="120"/>
      <c r="AS63" s="121"/>
      <c r="AT63" s="121"/>
      <c r="AU63" s="121"/>
      <c r="AV63" s="121"/>
      <c r="AW63" s="121"/>
      <c r="AX63" s="122"/>
      <c r="AY63" s="120"/>
      <c r="AZ63" s="121"/>
      <c r="BA63" s="84"/>
      <c r="BB63" s="379"/>
      <c r="BC63" s="379"/>
      <c r="BD63" s="380"/>
      <c r="BE63" s="380"/>
      <c r="BF63" s="381"/>
      <c r="BG63" s="381"/>
      <c r="BH63" s="381"/>
      <c r="BI63" s="381"/>
      <c r="BJ63" s="381"/>
    </row>
    <row r="64" spans="2:62" ht="20.25" customHeight="1" thickBot="1" x14ac:dyDescent="0.45">
      <c r="B64" s="391"/>
      <c r="C64" s="392"/>
      <c r="D64" s="392"/>
      <c r="E64" s="164"/>
      <c r="F64" s="92">
        <f>C63</f>
        <v>0</v>
      </c>
      <c r="G64" s="164"/>
      <c r="H64" s="92">
        <f>I63</f>
        <v>0</v>
      </c>
      <c r="I64" s="393"/>
      <c r="J64" s="393"/>
      <c r="K64" s="394"/>
      <c r="L64" s="394"/>
      <c r="M64" s="394"/>
      <c r="N64" s="394"/>
      <c r="O64" s="395"/>
      <c r="P64" s="395"/>
      <c r="Q64" s="395"/>
      <c r="R64" s="395"/>
      <c r="S64" s="395"/>
      <c r="T64" s="93" t="s">
        <v>38</v>
      </c>
      <c r="U64" s="94"/>
      <c r="V64" s="95"/>
      <c r="W64" s="96" t="str">
        <f>IF(W63="","",VLOOKUP(W63,シフト記号表!$C$6:$L$47,10,FALSE()))</f>
        <v/>
      </c>
      <c r="X64" s="97" t="str">
        <f>IF(X63="","",VLOOKUP(X63,シフト記号表!$C$6:$L$47,10,FALSE()))</f>
        <v/>
      </c>
      <c r="Y64" s="97" t="str">
        <f>IF(Y63="","",VLOOKUP(Y63,シフト記号表!$C$6:$L$47,10,FALSE()))</f>
        <v/>
      </c>
      <c r="Z64" s="97" t="str">
        <f>IF(Z63="","",VLOOKUP(Z63,シフト記号表!$C$6:$L$47,10,FALSE()))</f>
        <v/>
      </c>
      <c r="AA64" s="97" t="str">
        <f>IF(AA63="","",VLOOKUP(AA63,シフト記号表!$C$6:$L$47,10,FALSE()))</f>
        <v/>
      </c>
      <c r="AB64" s="97" t="str">
        <f>IF(AB63="","",VLOOKUP(AB63,シフト記号表!$C$6:$L$47,10,FALSE()))</f>
        <v/>
      </c>
      <c r="AC64" s="98" t="str">
        <f>IF(AC63="","",VLOOKUP(AC63,シフト記号表!$C$6:$L$47,10,FALSE()))</f>
        <v/>
      </c>
      <c r="AD64" s="96" t="str">
        <f>IF(AD63="","",VLOOKUP(AD63,シフト記号表!$C$6:$L$47,10,FALSE()))</f>
        <v/>
      </c>
      <c r="AE64" s="97" t="str">
        <f>IF(AE63="","",VLOOKUP(AE63,シフト記号表!$C$6:$L$47,10,FALSE()))</f>
        <v/>
      </c>
      <c r="AF64" s="97" t="str">
        <f>IF(AF63="","",VLOOKUP(AF63,シフト記号表!$C$6:$L$47,10,FALSE()))</f>
        <v/>
      </c>
      <c r="AG64" s="97" t="str">
        <f>IF(AG63="","",VLOOKUP(AG63,シフト記号表!$C$6:$L$47,10,FALSE()))</f>
        <v/>
      </c>
      <c r="AH64" s="97" t="str">
        <f>IF(AH63="","",VLOOKUP(AH63,シフト記号表!$C$6:$L$47,10,FALSE()))</f>
        <v/>
      </c>
      <c r="AI64" s="97" t="str">
        <f>IF(AI63="","",VLOOKUP(AI63,シフト記号表!$C$6:$L$47,10,FALSE()))</f>
        <v/>
      </c>
      <c r="AJ64" s="98" t="str">
        <f>IF(AJ63="","",VLOOKUP(AJ63,シフト記号表!$C$6:$L$47,10,FALSE()))</f>
        <v/>
      </c>
      <c r="AK64" s="96" t="str">
        <f>IF(AK63="","",VLOOKUP(AK63,シフト記号表!$C$6:$L$47,10,FALSE()))</f>
        <v/>
      </c>
      <c r="AL64" s="97" t="str">
        <f>IF(AL63="","",VLOOKUP(AL63,シフト記号表!$C$6:$L$47,10,FALSE()))</f>
        <v/>
      </c>
      <c r="AM64" s="97" t="str">
        <f>IF(AM63="","",VLOOKUP(AM63,シフト記号表!$C$6:$L$47,10,FALSE()))</f>
        <v/>
      </c>
      <c r="AN64" s="97" t="str">
        <f>IF(AN63="","",VLOOKUP(AN63,シフト記号表!$C$6:$L$47,10,FALSE()))</f>
        <v/>
      </c>
      <c r="AO64" s="97" t="str">
        <f>IF(AO63="","",VLOOKUP(AO63,シフト記号表!$C$6:$L$47,10,FALSE()))</f>
        <v/>
      </c>
      <c r="AP64" s="97" t="str">
        <f>IF(AP63="","",VLOOKUP(AP63,シフト記号表!$C$6:$L$47,10,FALSE()))</f>
        <v/>
      </c>
      <c r="AQ64" s="98" t="str">
        <f>IF(AQ63="","",VLOOKUP(AQ63,シフト記号表!$C$6:$L$47,10,FALSE()))</f>
        <v/>
      </c>
      <c r="AR64" s="96" t="str">
        <f>IF(AR63="","",VLOOKUP(AR63,シフト記号表!$C$6:$L$47,10,FALSE()))</f>
        <v/>
      </c>
      <c r="AS64" s="97" t="str">
        <f>IF(AS63="","",VLOOKUP(AS63,シフト記号表!$C$6:$L$47,10,FALSE()))</f>
        <v/>
      </c>
      <c r="AT64" s="97" t="str">
        <f>IF(AT63="","",VLOOKUP(AT63,シフト記号表!$C$6:$L$47,10,FALSE()))</f>
        <v/>
      </c>
      <c r="AU64" s="97" t="str">
        <f>IF(AU63="","",VLOOKUP(AU63,シフト記号表!$C$6:$L$47,10,FALSE()))</f>
        <v/>
      </c>
      <c r="AV64" s="97" t="str">
        <f>IF(AV63="","",VLOOKUP(AV63,シフト記号表!$C$6:$L$47,10,FALSE()))</f>
        <v/>
      </c>
      <c r="AW64" s="97" t="str">
        <f>IF(AW63="","",VLOOKUP(AW63,シフト記号表!$C$6:$L$47,10,FALSE()))</f>
        <v/>
      </c>
      <c r="AX64" s="98" t="str">
        <f>IF(AX63="","",VLOOKUP(AX63,シフト記号表!$C$6:$L$47,10,FALSE()))</f>
        <v/>
      </c>
      <c r="AY64" s="96" t="str">
        <f>IF(AY63="","",VLOOKUP(AY63,シフト記号表!$C$6:$L$47,10,FALSE()))</f>
        <v/>
      </c>
      <c r="AZ64" s="97" t="str">
        <f>IF(AZ63="","",VLOOKUP(AZ63,シフト記号表!$C$6:$L$47,10,FALSE()))</f>
        <v/>
      </c>
      <c r="BA64" s="97" t="str">
        <f>IF(BA63="","",VLOOKUP(BA63,シフト記号表!$C$6:$L$47,10,FALSE()))</f>
        <v/>
      </c>
      <c r="BB64" s="397">
        <f>IF($BE$3="４週",SUM(W64:AX64),IF($BE$3="暦月",SUM(W64:BA64),""))</f>
        <v>0</v>
      </c>
      <c r="BC64" s="397"/>
      <c r="BD64" s="398">
        <f>IF($BE$3="４週",BB64/4,IF($BE$3="暦月",(BB64/($BE$8/7)),""))</f>
        <v>0</v>
      </c>
      <c r="BE64" s="398"/>
      <c r="BF64" s="396"/>
      <c r="BG64" s="396"/>
      <c r="BH64" s="396"/>
      <c r="BI64" s="396"/>
      <c r="BJ64" s="396"/>
    </row>
    <row r="65" spans="2:62" ht="20.25" customHeight="1" x14ac:dyDescent="0.4">
      <c r="B65" s="123"/>
      <c r="C65" s="124"/>
      <c r="D65" s="124"/>
      <c r="E65" s="124"/>
      <c r="F65" s="124"/>
      <c r="G65" s="124"/>
      <c r="H65" s="124"/>
      <c r="I65" s="125"/>
      <c r="J65" s="125"/>
      <c r="K65" s="124"/>
      <c r="L65" s="124"/>
      <c r="M65" s="124"/>
      <c r="N65" s="124"/>
      <c r="O65" s="126"/>
      <c r="P65" s="126"/>
      <c r="Q65" s="126"/>
      <c r="R65" s="127"/>
      <c r="S65" s="127"/>
      <c r="T65" s="127"/>
      <c r="U65" s="128"/>
      <c r="V65" s="129"/>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1"/>
      <c r="BE65" s="131"/>
      <c r="BF65" s="126"/>
      <c r="BG65" s="126"/>
      <c r="BH65" s="126"/>
      <c r="BI65" s="126"/>
      <c r="BJ65" s="126"/>
    </row>
    <row r="66" spans="2:62" ht="20.25" customHeight="1" x14ac:dyDescent="0.4"/>
    <row r="67" spans="2:62" ht="20.25" customHeight="1" x14ac:dyDescent="0.4"/>
    <row r="68" spans="2:62" ht="20.25" customHeight="1" x14ac:dyDescent="0.4"/>
    <row r="69" spans="2:62" ht="20.25" customHeight="1" x14ac:dyDescent="0.4"/>
    <row r="70" spans="2:62" ht="20.25" customHeight="1" x14ac:dyDescent="0.4"/>
    <row r="71" spans="2:62" ht="20.25" customHeight="1" x14ac:dyDescent="0.4"/>
    <row r="72" spans="2:62" ht="20.25" customHeight="1" x14ac:dyDescent="0.4"/>
    <row r="73" spans="2:62" ht="20.25" customHeight="1" x14ac:dyDescent="0.4"/>
    <row r="74" spans="2:62" ht="20.25" customHeight="1" x14ac:dyDescent="0.4"/>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105" spans="1:59" x14ac:dyDescent="0.4">
      <c r="AQ105" s="99"/>
      <c r="AR105" s="99"/>
      <c r="AS105" s="99"/>
      <c r="AT105" s="99"/>
      <c r="AU105" s="99"/>
      <c r="AV105" s="99"/>
      <c r="AW105" s="99"/>
      <c r="AX105" s="99"/>
      <c r="AY105" s="99"/>
      <c r="AZ105" s="100"/>
      <c r="BA105" s="100"/>
      <c r="BB105" s="100"/>
      <c r="BC105" s="100"/>
      <c r="BD105" s="100"/>
      <c r="BE105" s="100"/>
    </row>
    <row r="106" spans="1:59" x14ac:dyDescent="0.4">
      <c r="AQ106" s="99"/>
      <c r="AR106" s="99"/>
      <c r="AS106" s="99"/>
      <c r="AT106" s="99"/>
      <c r="AU106" s="99"/>
      <c r="AV106" s="99"/>
      <c r="AW106" s="99"/>
      <c r="AX106" s="99"/>
      <c r="AY106" s="99"/>
      <c r="AZ106" s="100"/>
      <c r="BA106" s="100"/>
      <c r="BB106" s="100"/>
      <c r="BC106" s="100"/>
      <c r="BD106" s="100"/>
      <c r="BE106" s="100"/>
    </row>
    <row r="111" spans="1:59" x14ac:dyDescent="0.4">
      <c r="A111" s="101"/>
      <c r="B111" s="101"/>
      <c r="C111" s="102"/>
      <c r="D111" s="102"/>
      <c r="E111" s="102"/>
      <c r="F111" s="102"/>
      <c r="G111" s="102"/>
      <c r="H111" s="102"/>
      <c r="I111" s="102"/>
      <c r="J111" s="102"/>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BF111" s="100"/>
      <c r="BG111" s="100"/>
    </row>
    <row r="112" spans="1:59" x14ac:dyDescent="0.4">
      <c r="A112" s="101"/>
      <c r="B112" s="101"/>
      <c r="C112" s="102"/>
      <c r="D112" s="102"/>
      <c r="E112" s="102"/>
      <c r="F112" s="102"/>
      <c r="G112" s="102"/>
      <c r="H112" s="102"/>
      <c r="I112" s="102"/>
      <c r="J112" s="102"/>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BF112" s="100"/>
      <c r="BG112" s="100"/>
    </row>
    <row r="113" spans="1:18" x14ac:dyDescent="0.4">
      <c r="A113" s="101"/>
      <c r="B113" s="101"/>
      <c r="C113" s="103"/>
      <c r="D113" s="103"/>
      <c r="E113" s="103"/>
      <c r="F113" s="103"/>
      <c r="G113" s="103"/>
      <c r="H113" s="103"/>
      <c r="I113" s="103"/>
      <c r="J113" s="103"/>
      <c r="K113" s="102"/>
      <c r="L113" s="102"/>
      <c r="M113" s="101"/>
      <c r="N113" s="101"/>
      <c r="O113" s="101"/>
      <c r="P113" s="101"/>
      <c r="Q113" s="101"/>
      <c r="R113" s="101"/>
    </row>
    <row r="114" spans="1:18" x14ac:dyDescent="0.4">
      <c r="A114" s="101"/>
      <c r="B114" s="101"/>
      <c r="C114" s="103"/>
      <c r="D114" s="103"/>
      <c r="E114" s="103"/>
      <c r="F114" s="103"/>
      <c r="G114" s="103"/>
      <c r="H114" s="103"/>
      <c r="I114" s="103"/>
      <c r="J114" s="103"/>
      <c r="K114" s="102"/>
      <c r="L114" s="102"/>
      <c r="M114" s="101"/>
      <c r="N114" s="101"/>
      <c r="O114" s="101"/>
      <c r="P114" s="101"/>
      <c r="Q114" s="101"/>
      <c r="R114" s="101"/>
    </row>
    <row r="115" spans="1:18" x14ac:dyDescent="0.4">
      <c r="C115" s="40"/>
      <c r="D115" s="40"/>
      <c r="E115" s="40"/>
      <c r="F115" s="40"/>
      <c r="G115" s="40"/>
      <c r="H115" s="40"/>
      <c r="I115" s="40"/>
      <c r="J115" s="40"/>
    </row>
    <row r="116" spans="1:18" x14ac:dyDescent="0.4">
      <c r="C116" s="40"/>
      <c r="D116" s="40"/>
      <c r="E116" s="40"/>
      <c r="F116" s="40"/>
      <c r="G116" s="40"/>
      <c r="H116" s="40"/>
      <c r="I116" s="40"/>
      <c r="J116" s="40"/>
    </row>
    <row r="117" spans="1:18" x14ac:dyDescent="0.4">
      <c r="C117" s="40"/>
      <c r="D117" s="40"/>
      <c r="E117" s="40"/>
      <c r="F117" s="40"/>
      <c r="G117" s="40"/>
      <c r="H117" s="40"/>
      <c r="I117" s="40"/>
      <c r="J117" s="40"/>
    </row>
    <row r="118" spans="1:18" x14ac:dyDescent="0.4">
      <c r="C118" s="40"/>
      <c r="D118" s="40"/>
      <c r="E118" s="40"/>
      <c r="F118" s="40"/>
      <c r="G118" s="40"/>
      <c r="H118" s="40"/>
      <c r="I118" s="40"/>
      <c r="J118" s="40"/>
    </row>
  </sheetData>
  <sheetProtection sheet="1" insertRows="0" deleteRows="0"/>
  <mergeCells count="274">
    <mergeCell ref="B63:B64"/>
    <mergeCell ref="C63:D64"/>
    <mergeCell ref="I63:J64"/>
    <mergeCell ref="K63:N64"/>
    <mergeCell ref="O63:S64"/>
    <mergeCell ref="BB63:BC63"/>
    <mergeCell ref="BD63:BE63"/>
    <mergeCell ref="BF63:BJ64"/>
    <mergeCell ref="BB64:BC64"/>
    <mergeCell ref="BD64:BE64"/>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15:B16"/>
    <mergeCell ref="C15:D16"/>
    <mergeCell ref="I15:J16"/>
    <mergeCell ref="K15:N16"/>
    <mergeCell ref="O15:S16"/>
    <mergeCell ref="BB15:BC15"/>
    <mergeCell ref="BD15:BE15"/>
    <mergeCell ref="BF15:BJ16"/>
    <mergeCell ref="BB16:BC16"/>
    <mergeCell ref="BD16:BE16"/>
    <mergeCell ref="B17:B18"/>
    <mergeCell ref="C17:D18"/>
    <mergeCell ref="I17:J18"/>
    <mergeCell ref="K17:N18"/>
    <mergeCell ref="O17:S18"/>
    <mergeCell ref="BB17:BC17"/>
    <mergeCell ref="BD17:BE17"/>
    <mergeCell ref="BF17:BJ18"/>
    <mergeCell ref="BB18:BC18"/>
    <mergeCell ref="BD18:BE18"/>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s>
  <phoneticPr fontId="19"/>
  <conditionalFormatting sqref="BB16:BE16">
    <cfRule type="expression" dxfId="49" priority="2">
      <formula>INDIRECT(ADDRESS(ROW(),COLUMN()))=TRUNC(INDIRECT(ADDRESS(ROW(),COLUMN())))</formula>
    </cfRule>
  </conditionalFormatting>
  <conditionalFormatting sqref="BB18:BE18">
    <cfRule type="expression" dxfId="48" priority="3">
      <formula>INDIRECT(ADDRESS(ROW(),COLUMN()))=TRUNC(INDIRECT(ADDRESS(ROW(),COLUMN())))</formula>
    </cfRule>
  </conditionalFormatting>
  <conditionalFormatting sqref="BB20:BE20">
    <cfRule type="expression" dxfId="47" priority="4">
      <formula>INDIRECT(ADDRESS(ROW(),COLUMN()))=TRUNC(INDIRECT(ADDRESS(ROW(),COLUMN())))</formula>
    </cfRule>
  </conditionalFormatting>
  <conditionalFormatting sqref="BB22:BE22">
    <cfRule type="expression" dxfId="46" priority="5">
      <formula>INDIRECT(ADDRESS(ROW(),COLUMN()))=TRUNC(INDIRECT(ADDRESS(ROW(),COLUMN())))</formula>
    </cfRule>
  </conditionalFormatting>
  <conditionalFormatting sqref="BB24:BE24">
    <cfRule type="expression" dxfId="45" priority="6">
      <formula>INDIRECT(ADDRESS(ROW(),COLUMN()))=TRUNC(INDIRECT(ADDRESS(ROW(),COLUMN())))</formula>
    </cfRule>
  </conditionalFormatting>
  <conditionalFormatting sqref="BB26:BE26">
    <cfRule type="expression" dxfId="44" priority="7">
      <formula>INDIRECT(ADDRESS(ROW(),COLUMN()))=TRUNC(INDIRECT(ADDRESS(ROW(),COLUMN())))</formula>
    </cfRule>
  </conditionalFormatting>
  <conditionalFormatting sqref="BB28:BE28">
    <cfRule type="expression" dxfId="43" priority="8">
      <formula>INDIRECT(ADDRESS(ROW(),COLUMN()))=TRUNC(INDIRECT(ADDRESS(ROW(),COLUMN())))</formula>
    </cfRule>
  </conditionalFormatting>
  <conditionalFormatting sqref="BB30:BE30">
    <cfRule type="expression" dxfId="42" priority="9">
      <formula>INDIRECT(ADDRESS(ROW(),COLUMN()))=TRUNC(INDIRECT(ADDRESS(ROW(),COLUMN())))</formula>
    </cfRule>
  </conditionalFormatting>
  <conditionalFormatting sqref="BB32:BE32">
    <cfRule type="expression" dxfId="41" priority="10">
      <formula>INDIRECT(ADDRESS(ROW(),COLUMN()))=TRUNC(INDIRECT(ADDRESS(ROW(),COLUMN())))</formula>
    </cfRule>
  </conditionalFormatting>
  <conditionalFormatting sqref="BB34:BE34">
    <cfRule type="expression" dxfId="40" priority="11">
      <formula>INDIRECT(ADDRESS(ROW(),COLUMN()))=TRUNC(INDIRECT(ADDRESS(ROW(),COLUMN())))</formula>
    </cfRule>
  </conditionalFormatting>
  <conditionalFormatting sqref="BB36:BE36">
    <cfRule type="expression" dxfId="39" priority="12">
      <formula>INDIRECT(ADDRESS(ROW(),COLUMN()))=TRUNC(INDIRECT(ADDRESS(ROW(),COLUMN())))</formula>
    </cfRule>
  </conditionalFormatting>
  <conditionalFormatting sqref="BB38:BE38">
    <cfRule type="expression" dxfId="38" priority="13">
      <formula>INDIRECT(ADDRESS(ROW(),COLUMN()))=TRUNC(INDIRECT(ADDRESS(ROW(),COLUMN())))</formula>
    </cfRule>
  </conditionalFormatting>
  <conditionalFormatting sqref="BB40:BE40">
    <cfRule type="expression" dxfId="37" priority="14">
      <formula>INDIRECT(ADDRESS(ROW(),COLUMN()))=TRUNC(INDIRECT(ADDRESS(ROW(),COLUMN())))</formula>
    </cfRule>
  </conditionalFormatting>
  <conditionalFormatting sqref="BB42:BE42">
    <cfRule type="expression" dxfId="36" priority="15">
      <formula>INDIRECT(ADDRESS(ROW(),COLUMN()))=TRUNC(INDIRECT(ADDRESS(ROW(),COLUMN())))</formula>
    </cfRule>
  </conditionalFormatting>
  <conditionalFormatting sqref="BB44:BE44">
    <cfRule type="expression" dxfId="35" priority="16">
      <formula>INDIRECT(ADDRESS(ROW(),COLUMN()))=TRUNC(INDIRECT(ADDRESS(ROW(),COLUMN())))</formula>
    </cfRule>
  </conditionalFormatting>
  <conditionalFormatting sqref="BB46:BE46">
    <cfRule type="expression" dxfId="34" priority="17">
      <formula>INDIRECT(ADDRESS(ROW(),COLUMN()))=TRUNC(INDIRECT(ADDRESS(ROW(),COLUMN())))</formula>
    </cfRule>
  </conditionalFormatting>
  <conditionalFormatting sqref="BB48:BE48">
    <cfRule type="expression" dxfId="33" priority="18">
      <formula>INDIRECT(ADDRESS(ROW(),COLUMN()))=TRUNC(INDIRECT(ADDRESS(ROW(),COLUMN())))</formula>
    </cfRule>
  </conditionalFormatting>
  <conditionalFormatting sqref="BB50:BE50">
    <cfRule type="expression" dxfId="32" priority="19">
      <formula>INDIRECT(ADDRESS(ROW(),COLUMN()))=TRUNC(INDIRECT(ADDRESS(ROW(),COLUMN())))</formula>
    </cfRule>
  </conditionalFormatting>
  <conditionalFormatting sqref="BB52:BE52">
    <cfRule type="expression" dxfId="31" priority="20">
      <formula>INDIRECT(ADDRESS(ROW(),COLUMN()))=TRUNC(INDIRECT(ADDRESS(ROW(),COLUMN())))</formula>
    </cfRule>
  </conditionalFormatting>
  <conditionalFormatting sqref="BB54:BE54">
    <cfRule type="expression" dxfId="30" priority="21">
      <formula>INDIRECT(ADDRESS(ROW(),COLUMN()))=TRUNC(INDIRECT(ADDRESS(ROW(),COLUMN())))</formula>
    </cfRule>
  </conditionalFormatting>
  <conditionalFormatting sqref="BB56:BE56">
    <cfRule type="expression" dxfId="29" priority="22">
      <formula>INDIRECT(ADDRESS(ROW(),COLUMN()))=TRUNC(INDIRECT(ADDRESS(ROW(),COLUMN())))</formula>
    </cfRule>
  </conditionalFormatting>
  <conditionalFormatting sqref="BB58:BE58">
    <cfRule type="expression" dxfId="28" priority="23">
      <formula>INDIRECT(ADDRESS(ROW(),COLUMN()))=TRUNC(INDIRECT(ADDRESS(ROW(),COLUMN())))</formula>
    </cfRule>
  </conditionalFormatting>
  <conditionalFormatting sqref="BB60:BE60">
    <cfRule type="expression" dxfId="27" priority="24">
      <formula>INDIRECT(ADDRESS(ROW(),COLUMN()))=TRUNC(INDIRECT(ADDRESS(ROW(),COLUMN())))</formula>
    </cfRule>
  </conditionalFormatting>
  <conditionalFormatting sqref="BB62:BE62">
    <cfRule type="expression" dxfId="26" priority="25">
      <formula>INDIRECT(ADDRESS(ROW(),COLUMN()))=TRUNC(INDIRECT(ADDRESS(ROW(),COLUMN())))</formula>
    </cfRule>
  </conditionalFormatting>
  <conditionalFormatting sqref="BB64:BE64">
    <cfRule type="expression" dxfId="25" priority="26">
      <formula>INDIRECT(ADDRESS(ROW(),COLUMN()))=TRUNC(INDIRECT(ADDRESS(ROW(),COLUMN())))</formula>
    </cfRule>
  </conditionalFormatting>
  <conditionalFormatting sqref="W16:BA16">
    <cfRule type="expression" dxfId="24" priority="31">
      <formula>INDIRECT(ADDRESS(ROW(),COLUMN()))=TRUNC(INDIRECT(ADDRESS(ROW(),COLUMN())))</formula>
    </cfRule>
  </conditionalFormatting>
  <conditionalFormatting sqref="W18:BA18">
    <cfRule type="expression" dxfId="23" priority="32">
      <formula>INDIRECT(ADDRESS(ROW(),COLUMN()))=TRUNC(INDIRECT(ADDRESS(ROW(),COLUMN())))</formula>
    </cfRule>
  </conditionalFormatting>
  <conditionalFormatting sqref="W20:BA20">
    <cfRule type="expression" dxfId="22" priority="34">
      <formula>INDIRECT(ADDRESS(ROW(),COLUMN()))=TRUNC(INDIRECT(ADDRESS(ROW(),COLUMN())))</formula>
    </cfRule>
  </conditionalFormatting>
  <conditionalFormatting sqref="W22:BA22">
    <cfRule type="expression" dxfId="21" priority="35">
      <formula>INDIRECT(ADDRESS(ROW(),COLUMN()))=TRUNC(INDIRECT(ADDRESS(ROW(),COLUMN())))</formula>
    </cfRule>
  </conditionalFormatting>
  <conditionalFormatting sqref="W24:BA24">
    <cfRule type="expression" dxfId="20" priority="36">
      <formula>INDIRECT(ADDRESS(ROW(),COLUMN()))=TRUNC(INDIRECT(ADDRESS(ROW(),COLUMN())))</formula>
    </cfRule>
  </conditionalFormatting>
  <conditionalFormatting sqref="W26:BA26">
    <cfRule type="expression" dxfId="19" priority="37">
      <formula>INDIRECT(ADDRESS(ROW(),COLUMN()))=TRUNC(INDIRECT(ADDRESS(ROW(),COLUMN())))</formula>
    </cfRule>
  </conditionalFormatting>
  <conditionalFormatting sqref="W28:BA28">
    <cfRule type="expression" dxfId="18" priority="38">
      <formula>INDIRECT(ADDRESS(ROW(),COLUMN()))=TRUNC(INDIRECT(ADDRESS(ROW(),COLUMN())))</formula>
    </cfRule>
  </conditionalFormatting>
  <conditionalFormatting sqref="W30:BA30">
    <cfRule type="expression" dxfId="17" priority="39">
      <formula>INDIRECT(ADDRESS(ROW(),COLUMN()))=TRUNC(INDIRECT(ADDRESS(ROW(),COLUMN())))</formula>
    </cfRule>
  </conditionalFormatting>
  <conditionalFormatting sqref="W32:BA32">
    <cfRule type="expression" dxfId="16" priority="40">
      <formula>INDIRECT(ADDRESS(ROW(),COLUMN()))=TRUNC(INDIRECT(ADDRESS(ROW(),COLUMN())))</formula>
    </cfRule>
  </conditionalFormatting>
  <conditionalFormatting sqref="W34:BA34">
    <cfRule type="expression" dxfId="15" priority="41">
      <formula>INDIRECT(ADDRESS(ROW(),COLUMN()))=TRUNC(INDIRECT(ADDRESS(ROW(),COLUMN())))</formula>
    </cfRule>
  </conditionalFormatting>
  <conditionalFormatting sqref="W36:BA36">
    <cfRule type="expression" dxfId="14" priority="42">
      <formula>INDIRECT(ADDRESS(ROW(),COLUMN()))=TRUNC(INDIRECT(ADDRESS(ROW(),COLUMN())))</formula>
    </cfRule>
  </conditionalFormatting>
  <conditionalFormatting sqref="W38:BA38">
    <cfRule type="expression" dxfId="13" priority="43">
      <formula>INDIRECT(ADDRESS(ROW(),COLUMN()))=TRUNC(INDIRECT(ADDRESS(ROW(),COLUMN())))</formula>
    </cfRule>
  </conditionalFormatting>
  <conditionalFormatting sqref="W40:BA40">
    <cfRule type="expression" dxfId="12" priority="44">
      <formula>INDIRECT(ADDRESS(ROW(),COLUMN()))=TRUNC(INDIRECT(ADDRESS(ROW(),COLUMN())))</formula>
    </cfRule>
  </conditionalFormatting>
  <conditionalFormatting sqref="W42:BA42">
    <cfRule type="expression" dxfId="11" priority="45">
      <formula>INDIRECT(ADDRESS(ROW(),COLUMN()))=TRUNC(INDIRECT(ADDRESS(ROW(),COLUMN())))</formula>
    </cfRule>
  </conditionalFormatting>
  <conditionalFormatting sqref="W44:BA44">
    <cfRule type="expression" dxfId="10" priority="46">
      <formula>INDIRECT(ADDRESS(ROW(),COLUMN()))=TRUNC(INDIRECT(ADDRESS(ROW(),COLUMN())))</formula>
    </cfRule>
  </conditionalFormatting>
  <conditionalFormatting sqref="W46:BA46">
    <cfRule type="expression" dxfId="9" priority="47">
      <formula>INDIRECT(ADDRESS(ROW(),COLUMN()))=TRUNC(INDIRECT(ADDRESS(ROW(),COLUMN())))</formula>
    </cfRule>
  </conditionalFormatting>
  <conditionalFormatting sqref="W48:BA48">
    <cfRule type="expression" dxfId="8" priority="48">
      <formula>INDIRECT(ADDRESS(ROW(),COLUMN()))=TRUNC(INDIRECT(ADDRESS(ROW(),COLUMN())))</formula>
    </cfRule>
  </conditionalFormatting>
  <conditionalFormatting sqref="W50:BA50">
    <cfRule type="expression" dxfId="7" priority="49">
      <formula>INDIRECT(ADDRESS(ROW(),COLUMN()))=TRUNC(INDIRECT(ADDRESS(ROW(),COLUMN())))</formula>
    </cfRule>
  </conditionalFormatting>
  <conditionalFormatting sqref="W52:BA52">
    <cfRule type="expression" dxfId="6" priority="50">
      <formula>INDIRECT(ADDRESS(ROW(),COLUMN()))=TRUNC(INDIRECT(ADDRESS(ROW(),COLUMN())))</formula>
    </cfRule>
  </conditionalFormatting>
  <conditionalFormatting sqref="W54:BA54">
    <cfRule type="expression" dxfId="5" priority="51">
      <formula>INDIRECT(ADDRESS(ROW(),COLUMN()))=TRUNC(INDIRECT(ADDRESS(ROW(),COLUMN())))</formula>
    </cfRule>
  </conditionalFormatting>
  <conditionalFormatting sqref="W56:BA56">
    <cfRule type="expression" dxfId="4" priority="52">
      <formula>INDIRECT(ADDRESS(ROW(),COLUMN()))=TRUNC(INDIRECT(ADDRESS(ROW(),COLUMN())))</formula>
    </cfRule>
  </conditionalFormatting>
  <conditionalFormatting sqref="W58:BA58">
    <cfRule type="expression" dxfId="3" priority="53">
      <formula>INDIRECT(ADDRESS(ROW(),COLUMN()))=TRUNC(INDIRECT(ADDRESS(ROW(),COLUMN())))</formula>
    </cfRule>
  </conditionalFormatting>
  <conditionalFormatting sqref="W60:BA60">
    <cfRule type="expression" dxfId="2" priority="54">
      <formula>INDIRECT(ADDRESS(ROW(),COLUMN()))=TRUNC(INDIRECT(ADDRESS(ROW(),COLUMN())))</formula>
    </cfRule>
  </conditionalFormatting>
  <conditionalFormatting sqref="W62:BA62">
    <cfRule type="expression" dxfId="1" priority="55">
      <formula>INDIRECT(ADDRESS(ROW(),COLUMN()))=TRUNC(INDIRECT(ADDRESS(ROW(),COLUMN())))</formula>
    </cfRule>
  </conditionalFormatting>
  <conditionalFormatting sqref="W64:BA64">
    <cfRule type="expression" dxfId="0" priority="56">
      <formula>INDIRECT(ADDRESS(ROW(),COLUMN()))=TRUNC(INDIRECT(ADDRESS(ROW(),COLUMN())))</formula>
    </cfRule>
  </conditionalFormatting>
  <dataValidations count="8">
    <dataValidation type="list" allowBlank="1" showInputMessage="1" showErrorMessage="1" sqref="BE3:BH3">
      <formula1>"４週,暦月"</formula1>
      <formula2>0</formula2>
    </dataValidation>
    <dataValidation type="list" allowBlank="1" showInputMessage="1" showErrorMessage="1" sqref="AF3:AF4">
      <formula1>#REF!</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formula2>0</formula2>
    </dataValidation>
    <dataValidation type="list" allowBlank="1" showInputMessage="1" sqref="C15:D64">
      <formula1>職種</formula1>
      <formula2>0</formula2>
    </dataValidation>
    <dataValidation type="list" allowBlank="1" showInputMessage="1" sqref="W15:BA15 W17:BA17 W19:BA19 W21:BA21 W23:BA23 W25:BA25 W27:BA27 W29:BA29 W31:BA31 W33:BA33 W35:BA35 W37:BA37 W39:BA39 W41:BA41 W43:BA43 W45:BA45 W47:BA47 W49:BA49 W51:BA51 W53:BA53 W55:BA55 W57:BA57 W59:BA59 W61:BA61 W63:BA63">
      <formula1>シフト記号表</formula1>
      <formula2>0</formula2>
    </dataValidation>
    <dataValidation type="list" allowBlank="1" showInputMessage="1" sqref="I15:J64">
      <formula1>"A,B,C,D"</formula1>
      <formula2>0</formula2>
    </dataValidation>
    <dataValidation type="list" errorStyle="warning" allowBlank="1" showInputMessage="1" error="リストにない場合のみ、入力してください。" sqref="K15:N64">
      <formula1>INDIRECT(C15)</formula1>
      <formula2>0</formula2>
    </dataValidation>
  </dataValidations>
  <printOptions horizontalCentered="1"/>
  <pageMargins left="0.19685039370078741" right="0.19685039370078741" top="0.59055118110236227" bottom="0.19685039370078741" header="0.51181102362204722" footer="0.15748031496062992"/>
  <pageSetup paperSize="9" scale="39"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8"/>
  <sheetViews>
    <sheetView zoomScale="75" zoomScaleNormal="75" zoomScaleSheetLayoutView="100" workbookViewId="0"/>
  </sheetViews>
  <sheetFormatPr defaultColWidth="9" defaultRowHeight="25.5" x14ac:dyDescent="0.4"/>
  <cols>
    <col min="1" max="1" width="1.625" style="104" customWidth="1"/>
    <col min="2" max="2" width="5.625" style="105" customWidth="1"/>
    <col min="3" max="3" width="10.625" style="105" customWidth="1"/>
    <col min="4" max="4" width="10.625" style="105" hidden="1" customWidth="1"/>
    <col min="5" max="5" width="3.375" style="105" customWidth="1"/>
    <col min="6" max="6" width="15.625" style="104" customWidth="1"/>
    <col min="7" max="7" width="3.375" style="104" customWidth="1"/>
    <col min="8" max="8" width="15.625" style="104" customWidth="1"/>
    <col min="9" max="9" width="3.375" style="104" customWidth="1"/>
    <col min="10" max="10" width="15.625" style="105" customWidth="1"/>
    <col min="11" max="11" width="3.375" style="104" customWidth="1"/>
    <col min="12" max="12" width="15.625" style="104" customWidth="1"/>
    <col min="13" max="13" width="3.375" style="104" customWidth="1"/>
    <col min="14" max="14" width="50.625" style="104" customWidth="1"/>
    <col min="15" max="1024" width="9" style="104"/>
  </cols>
  <sheetData>
    <row r="1" spans="2:14" x14ac:dyDescent="0.4">
      <c r="B1" s="106" t="s">
        <v>49</v>
      </c>
    </row>
    <row r="2" spans="2:14" x14ac:dyDescent="0.4">
      <c r="B2" s="107" t="s">
        <v>50</v>
      </c>
      <c r="F2" s="108"/>
      <c r="G2" s="109"/>
      <c r="H2" s="109"/>
      <c r="I2" s="109"/>
      <c r="J2" s="110"/>
      <c r="K2" s="109"/>
      <c r="L2" s="109"/>
    </row>
    <row r="3" spans="2:14" x14ac:dyDescent="0.4">
      <c r="B3" s="108" t="s">
        <v>51</v>
      </c>
      <c r="F3" s="110" t="s">
        <v>52</v>
      </c>
      <c r="G3" s="109"/>
      <c r="H3" s="109"/>
      <c r="I3" s="109"/>
      <c r="J3" s="110"/>
      <c r="K3" s="109"/>
      <c r="L3" s="109"/>
    </row>
    <row r="4" spans="2:14" x14ac:dyDescent="0.4">
      <c r="B4" s="107"/>
      <c r="F4" s="358" t="s">
        <v>53</v>
      </c>
      <c r="G4" s="358"/>
      <c r="H4" s="358"/>
      <c r="I4" s="358"/>
      <c r="J4" s="358"/>
      <c r="K4" s="358"/>
      <c r="L4" s="358"/>
      <c r="N4" s="358" t="s">
        <v>54</v>
      </c>
    </row>
    <row r="5" spans="2:14" x14ac:dyDescent="0.4">
      <c r="B5" s="105" t="s">
        <v>19</v>
      </c>
      <c r="C5" s="105" t="s">
        <v>55</v>
      </c>
      <c r="F5" s="105" t="s">
        <v>56</v>
      </c>
      <c r="G5" s="105"/>
      <c r="H5" s="105" t="s">
        <v>57</v>
      </c>
      <c r="J5" s="105" t="s">
        <v>58</v>
      </c>
      <c r="L5" s="105" t="s">
        <v>53</v>
      </c>
      <c r="N5" s="358"/>
    </row>
    <row r="6" spans="2:14" x14ac:dyDescent="0.4">
      <c r="B6" s="111">
        <v>1</v>
      </c>
      <c r="C6" s="112" t="s">
        <v>47</v>
      </c>
      <c r="D6" s="113" t="str">
        <f t="shared" ref="D6:D38" si="0">C6</f>
        <v>a</v>
      </c>
      <c r="E6" s="111" t="s">
        <v>59</v>
      </c>
      <c r="F6" s="114">
        <v>0.375</v>
      </c>
      <c r="G6" s="111" t="s">
        <v>60</v>
      </c>
      <c r="H6" s="114">
        <v>0.75</v>
      </c>
      <c r="I6" s="115" t="s">
        <v>61</v>
      </c>
      <c r="J6" s="114">
        <v>4.1666666666666699E-2</v>
      </c>
      <c r="K6" s="116" t="s">
        <v>3</v>
      </c>
      <c r="L6" s="117">
        <f t="shared" ref="L6:L22" si="1">IF(OR(F6="",H6=""),"",(H6+IF(F6&gt;H6,1,0)-F6-J6)*24)</f>
        <v>8</v>
      </c>
      <c r="N6" s="118"/>
    </row>
    <row r="7" spans="2:14" x14ac:dyDescent="0.4">
      <c r="B7" s="111">
        <v>2</v>
      </c>
      <c r="C7" s="112" t="s">
        <v>42</v>
      </c>
      <c r="D7" s="113" t="str">
        <f t="shared" si="0"/>
        <v>b</v>
      </c>
      <c r="E7" s="111" t="s">
        <v>59</v>
      </c>
      <c r="F7" s="114">
        <v>0.89583333333333304</v>
      </c>
      <c r="G7" s="111" t="s">
        <v>60</v>
      </c>
      <c r="H7" s="114">
        <v>0.27083333333333298</v>
      </c>
      <c r="I7" s="115" t="s">
        <v>61</v>
      </c>
      <c r="J7" s="114">
        <v>4.1666666666666699E-2</v>
      </c>
      <c r="K7" s="116" t="s">
        <v>3</v>
      </c>
      <c r="L7" s="117">
        <f t="shared" si="1"/>
        <v>8</v>
      </c>
      <c r="N7" s="118" t="s">
        <v>206</v>
      </c>
    </row>
    <row r="8" spans="2:14" x14ac:dyDescent="0.4">
      <c r="B8" s="111">
        <v>3</v>
      </c>
      <c r="C8" s="112" t="s">
        <v>62</v>
      </c>
      <c r="D8" s="113" t="str">
        <f t="shared" si="0"/>
        <v>c</v>
      </c>
      <c r="E8" s="111" t="s">
        <v>59</v>
      </c>
      <c r="F8" s="114"/>
      <c r="G8" s="111" t="s">
        <v>60</v>
      </c>
      <c r="H8" s="114"/>
      <c r="I8" s="115" t="s">
        <v>61</v>
      </c>
      <c r="J8" s="114">
        <v>0</v>
      </c>
      <c r="K8" s="116" t="s">
        <v>3</v>
      </c>
      <c r="L8" s="117" t="str">
        <f t="shared" si="1"/>
        <v/>
      </c>
      <c r="N8" s="118"/>
    </row>
    <row r="9" spans="2:14" x14ac:dyDescent="0.4">
      <c r="B9" s="111">
        <v>4</v>
      </c>
      <c r="C9" s="112" t="s">
        <v>45</v>
      </c>
      <c r="D9" s="113" t="str">
        <f t="shared" si="0"/>
        <v>d</v>
      </c>
      <c r="E9" s="111" t="s">
        <v>59</v>
      </c>
      <c r="F9" s="114"/>
      <c r="G9" s="111" t="s">
        <v>60</v>
      </c>
      <c r="H9" s="114"/>
      <c r="I9" s="115" t="s">
        <v>61</v>
      </c>
      <c r="J9" s="114">
        <v>0</v>
      </c>
      <c r="K9" s="116" t="s">
        <v>3</v>
      </c>
      <c r="L9" s="117" t="str">
        <f t="shared" si="1"/>
        <v/>
      </c>
      <c r="N9" s="118"/>
    </row>
    <row r="10" spans="2:14" x14ac:dyDescent="0.4">
      <c r="B10" s="111">
        <v>5</v>
      </c>
      <c r="C10" s="112" t="s">
        <v>63</v>
      </c>
      <c r="D10" s="113" t="str">
        <f t="shared" si="0"/>
        <v>e</v>
      </c>
      <c r="E10" s="111" t="s">
        <v>59</v>
      </c>
      <c r="F10" s="114"/>
      <c r="G10" s="111" t="s">
        <v>60</v>
      </c>
      <c r="H10" s="114"/>
      <c r="I10" s="115" t="s">
        <v>61</v>
      </c>
      <c r="J10" s="114">
        <v>0</v>
      </c>
      <c r="K10" s="116" t="s">
        <v>3</v>
      </c>
      <c r="L10" s="117" t="str">
        <f t="shared" si="1"/>
        <v/>
      </c>
      <c r="N10" s="118"/>
    </row>
    <row r="11" spans="2:14" x14ac:dyDescent="0.4">
      <c r="B11" s="111">
        <v>6</v>
      </c>
      <c r="C11" s="112" t="s">
        <v>64</v>
      </c>
      <c r="D11" s="113" t="str">
        <f t="shared" si="0"/>
        <v>f</v>
      </c>
      <c r="E11" s="111" t="s">
        <v>59</v>
      </c>
      <c r="F11" s="114"/>
      <c r="G11" s="111" t="s">
        <v>60</v>
      </c>
      <c r="H11" s="114"/>
      <c r="I11" s="115" t="s">
        <v>61</v>
      </c>
      <c r="J11" s="114">
        <v>0</v>
      </c>
      <c r="K11" s="116" t="s">
        <v>3</v>
      </c>
      <c r="L11" s="117" t="str">
        <f t="shared" si="1"/>
        <v/>
      </c>
      <c r="N11" s="118"/>
    </row>
    <row r="12" spans="2:14" x14ac:dyDescent="0.4">
      <c r="B12" s="111">
        <v>7</v>
      </c>
      <c r="C12" s="112" t="s">
        <v>65</v>
      </c>
      <c r="D12" s="113" t="str">
        <f t="shared" si="0"/>
        <v>g</v>
      </c>
      <c r="E12" s="111" t="s">
        <v>59</v>
      </c>
      <c r="F12" s="114"/>
      <c r="G12" s="111" t="s">
        <v>60</v>
      </c>
      <c r="H12" s="114"/>
      <c r="I12" s="115" t="s">
        <v>61</v>
      </c>
      <c r="J12" s="114">
        <v>0</v>
      </c>
      <c r="K12" s="116" t="s">
        <v>3</v>
      </c>
      <c r="L12" s="117" t="str">
        <f t="shared" si="1"/>
        <v/>
      </c>
      <c r="N12" s="118"/>
    </row>
    <row r="13" spans="2:14" x14ac:dyDescent="0.4">
      <c r="B13" s="111">
        <v>8</v>
      </c>
      <c r="C13" s="112" t="s">
        <v>66</v>
      </c>
      <c r="D13" s="113" t="str">
        <f t="shared" si="0"/>
        <v>h</v>
      </c>
      <c r="E13" s="111" t="s">
        <v>59</v>
      </c>
      <c r="F13" s="114"/>
      <c r="G13" s="111" t="s">
        <v>60</v>
      </c>
      <c r="H13" s="114"/>
      <c r="I13" s="115" t="s">
        <v>61</v>
      </c>
      <c r="J13" s="114">
        <v>0</v>
      </c>
      <c r="K13" s="116" t="s">
        <v>3</v>
      </c>
      <c r="L13" s="117" t="str">
        <f t="shared" si="1"/>
        <v/>
      </c>
      <c r="N13" s="118"/>
    </row>
    <row r="14" spans="2:14" x14ac:dyDescent="0.4">
      <c r="B14" s="111">
        <v>9</v>
      </c>
      <c r="C14" s="112" t="s">
        <v>67</v>
      </c>
      <c r="D14" s="113" t="str">
        <f t="shared" si="0"/>
        <v>i</v>
      </c>
      <c r="E14" s="111" t="s">
        <v>59</v>
      </c>
      <c r="F14" s="114"/>
      <c r="G14" s="111" t="s">
        <v>60</v>
      </c>
      <c r="H14" s="114"/>
      <c r="I14" s="115" t="s">
        <v>61</v>
      </c>
      <c r="J14" s="114">
        <v>0</v>
      </c>
      <c r="K14" s="116" t="s">
        <v>3</v>
      </c>
      <c r="L14" s="117" t="str">
        <f t="shared" si="1"/>
        <v/>
      </c>
      <c r="N14" s="118"/>
    </row>
    <row r="15" spans="2:14" x14ac:dyDescent="0.4">
      <c r="B15" s="111">
        <v>10</v>
      </c>
      <c r="C15" s="112" t="s">
        <v>68</v>
      </c>
      <c r="D15" s="113" t="str">
        <f t="shared" si="0"/>
        <v>j</v>
      </c>
      <c r="E15" s="111" t="s">
        <v>59</v>
      </c>
      <c r="F15" s="114"/>
      <c r="G15" s="111" t="s">
        <v>60</v>
      </c>
      <c r="H15" s="114"/>
      <c r="I15" s="115" t="s">
        <v>61</v>
      </c>
      <c r="J15" s="114">
        <v>0</v>
      </c>
      <c r="K15" s="116" t="s">
        <v>3</v>
      </c>
      <c r="L15" s="117" t="str">
        <f t="shared" si="1"/>
        <v/>
      </c>
      <c r="N15" s="118"/>
    </row>
    <row r="16" spans="2:14" x14ac:dyDescent="0.4">
      <c r="B16" s="111">
        <v>11</v>
      </c>
      <c r="C16" s="112" t="s">
        <v>69</v>
      </c>
      <c r="D16" s="113" t="str">
        <f t="shared" si="0"/>
        <v>k</v>
      </c>
      <c r="E16" s="111" t="s">
        <v>59</v>
      </c>
      <c r="F16" s="114"/>
      <c r="G16" s="111" t="s">
        <v>60</v>
      </c>
      <c r="H16" s="114"/>
      <c r="I16" s="115" t="s">
        <v>61</v>
      </c>
      <c r="J16" s="114">
        <v>0</v>
      </c>
      <c r="K16" s="116" t="s">
        <v>3</v>
      </c>
      <c r="L16" s="117" t="str">
        <f t="shared" si="1"/>
        <v/>
      </c>
      <c r="N16" s="118"/>
    </row>
    <row r="17" spans="2:14" x14ac:dyDescent="0.4">
      <c r="B17" s="111">
        <v>12</v>
      </c>
      <c r="C17" s="112" t="s">
        <v>70</v>
      </c>
      <c r="D17" s="113" t="str">
        <f t="shared" si="0"/>
        <v>l</v>
      </c>
      <c r="E17" s="111" t="s">
        <v>59</v>
      </c>
      <c r="F17" s="114"/>
      <c r="G17" s="111" t="s">
        <v>60</v>
      </c>
      <c r="H17" s="114"/>
      <c r="I17" s="115" t="s">
        <v>61</v>
      </c>
      <c r="J17" s="114">
        <v>0</v>
      </c>
      <c r="K17" s="116" t="s">
        <v>3</v>
      </c>
      <c r="L17" s="117" t="str">
        <f t="shared" si="1"/>
        <v/>
      </c>
      <c r="N17" s="118"/>
    </row>
    <row r="18" spans="2:14" x14ac:dyDescent="0.4">
      <c r="B18" s="111">
        <v>13</v>
      </c>
      <c r="C18" s="112" t="s">
        <v>71</v>
      </c>
      <c r="D18" s="113" t="str">
        <f t="shared" si="0"/>
        <v>m</v>
      </c>
      <c r="E18" s="111" t="s">
        <v>59</v>
      </c>
      <c r="F18" s="114"/>
      <c r="G18" s="111" t="s">
        <v>60</v>
      </c>
      <c r="H18" s="114"/>
      <c r="I18" s="115" t="s">
        <v>61</v>
      </c>
      <c r="J18" s="114">
        <v>0</v>
      </c>
      <c r="K18" s="116" t="s">
        <v>3</v>
      </c>
      <c r="L18" s="117" t="str">
        <f t="shared" si="1"/>
        <v/>
      </c>
      <c r="N18" s="118"/>
    </row>
    <row r="19" spans="2:14" x14ac:dyDescent="0.4">
      <c r="B19" s="111">
        <v>14</v>
      </c>
      <c r="C19" s="112" t="s">
        <v>72</v>
      </c>
      <c r="D19" s="113" t="str">
        <f t="shared" si="0"/>
        <v>n</v>
      </c>
      <c r="E19" s="111" t="s">
        <v>59</v>
      </c>
      <c r="F19" s="114"/>
      <c r="G19" s="111" t="s">
        <v>60</v>
      </c>
      <c r="H19" s="114"/>
      <c r="I19" s="115" t="s">
        <v>61</v>
      </c>
      <c r="J19" s="114">
        <v>0</v>
      </c>
      <c r="K19" s="116" t="s">
        <v>3</v>
      </c>
      <c r="L19" s="117" t="str">
        <f t="shared" si="1"/>
        <v/>
      </c>
      <c r="N19" s="118"/>
    </row>
    <row r="20" spans="2:14" x14ac:dyDescent="0.4">
      <c r="B20" s="111">
        <v>15</v>
      </c>
      <c r="C20" s="112" t="s">
        <v>73</v>
      </c>
      <c r="D20" s="113" t="str">
        <f t="shared" si="0"/>
        <v>o</v>
      </c>
      <c r="E20" s="111" t="s">
        <v>59</v>
      </c>
      <c r="F20" s="114"/>
      <c r="G20" s="111" t="s">
        <v>60</v>
      </c>
      <c r="H20" s="114"/>
      <c r="I20" s="115" t="s">
        <v>61</v>
      </c>
      <c r="J20" s="114">
        <v>0</v>
      </c>
      <c r="K20" s="116" t="s">
        <v>3</v>
      </c>
      <c r="L20" s="117" t="str">
        <f t="shared" si="1"/>
        <v/>
      </c>
      <c r="N20" s="118"/>
    </row>
    <row r="21" spans="2:14" x14ac:dyDescent="0.4">
      <c r="B21" s="111">
        <v>16</v>
      </c>
      <c r="C21" s="112" t="s">
        <v>74</v>
      </c>
      <c r="D21" s="113" t="str">
        <f t="shared" si="0"/>
        <v>p</v>
      </c>
      <c r="E21" s="111" t="s">
        <v>59</v>
      </c>
      <c r="F21" s="114"/>
      <c r="G21" s="111" t="s">
        <v>60</v>
      </c>
      <c r="H21" s="114"/>
      <c r="I21" s="115" t="s">
        <v>61</v>
      </c>
      <c r="J21" s="114">
        <v>0</v>
      </c>
      <c r="K21" s="116" t="s">
        <v>3</v>
      </c>
      <c r="L21" s="117" t="str">
        <f t="shared" si="1"/>
        <v/>
      </c>
      <c r="N21" s="118"/>
    </row>
    <row r="22" spans="2:14" x14ac:dyDescent="0.4">
      <c r="B22" s="111">
        <v>17</v>
      </c>
      <c r="C22" s="112" t="s">
        <v>172</v>
      </c>
      <c r="D22" s="113" t="str">
        <f t="shared" si="0"/>
        <v>休</v>
      </c>
      <c r="E22" s="111" t="s">
        <v>59</v>
      </c>
      <c r="F22" s="114"/>
      <c r="G22" s="111" t="s">
        <v>60</v>
      </c>
      <c r="H22" s="114"/>
      <c r="I22" s="115" t="s">
        <v>61</v>
      </c>
      <c r="J22" s="114">
        <v>0</v>
      </c>
      <c r="K22" s="116" t="s">
        <v>3</v>
      </c>
      <c r="L22" s="117" t="str">
        <f t="shared" si="1"/>
        <v/>
      </c>
      <c r="N22" s="118" t="s">
        <v>173</v>
      </c>
    </row>
    <row r="23" spans="2:14" x14ac:dyDescent="0.4">
      <c r="B23" s="111">
        <v>18</v>
      </c>
      <c r="C23" s="174" t="s">
        <v>152</v>
      </c>
      <c r="D23" s="113" t="str">
        <f t="shared" si="0"/>
        <v>ア</v>
      </c>
      <c r="E23" s="111" t="s">
        <v>59</v>
      </c>
      <c r="F23" s="119"/>
      <c r="G23" s="111" t="s">
        <v>60</v>
      </c>
      <c r="H23" s="119"/>
      <c r="I23" s="115" t="s">
        <v>61</v>
      </c>
      <c r="J23" s="119"/>
      <c r="K23" s="116" t="s">
        <v>3</v>
      </c>
      <c r="L23" s="174">
        <v>1</v>
      </c>
      <c r="N23" s="118"/>
    </row>
    <row r="24" spans="2:14" x14ac:dyDescent="0.4">
      <c r="B24" s="111">
        <v>19</v>
      </c>
      <c r="C24" s="174" t="s">
        <v>153</v>
      </c>
      <c r="D24" s="113" t="str">
        <f t="shared" si="0"/>
        <v>イ</v>
      </c>
      <c r="E24" s="111" t="s">
        <v>59</v>
      </c>
      <c r="F24" s="119"/>
      <c r="G24" s="111" t="s">
        <v>60</v>
      </c>
      <c r="H24" s="119"/>
      <c r="I24" s="115" t="s">
        <v>61</v>
      </c>
      <c r="J24" s="119"/>
      <c r="K24" s="116" t="s">
        <v>3</v>
      </c>
      <c r="L24" s="174">
        <v>1.5</v>
      </c>
      <c r="N24" s="118"/>
    </row>
    <row r="25" spans="2:14" x14ac:dyDescent="0.4">
      <c r="B25" s="111">
        <v>20</v>
      </c>
      <c r="C25" s="174" t="s">
        <v>154</v>
      </c>
      <c r="D25" s="113" t="str">
        <f t="shared" si="0"/>
        <v>ウ</v>
      </c>
      <c r="E25" s="111" t="s">
        <v>59</v>
      </c>
      <c r="F25" s="119"/>
      <c r="G25" s="111" t="s">
        <v>60</v>
      </c>
      <c r="H25" s="119"/>
      <c r="I25" s="115" t="s">
        <v>61</v>
      </c>
      <c r="J25" s="119"/>
      <c r="K25" s="116" t="s">
        <v>3</v>
      </c>
      <c r="L25" s="174">
        <v>2</v>
      </c>
      <c r="N25" s="118"/>
    </row>
    <row r="26" spans="2:14" x14ac:dyDescent="0.4">
      <c r="B26" s="111">
        <v>21</v>
      </c>
      <c r="C26" s="174" t="s">
        <v>155</v>
      </c>
      <c r="D26" s="113" t="str">
        <f t="shared" si="0"/>
        <v>エ</v>
      </c>
      <c r="E26" s="111" t="s">
        <v>59</v>
      </c>
      <c r="F26" s="119"/>
      <c r="G26" s="111" t="s">
        <v>60</v>
      </c>
      <c r="H26" s="119"/>
      <c r="I26" s="115" t="s">
        <v>61</v>
      </c>
      <c r="J26" s="119"/>
      <c r="K26" s="116" t="s">
        <v>3</v>
      </c>
      <c r="L26" s="174">
        <v>2.5</v>
      </c>
      <c r="N26" s="118"/>
    </row>
    <row r="27" spans="2:14" x14ac:dyDescent="0.4">
      <c r="B27" s="111">
        <v>22</v>
      </c>
      <c r="C27" s="174" t="s">
        <v>156</v>
      </c>
      <c r="D27" s="113" t="str">
        <f t="shared" si="0"/>
        <v>オ</v>
      </c>
      <c r="E27" s="111" t="s">
        <v>59</v>
      </c>
      <c r="F27" s="119"/>
      <c r="G27" s="111" t="s">
        <v>60</v>
      </c>
      <c r="H27" s="119"/>
      <c r="I27" s="115" t="s">
        <v>61</v>
      </c>
      <c r="J27" s="119"/>
      <c r="K27" s="116" t="s">
        <v>3</v>
      </c>
      <c r="L27" s="174">
        <v>3</v>
      </c>
      <c r="N27" s="118"/>
    </row>
    <row r="28" spans="2:14" x14ac:dyDescent="0.4">
      <c r="B28" s="111">
        <v>23</v>
      </c>
      <c r="C28" s="174" t="s">
        <v>157</v>
      </c>
      <c r="D28" s="113" t="str">
        <f t="shared" si="0"/>
        <v>カ</v>
      </c>
      <c r="E28" s="111" t="s">
        <v>59</v>
      </c>
      <c r="F28" s="119"/>
      <c r="G28" s="111" t="s">
        <v>60</v>
      </c>
      <c r="H28" s="119"/>
      <c r="I28" s="115" t="s">
        <v>61</v>
      </c>
      <c r="J28" s="119"/>
      <c r="K28" s="116" t="s">
        <v>3</v>
      </c>
      <c r="L28" s="174">
        <v>3.5</v>
      </c>
      <c r="N28" s="118"/>
    </row>
    <row r="29" spans="2:14" x14ac:dyDescent="0.4">
      <c r="B29" s="111">
        <v>24</v>
      </c>
      <c r="C29" s="174" t="s">
        <v>158</v>
      </c>
      <c r="D29" s="113" t="str">
        <f t="shared" si="0"/>
        <v>キ</v>
      </c>
      <c r="E29" s="111" t="s">
        <v>59</v>
      </c>
      <c r="F29" s="119"/>
      <c r="G29" s="111" t="s">
        <v>60</v>
      </c>
      <c r="H29" s="119"/>
      <c r="I29" s="115" t="s">
        <v>61</v>
      </c>
      <c r="J29" s="119"/>
      <c r="K29" s="116" t="s">
        <v>3</v>
      </c>
      <c r="L29" s="174">
        <v>4</v>
      </c>
      <c r="N29" s="118"/>
    </row>
    <row r="30" spans="2:14" x14ac:dyDescent="0.4">
      <c r="B30" s="111">
        <v>25</v>
      </c>
      <c r="C30" s="174" t="s">
        <v>159</v>
      </c>
      <c r="D30" s="113" t="str">
        <f t="shared" si="0"/>
        <v>ク</v>
      </c>
      <c r="E30" s="111" t="s">
        <v>59</v>
      </c>
      <c r="F30" s="119"/>
      <c r="G30" s="111" t="s">
        <v>60</v>
      </c>
      <c r="H30" s="119"/>
      <c r="I30" s="115" t="s">
        <v>61</v>
      </c>
      <c r="J30" s="119"/>
      <c r="K30" s="116" t="s">
        <v>3</v>
      </c>
      <c r="L30" s="174">
        <v>4.5</v>
      </c>
      <c r="N30" s="118"/>
    </row>
    <row r="31" spans="2:14" x14ac:dyDescent="0.4">
      <c r="B31" s="111">
        <v>26</v>
      </c>
      <c r="C31" s="174" t="s">
        <v>160</v>
      </c>
      <c r="D31" s="113" t="str">
        <f t="shared" si="0"/>
        <v>ケ</v>
      </c>
      <c r="E31" s="111" t="s">
        <v>59</v>
      </c>
      <c r="F31" s="119"/>
      <c r="G31" s="111" t="s">
        <v>60</v>
      </c>
      <c r="H31" s="119"/>
      <c r="I31" s="115" t="s">
        <v>61</v>
      </c>
      <c r="J31" s="119"/>
      <c r="K31" s="116" t="s">
        <v>3</v>
      </c>
      <c r="L31" s="174">
        <v>5</v>
      </c>
      <c r="N31" s="118"/>
    </row>
    <row r="32" spans="2:14" x14ac:dyDescent="0.4">
      <c r="B32" s="111">
        <v>27</v>
      </c>
      <c r="C32" s="174" t="s">
        <v>161</v>
      </c>
      <c r="D32" s="113" t="str">
        <f t="shared" si="0"/>
        <v>コ</v>
      </c>
      <c r="E32" s="111" t="s">
        <v>59</v>
      </c>
      <c r="F32" s="119"/>
      <c r="G32" s="111" t="s">
        <v>60</v>
      </c>
      <c r="H32" s="119"/>
      <c r="I32" s="115" t="s">
        <v>61</v>
      </c>
      <c r="J32" s="119"/>
      <c r="K32" s="116" t="s">
        <v>3</v>
      </c>
      <c r="L32" s="174">
        <v>5.5</v>
      </c>
      <c r="N32" s="118"/>
    </row>
    <row r="33" spans="2:14" x14ac:dyDescent="0.4">
      <c r="B33" s="111">
        <v>28</v>
      </c>
      <c r="C33" s="174" t="s">
        <v>162</v>
      </c>
      <c r="D33" s="113" t="str">
        <f t="shared" si="0"/>
        <v>サ</v>
      </c>
      <c r="E33" s="111" t="s">
        <v>59</v>
      </c>
      <c r="F33" s="119"/>
      <c r="G33" s="111" t="s">
        <v>60</v>
      </c>
      <c r="H33" s="119"/>
      <c r="I33" s="115" t="s">
        <v>61</v>
      </c>
      <c r="J33" s="119"/>
      <c r="K33" s="116" t="s">
        <v>3</v>
      </c>
      <c r="L33" s="174">
        <v>6</v>
      </c>
      <c r="N33" s="118"/>
    </row>
    <row r="34" spans="2:14" x14ac:dyDescent="0.4">
      <c r="B34" s="111">
        <v>29</v>
      </c>
      <c r="C34" s="174" t="s">
        <v>163</v>
      </c>
      <c r="D34" s="113" t="str">
        <f t="shared" si="0"/>
        <v>シ</v>
      </c>
      <c r="E34" s="111" t="s">
        <v>59</v>
      </c>
      <c r="F34" s="119"/>
      <c r="G34" s="111" t="s">
        <v>60</v>
      </c>
      <c r="H34" s="119"/>
      <c r="I34" s="115" t="s">
        <v>61</v>
      </c>
      <c r="J34" s="119"/>
      <c r="K34" s="116" t="s">
        <v>3</v>
      </c>
      <c r="L34" s="174">
        <v>6.5</v>
      </c>
      <c r="N34" s="118"/>
    </row>
    <row r="35" spans="2:14" x14ac:dyDescent="0.4">
      <c r="B35" s="111">
        <v>30</v>
      </c>
      <c r="C35" s="174" t="s">
        <v>164</v>
      </c>
      <c r="D35" s="113" t="str">
        <f t="shared" si="0"/>
        <v>ス</v>
      </c>
      <c r="E35" s="111" t="s">
        <v>59</v>
      </c>
      <c r="F35" s="119"/>
      <c r="G35" s="111" t="s">
        <v>60</v>
      </c>
      <c r="H35" s="119"/>
      <c r="I35" s="115" t="s">
        <v>61</v>
      </c>
      <c r="J35" s="119"/>
      <c r="K35" s="116" t="s">
        <v>3</v>
      </c>
      <c r="L35" s="174">
        <v>7.5</v>
      </c>
      <c r="N35" s="118"/>
    </row>
    <row r="36" spans="2:14" x14ac:dyDescent="0.4">
      <c r="B36" s="111">
        <v>31</v>
      </c>
      <c r="C36" s="174" t="s">
        <v>165</v>
      </c>
      <c r="D36" s="113" t="str">
        <f t="shared" si="0"/>
        <v>セ</v>
      </c>
      <c r="E36" s="111" t="s">
        <v>59</v>
      </c>
      <c r="F36" s="119"/>
      <c r="G36" s="111" t="s">
        <v>60</v>
      </c>
      <c r="H36" s="119"/>
      <c r="I36" s="115" t="s">
        <v>61</v>
      </c>
      <c r="J36" s="119"/>
      <c r="K36" s="116" t="s">
        <v>3</v>
      </c>
      <c r="L36" s="174">
        <v>8</v>
      </c>
      <c r="N36" s="118"/>
    </row>
    <row r="37" spans="2:14" x14ac:dyDescent="0.4">
      <c r="B37" s="111">
        <v>32</v>
      </c>
      <c r="C37" s="174" t="s">
        <v>166</v>
      </c>
      <c r="D37" s="113" t="str">
        <f t="shared" si="0"/>
        <v>ソ</v>
      </c>
      <c r="E37" s="111" t="s">
        <v>59</v>
      </c>
      <c r="F37" s="119"/>
      <c r="G37" s="111" t="s">
        <v>60</v>
      </c>
      <c r="H37" s="119"/>
      <c r="I37" s="115" t="s">
        <v>61</v>
      </c>
      <c r="J37" s="119"/>
      <c r="K37" s="116" t="s">
        <v>3</v>
      </c>
      <c r="L37" s="112"/>
      <c r="N37" s="118"/>
    </row>
    <row r="38" spans="2:14" x14ac:dyDescent="0.4">
      <c r="B38" s="111">
        <v>33</v>
      </c>
      <c r="C38" s="174" t="s">
        <v>167</v>
      </c>
      <c r="D38" s="113" t="str">
        <f t="shared" si="0"/>
        <v>タ</v>
      </c>
      <c r="E38" s="111" t="s">
        <v>59</v>
      </c>
      <c r="F38" s="119"/>
      <c r="G38" s="111" t="s">
        <v>60</v>
      </c>
      <c r="H38" s="119"/>
      <c r="I38" s="115" t="s">
        <v>61</v>
      </c>
      <c r="J38" s="119"/>
      <c r="K38" s="116" t="s">
        <v>3</v>
      </c>
      <c r="L38" s="112"/>
      <c r="N38" s="118"/>
    </row>
    <row r="39" spans="2:14" x14ac:dyDescent="0.4">
      <c r="B39" s="111">
        <v>34</v>
      </c>
      <c r="C39" s="175" t="s">
        <v>75</v>
      </c>
      <c r="D39" s="113"/>
      <c r="E39" s="111" t="s">
        <v>59</v>
      </c>
      <c r="F39" s="114">
        <v>0.29166666666666702</v>
      </c>
      <c r="G39" s="111" t="s">
        <v>60</v>
      </c>
      <c r="H39" s="114">
        <v>0.39583333333333298</v>
      </c>
      <c r="I39" s="115" t="s">
        <v>61</v>
      </c>
      <c r="J39" s="114">
        <v>0</v>
      </c>
      <c r="K39" s="116" t="s">
        <v>3</v>
      </c>
      <c r="L39" s="117">
        <f>IF(OR(F39="",H39=""),"",(H39+IF(F39&gt;H39,1,0)-F39-J39)*24)</f>
        <v>2.4999999999999831</v>
      </c>
      <c r="N39" s="118"/>
    </row>
    <row r="40" spans="2:14" x14ac:dyDescent="0.4">
      <c r="B40" s="111"/>
      <c r="C40" s="176" t="s">
        <v>168</v>
      </c>
      <c r="D40" s="113"/>
      <c r="E40" s="111" t="s">
        <v>59</v>
      </c>
      <c r="F40" s="114">
        <v>0.6875</v>
      </c>
      <c r="G40" s="111" t="s">
        <v>60</v>
      </c>
      <c r="H40" s="114">
        <v>0.83333333333333304</v>
      </c>
      <c r="I40" s="115" t="s">
        <v>61</v>
      </c>
      <c r="J40" s="114">
        <v>0</v>
      </c>
      <c r="K40" s="116" t="s">
        <v>3</v>
      </c>
      <c r="L40" s="117">
        <f>IF(OR(F40="",H40=""),"",(H40+IF(F40&gt;H40,1,0)-F40-J40)*24)</f>
        <v>3.4999999999999929</v>
      </c>
      <c r="N40" s="118"/>
    </row>
    <row r="41" spans="2:14" x14ac:dyDescent="0.4">
      <c r="B41" s="111"/>
      <c r="C41" s="177" t="s">
        <v>169</v>
      </c>
      <c r="D41" s="113" t="str">
        <f>C39</f>
        <v>-</v>
      </c>
      <c r="E41" s="111" t="s">
        <v>59</v>
      </c>
      <c r="F41" s="114" t="s">
        <v>75</v>
      </c>
      <c r="G41" s="111" t="s">
        <v>60</v>
      </c>
      <c r="H41" s="114" t="s">
        <v>75</v>
      </c>
      <c r="I41" s="115" t="s">
        <v>61</v>
      </c>
      <c r="J41" s="114" t="s">
        <v>75</v>
      </c>
      <c r="K41" s="116" t="s">
        <v>3</v>
      </c>
      <c r="L41" s="117">
        <f>IF(OR(L39="",L40=""),"",L39+L40)</f>
        <v>5.999999999999976</v>
      </c>
      <c r="N41" s="118" t="s">
        <v>76</v>
      </c>
    </row>
    <row r="42" spans="2:14" x14ac:dyDescent="0.4">
      <c r="B42" s="111"/>
      <c r="C42" s="175" t="s">
        <v>75</v>
      </c>
      <c r="D42" s="113"/>
      <c r="E42" s="111" t="s">
        <v>59</v>
      </c>
      <c r="F42" s="114"/>
      <c r="G42" s="111" t="s">
        <v>60</v>
      </c>
      <c r="H42" s="114"/>
      <c r="I42" s="115" t="s">
        <v>61</v>
      </c>
      <c r="J42" s="114">
        <v>0</v>
      </c>
      <c r="K42" s="116" t="s">
        <v>3</v>
      </c>
      <c r="L42" s="117" t="str">
        <f>IF(OR(F42="",H42=""),"",(H42+IF(F42&gt;H42,1,0)-F42-J42)*24)</f>
        <v/>
      </c>
      <c r="N42" s="118"/>
    </row>
    <row r="43" spans="2:14" x14ac:dyDescent="0.4">
      <c r="B43" s="111">
        <v>35</v>
      </c>
      <c r="C43" s="176" t="s">
        <v>168</v>
      </c>
      <c r="D43" s="113"/>
      <c r="E43" s="111" t="s">
        <v>59</v>
      </c>
      <c r="F43" s="114"/>
      <c r="G43" s="111" t="s">
        <v>60</v>
      </c>
      <c r="H43" s="114"/>
      <c r="I43" s="115" t="s">
        <v>61</v>
      </c>
      <c r="J43" s="114">
        <v>0</v>
      </c>
      <c r="K43" s="116" t="s">
        <v>3</v>
      </c>
      <c r="L43" s="117" t="str">
        <f>IF(OR(F43="",H43=""),"",(H43+IF(F43&gt;H43,1,0)-F43-J43)*24)</f>
        <v/>
      </c>
      <c r="N43" s="118"/>
    </row>
    <row r="44" spans="2:14" x14ac:dyDescent="0.4">
      <c r="B44" s="111"/>
      <c r="C44" s="177" t="s">
        <v>170</v>
      </c>
      <c r="D44" s="113" t="str">
        <f>C42</f>
        <v>-</v>
      </c>
      <c r="E44" s="111" t="s">
        <v>59</v>
      </c>
      <c r="F44" s="114" t="s">
        <v>75</v>
      </c>
      <c r="G44" s="111" t="s">
        <v>60</v>
      </c>
      <c r="H44" s="114" t="s">
        <v>75</v>
      </c>
      <c r="I44" s="115" t="s">
        <v>61</v>
      </c>
      <c r="J44" s="114" t="s">
        <v>75</v>
      </c>
      <c r="K44" s="116" t="s">
        <v>3</v>
      </c>
      <c r="L44" s="117" t="str">
        <f>IF(OR(L42="",L43=""),"",L42+L43)</f>
        <v/>
      </c>
      <c r="N44" s="118" t="s">
        <v>76</v>
      </c>
    </row>
    <row r="45" spans="2:14" x14ac:dyDescent="0.4">
      <c r="B45" s="111"/>
      <c r="C45" s="175" t="s">
        <v>75</v>
      </c>
      <c r="D45" s="113"/>
      <c r="E45" s="111" t="s">
        <v>59</v>
      </c>
      <c r="F45" s="114"/>
      <c r="G45" s="111" t="s">
        <v>60</v>
      </c>
      <c r="H45" s="114"/>
      <c r="I45" s="115" t="s">
        <v>61</v>
      </c>
      <c r="J45" s="114">
        <v>0</v>
      </c>
      <c r="K45" s="116" t="s">
        <v>3</v>
      </c>
      <c r="L45" s="117" t="str">
        <f>IF(OR(F45="",H45=""),"",(H45+IF(F45&gt;H45,1,0)-F45-J45)*24)</f>
        <v/>
      </c>
      <c r="N45" s="118"/>
    </row>
    <row r="46" spans="2:14" x14ac:dyDescent="0.4">
      <c r="B46" s="111">
        <v>36</v>
      </c>
      <c r="C46" s="176" t="s">
        <v>168</v>
      </c>
      <c r="D46" s="113"/>
      <c r="E46" s="111" t="s">
        <v>59</v>
      </c>
      <c r="F46" s="114"/>
      <c r="G46" s="111" t="s">
        <v>60</v>
      </c>
      <c r="H46" s="114"/>
      <c r="I46" s="115" t="s">
        <v>61</v>
      </c>
      <c r="J46" s="114">
        <v>0</v>
      </c>
      <c r="K46" s="116" t="s">
        <v>3</v>
      </c>
      <c r="L46" s="117" t="str">
        <f>IF(OR(F46="",H46=""),"",(H46+IF(F46&gt;H46,1,0)-F46-J46)*24)</f>
        <v/>
      </c>
      <c r="N46" s="118"/>
    </row>
    <row r="47" spans="2:14" x14ac:dyDescent="0.4">
      <c r="B47" s="111"/>
      <c r="C47" s="177" t="s">
        <v>171</v>
      </c>
      <c r="D47" s="113" t="str">
        <f>C45</f>
        <v>-</v>
      </c>
      <c r="E47" s="111" t="s">
        <v>59</v>
      </c>
      <c r="F47" s="114" t="s">
        <v>75</v>
      </c>
      <c r="G47" s="111" t="s">
        <v>60</v>
      </c>
      <c r="H47" s="114" t="s">
        <v>75</v>
      </c>
      <c r="I47" s="115" t="s">
        <v>61</v>
      </c>
      <c r="J47" s="114" t="s">
        <v>75</v>
      </c>
      <c r="K47" s="116" t="s">
        <v>3</v>
      </c>
      <c r="L47" s="117" t="str">
        <f>IF(OR(L45="",L46=""),"",L45+L46)</f>
        <v/>
      </c>
      <c r="N47" s="118" t="s">
        <v>76</v>
      </c>
    </row>
    <row r="48" spans="2:14" ht="5.0999999999999996" customHeight="1" x14ac:dyDescent="0.4"/>
    <row r="49" spans="1:1024" ht="21.95" customHeight="1" x14ac:dyDescent="0.4">
      <c r="C49" s="356" t="s">
        <v>174</v>
      </c>
      <c r="D49" s="399"/>
      <c r="E49" s="399"/>
      <c r="F49" s="399"/>
      <c r="G49" s="399"/>
      <c r="H49" s="399"/>
      <c r="I49" s="399"/>
      <c r="J49" s="399"/>
      <c r="K49" s="399"/>
      <c r="L49" s="399"/>
      <c r="M49" s="399"/>
      <c r="N49" s="399"/>
    </row>
    <row r="50" spans="1:1024" ht="21.95" customHeight="1" x14ac:dyDescent="0.4">
      <c r="C50" s="399"/>
      <c r="D50" s="399"/>
      <c r="E50" s="399"/>
      <c r="F50" s="399"/>
      <c r="G50" s="399"/>
      <c r="H50" s="399"/>
      <c r="I50" s="399"/>
      <c r="J50" s="399"/>
      <c r="K50" s="399"/>
      <c r="L50" s="399"/>
      <c r="M50" s="399"/>
      <c r="N50" s="399"/>
    </row>
    <row r="51" spans="1:1024" ht="21.95" customHeight="1" x14ac:dyDescent="0.4">
      <c r="C51" s="356" t="s">
        <v>175</v>
      </c>
      <c r="D51" s="399"/>
      <c r="E51" s="399"/>
      <c r="F51" s="399"/>
      <c r="G51" s="399"/>
      <c r="H51" s="399"/>
      <c r="I51" s="399"/>
      <c r="J51" s="399"/>
      <c r="K51" s="399"/>
      <c r="L51" s="399"/>
      <c r="M51" s="399"/>
      <c r="N51" s="399"/>
    </row>
    <row r="52" spans="1:1024" ht="21.95" customHeight="1" x14ac:dyDescent="0.4">
      <c r="C52" s="399"/>
      <c r="D52" s="399"/>
      <c r="E52" s="399"/>
      <c r="F52" s="399"/>
      <c r="G52" s="399"/>
      <c r="H52" s="399"/>
      <c r="I52" s="399"/>
      <c r="J52" s="399"/>
      <c r="K52" s="399"/>
      <c r="L52" s="399"/>
      <c r="M52" s="399"/>
      <c r="N52" s="399"/>
    </row>
    <row r="53" spans="1:1024" ht="21.95" customHeight="1" x14ac:dyDescent="0.4">
      <c r="C53" s="107" t="s">
        <v>77</v>
      </c>
      <c r="D53" s="107"/>
    </row>
    <row r="54" spans="1:1024" ht="21.95" customHeight="1" x14ac:dyDescent="0.4">
      <c r="C54" s="107" t="s">
        <v>78</v>
      </c>
      <c r="D54" s="107"/>
    </row>
    <row r="55" spans="1:1024" s="178" customFormat="1" ht="21.95" customHeight="1" x14ac:dyDescent="0.4">
      <c r="A55" s="104"/>
      <c r="B55" s="105"/>
      <c r="C55" s="356" t="s">
        <v>211</v>
      </c>
      <c r="D55" s="357"/>
      <c r="E55" s="357"/>
      <c r="F55" s="357"/>
      <c r="G55" s="357"/>
      <c r="H55" s="357"/>
      <c r="I55" s="357"/>
      <c r="J55" s="357"/>
      <c r="K55" s="357"/>
      <c r="L55" s="357"/>
      <c r="M55" s="357"/>
      <c r="N55" s="357"/>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4"/>
      <c r="GH55" s="104"/>
      <c r="GI55" s="104"/>
      <c r="GJ55" s="104"/>
      <c r="GK55" s="104"/>
      <c r="GL55" s="104"/>
      <c r="GM55" s="104"/>
      <c r="GN55" s="104"/>
      <c r="GO55" s="104"/>
      <c r="GP55" s="104"/>
      <c r="GQ55" s="104"/>
      <c r="GR55" s="104"/>
      <c r="GS55" s="104"/>
      <c r="GT55" s="104"/>
      <c r="GU55" s="104"/>
      <c r="GV55" s="104"/>
      <c r="GW55" s="104"/>
      <c r="GX55" s="104"/>
      <c r="GY55" s="104"/>
      <c r="GZ55" s="104"/>
      <c r="HA55" s="104"/>
      <c r="HB55" s="104"/>
      <c r="HC55" s="104"/>
      <c r="HD55" s="104"/>
      <c r="HE55" s="104"/>
      <c r="HF55" s="104"/>
      <c r="HG55" s="104"/>
      <c r="HH55" s="104"/>
      <c r="HI55" s="104"/>
      <c r="HJ55" s="104"/>
      <c r="HK55" s="104"/>
      <c r="HL55" s="104"/>
      <c r="HM55" s="104"/>
      <c r="HN55" s="104"/>
      <c r="HO55" s="104"/>
      <c r="HP55" s="104"/>
      <c r="HQ55" s="104"/>
      <c r="HR55" s="104"/>
      <c r="HS55" s="104"/>
      <c r="HT55" s="104"/>
      <c r="HU55" s="104"/>
      <c r="HV55" s="104"/>
      <c r="HW55" s="104"/>
      <c r="HX55" s="104"/>
      <c r="HY55" s="104"/>
      <c r="HZ55" s="104"/>
      <c r="IA55" s="104"/>
      <c r="IB55" s="104"/>
      <c r="IC55" s="104"/>
      <c r="ID55" s="104"/>
      <c r="IE55" s="104"/>
      <c r="IF55" s="104"/>
      <c r="IG55" s="104"/>
      <c r="IH55" s="104"/>
      <c r="II55" s="104"/>
      <c r="IJ55" s="104"/>
      <c r="IK55" s="104"/>
      <c r="IL55" s="104"/>
      <c r="IM55" s="104"/>
      <c r="IN55" s="104"/>
      <c r="IO55" s="104"/>
      <c r="IP55" s="104"/>
      <c r="IQ55" s="104"/>
      <c r="IR55" s="104"/>
      <c r="IS55" s="104"/>
      <c r="IT55" s="104"/>
      <c r="IU55" s="104"/>
      <c r="IV55" s="104"/>
      <c r="IW55" s="104"/>
      <c r="IX55" s="104"/>
      <c r="IY55" s="104"/>
      <c r="IZ55" s="104"/>
      <c r="JA55" s="104"/>
      <c r="JB55" s="104"/>
      <c r="JC55" s="104"/>
      <c r="JD55" s="104"/>
      <c r="JE55" s="104"/>
      <c r="JF55" s="104"/>
      <c r="JG55" s="104"/>
      <c r="JH55" s="104"/>
      <c r="JI55" s="104"/>
      <c r="JJ55" s="104"/>
      <c r="JK55" s="104"/>
      <c r="JL55" s="104"/>
      <c r="JM55" s="104"/>
      <c r="JN55" s="104"/>
      <c r="JO55" s="104"/>
      <c r="JP55" s="104"/>
      <c r="JQ55" s="104"/>
      <c r="JR55" s="104"/>
      <c r="JS55" s="104"/>
      <c r="JT55" s="104"/>
      <c r="JU55" s="104"/>
      <c r="JV55" s="104"/>
      <c r="JW55" s="104"/>
      <c r="JX55" s="104"/>
      <c r="JY55" s="104"/>
      <c r="JZ55" s="104"/>
      <c r="KA55" s="104"/>
      <c r="KB55" s="104"/>
      <c r="KC55" s="104"/>
      <c r="KD55" s="104"/>
      <c r="KE55" s="104"/>
      <c r="KF55" s="104"/>
      <c r="KG55" s="104"/>
      <c r="KH55" s="104"/>
      <c r="KI55" s="104"/>
      <c r="KJ55" s="104"/>
      <c r="KK55" s="104"/>
      <c r="KL55" s="104"/>
      <c r="KM55" s="104"/>
      <c r="KN55" s="104"/>
      <c r="KO55" s="104"/>
      <c r="KP55" s="104"/>
      <c r="KQ55" s="104"/>
      <c r="KR55" s="104"/>
      <c r="KS55" s="104"/>
      <c r="KT55" s="104"/>
      <c r="KU55" s="104"/>
      <c r="KV55" s="104"/>
      <c r="KW55" s="104"/>
      <c r="KX55" s="104"/>
      <c r="KY55" s="104"/>
      <c r="KZ55" s="104"/>
      <c r="LA55" s="104"/>
      <c r="LB55" s="104"/>
      <c r="LC55" s="104"/>
      <c r="LD55" s="104"/>
      <c r="LE55" s="104"/>
      <c r="LF55" s="104"/>
      <c r="LG55" s="104"/>
      <c r="LH55" s="104"/>
      <c r="LI55" s="104"/>
      <c r="LJ55" s="104"/>
      <c r="LK55" s="104"/>
      <c r="LL55" s="104"/>
      <c r="LM55" s="104"/>
      <c r="LN55" s="104"/>
      <c r="LO55" s="104"/>
      <c r="LP55" s="104"/>
      <c r="LQ55" s="104"/>
      <c r="LR55" s="104"/>
      <c r="LS55" s="104"/>
      <c r="LT55" s="104"/>
      <c r="LU55" s="104"/>
      <c r="LV55" s="104"/>
      <c r="LW55" s="104"/>
      <c r="LX55" s="104"/>
      <c r="LY55" s="104"/>
      <c r="LZ55" s="104"/>
      <c r="MA55" s="104"/>
      <c r="MB55" s="104"/>
      <c r="MC55" s="104"/>
      <c r="MD55" s="104"/>
      <c r="ME55" s="104"/>
      <c r="MF55" s="104"/>
      <c r="MG55" s="104"/>
      <c r="MH55" s="104"/>
      <c r="MI55" s="104"/>
      <c r="MJ55" s="104"/>
      <c r="MK55" s="104"/>
      <c r="ML55" s="104"/>
      <c r="MM55" s="104"/>
      <c r="MN55" s="104"/>
      <c r="MO55" s="104"/>
      <c r="MP55" s="104"/>
      <c r="MQ55" s="104"/>
      <c r="MR55" s="104"/>
      <c r="MS55" s="104"/>
      <c r="MT55" s="104"/>
      <c r="MU55" s="104"/>
      <c r="MV55" s="104"/>
      <c r="MW55" s="104"/>
      <c r="MX55" s="104"/>
      <c r="MY55" s="104"/>
      <c r="MZ55" s="104"/>
      <c r="NA55" s="104"/>
      <c r="NB55" s="104"/>
      <c r="NC55" s="104"/>
      <c r="ND55" s="104"/>
      <c r="NE55" s="104"/>
      <c r="NF55" s="104"/>
      <c r="NG55" s="104"/>
      <c r="NH55" s="104"/>
      <c r="NI55" s="104"/>
      <c r="NJ55" s="104"/>
      <c r="NK55" s="104"/>
      <c r="NL55" s="104"/>
      <c r="NM55" s="104"/>
      <c r="NN55" s="104"/>
      <c r="NO55" s="104"/>
      <c r="NP55" s="104"/>
      <c r="NQ55" s="104"/>
      <c r="NR55" s="104"/>
      <c r="NS55" s="104"/>
      <c r="NT55" s="104"/>
      <c r="NU55" s="104"/>
      <c r="NV55" s="104"/>
      <c r="NW55" s="104"/>
      <c r="NX55" s="104"/>
      <c r="NY55" s="104"/>
      <c r="NZ55" s="104"/>
      <c r="OA55" s="104"/>
      <c r="OB55" s="104"/>
      <c r="OC55" s="104"/>
      <c r="OD55" s="104"/>
      <c r="OE55" s="104"/>
      <c r="OF55" s="104"/>
      <c r="OG55" s="104"/>
      <c r="OH55" s="104"/>
      <c r="OI55" s="104"/>
      <c r="OJ55" s="104"/>
      <c r="OK55" s="104"/>
      <c r="OL55" s="104"/>
      <c r="OM55" s="104"/>
      <c r="ON55" s="104"/>
      <c r="OO55" s="104"/>
      <c r="OP55" s="104"/>
      <c r="OQ55" s="104"/>
      <c r="OR55" s="104"/>
      <c r="OS55" s="104"/>
      <c r="OT55" s="104"/>
      <c r="OU55" s="104"/>
      <c r="OV55" s="104"/>
      <c r="OW55" s="104"/>
      <c r="OX55" s="104"/>
      <c r="OY55" s="104"/>
      <c r="OZ55" s="104"/>
      <c r="PA55" s="104"/>
      <c r="PB55" s="104"/>
      <c r="PC55" s="104"/>
      <c r="PD55" s="104"/>
      <c r="PE55" s="104"/>
      <c r="PF55" s="104"/>
      <c r="PG55" s="104"/>
      <c r="PH55" s="104"/>
      <c r="PI55" s="104"/>
      <c r="PJ55" s="104"/>
      <c r="PK55" s="104"/>
      <c r="PL55" s="104"/>
      <c r="PM55" s="104"/>
      <c r="PN55" s="104"/>
      <c r="PO55" s="104"/>
      <c r="PP55" s="104"/>
      <c r="PQ55" s="104"/>
      <c r="PR55" s="104"/>
      <c r="PS55" s="104"/>
      <c r="PT55" s="104"/>
      <c r="PU55" s="104"/>
      <c r="PV55" s="104"/>
      <c r="PW55" s="104"/>
      <c r="PX55" s="104"/>
      <c r="PY55" s="104"/>
      <c r="PZ55" s="104"/>
      <c r="QA55" s="104"/>
      <c r="QB55" s="104"/>
      <c r="QC55" s="104"/>
      <c r="QD55" s="104"/>
      <c r="QE55" s="104"/>
      <c r="QF55" s="104"/>
      <c r="QG55" s="104"/>
      <c r="QH55" s="104"/>
      <c r="QI55" s="104"/>
      <c r="QJ55" s="104"/>
      <c r="QK55" s="104"/>
      <c r="QL55" s="104"/>
      <c r="QM55" s="104"/>
      <c r="QN55" s="104"/>
      <c r="QO55" s="104"/>
      <c r="QP55" s="104"/>
      <c r="QQ55" s="104"/>
      <c r="QR55" s="104"/>
      <c r="QS55" s="104"/>
      <c r="QT55" s="104"/>
      <c r="QU55" s="104"/>
      <c r="QV55" s="104"/>
      <c r="QW55" s="104"/>
      <c r="QX55" s="104"/>
      <c r="QY55" s="104"/>
      <c r="QZ55" s="104"/>
      <c r="RA55" s="104"/>
      <c r="RB55" s="104"/>
      <c r="RC55" s="104"/>
      <c r="RD55" s="104"/>
      <c r="RE55" s="104"/>
      <c r="RF55" s="104"/>
      <c r="RG55" s="104"/>
      <c r="RH55" s="104"/>
      <c r="RI55" s="104"/>
      <c r="RJ55" s="104"/>
      <c r="RK55" s="104"/>
      <c r="RL55" s="104"/>
      <c r="RM55" s="104"/>
      <c r="RN55" s="104"/>
      <c r="RO55" s="104"/>
      <c r="RP55" s="104"/>
      <c r="RQ55" s="104"/>
      <c r="RR55" s="104"/>
      <c r="RS55" s="104"/>
      <c r="RT55" s="104"/>
      <c r="RU55" s="104"/>
      <c r="RV55" s="104"/>
      <c r="RW55" s="104"/>
      <c r="RX55" s="104"/>
      <c r="RY55" s="104"/>
      <c r="RZ55" s="104"/>
      <c r="SA55" s="104"/>
      <c r="SB55" s="104"/>
      <c r="SC55" s="104"/>
      <c r="SD55" s="104"/>
      <c r="SE55" s="104"/>
      <c r="SF55" s="104"/>
      <c r="SG55" s="104"/>
      <c r="SH55" s="104"/>
      <c r="SI55" s="104"/>
      <c r="SJ55" s="104"/>
      <c r="SK55" s="104"/>
      <c r="SL55" s="104"/>
      <c r="SM55" s="104"/>
      <c r="SN55" s="104"/>
      <c r="SO55" s="104"/>
      <c r="SP55" s="104"/>
      <c r="SQ55" s="104"/>
      <c r="SR55" s="104"/>
      <c r="SS55" s="104"/>
      <c r="ST55" s="104"/>
      <c r="SU55" s="104"/>
      <c r="SV55" s="104"/>
      <c r="SW55" s="104"/>
      <c r="SX55" s="104"/>
      <c r="SY55" s="104"/>
      <c r="SZ55" s="104"/>
      <c r="TA55" s="104"/>
      <c r="TB55" s="104"/>
      <c r="TC55" s="104"/>
      <c r="TD55" s="104"/>
      <c r="TE55" s="104"/>
      <c r="TF55" s="104"/>
      <c r="TG55" s="104"/>
      <c r="TH55" s="104"/>
      <c r="TI55" s="104"/>
      <c r="TJ55" s="104"/>
      <c r="TK55" s="104"/>
      <c r="TL55" s="104"/>
      <c r="TM55" s="104"/>
      <c r="TN55" s="104"/>
      <c r="TO55" s="104"/>
      <c r="TP55" s="104"/>
      <c r="TQ55" s="104"/>
      <c r="TR55" s="104"/>
      <c r="TS55" s="104"/>
      <c r="TT55" s="104"/>
      <c r="TU55" s="104"/>
      <c r="TV55" s="104"/>
      <c r="TW55" s="104"/>
      <c r="TX55" s="104"/>
      <c r="TY55" s="104"/>
      <c r="TZ55" s="104"/>
      <c r="UA55" s="104"/>
      <c r="UB55" s="104"/>
      <c r="UC55" s="104"/>
      <c r="UD55" s="104"/>
      <c r="UE55" s="104"/>
      <c r="UF55" s="104"/>
      <c r="UG55" s="104"/>
      <c r="UH55" s="104"/>
      <c r="UI55" s="104"/>
      <c r="UJ55" s="104"/>
      <c r="UK55" s="104"/>
      <c r="UL55" s="104"/>
      <c r="UM55" s="104"/>
      <c r="UN55" s="104"/>
      <c r="UO55" s="104"/>
      <c r="UP55" s="104"/>
      <c r="UQ55" s="104"/>
      <c r="UR55" s="104"/>
      <c r="US55" s="104"/>
      <c r="UT55" s="104"/>
      <c r="UU55" s="104"/>
      <c r="UV55" s="104"/>
      <c r="UW55" s="104"/>
      <c r="UX55" s="104"/>
      <c r="UY55" s="104"/>
      <c r="UZ55" s="104"/>
      <c r="VA55" s="104"/>
      <c r="VB55" s="104"/>
      <c r="VC55" s="104"/>
      <c r="VD55" s="104"/>
      <c r="VE55" s="104"/>
      <c r="VF55" s="104"/>
      <c r="VG55" s="104"/>
      <c r="VH55" s="104"/>
      <c r="VI55" s="104"/>
      <c r="VJ55" s="104"/>
      <c r="VK55" s="104"/>
      <c r="VL55" s="104"/>
      <c r="VM55" s="104"/>
      <c r="VN55" s="104"/>
      <c r="VO55" s="104"/>
      <c r="VP55" s="104"/>
      <c r="VQ55" s="104"/>
      <c r="VR55" s="104"/>
      <c r="VS55" s="104"/>
      <c r="VT55" s="104"/>
      <c r="VU55" s="104"/>
      <c r="VV55" s="104"/>
      <c r="VW55" s="104"/>
      <c r="VX55" s="104"/>
      <c r="VY55" s="104"/>
      <c r="VZ55" s="104"/>
      <c r="WA55" s="104"/>
      <c r="WB55" s="104"/>
      <c r="WC55" s="104"/>
      <c r="WD55" s="104"/>
      <c r="WE55" s="104"/>
      <c r="WF55" s="104"/>
      <c r="WG55" s="104"/>
      <c r="WH55" s="104"/>
      <c r="WI55" s="104"/>
      <c r="WJ55" s="104"/>
      <c r="WK55" s="104"/>
      <c r="WL55" s="104"/>
      <c r="WM55" s="104"/>
      <c r="WN55" s="104"/>
      <c r="WO55" s="104"/>
      <c r="WP55" s="104"/>
      <c r="WQ55" s="104"/>
      <c r="WR55" s="104"/>
      <c r="WS55" s="104"/>
      <c r="WT55" s="104"/>
      <c r="WU55" s="104"/>
      <c r="WV55" s="104"/>
      <c r="WW55" s="104"/>
      <c r="WX55" s="104"/>
      <c r="WY55" s="104"/>
      <c r="WZ55" s="104"/>
      <c r="XA55" s="104"/>
      <c r="XB55" s="104"/>
      <c r="XC55" s="104"/>
      <c r="XD55" s="104"/>
      <c r="XE55" s="104"/>
      <c r="XF55" s="104"/>
      <c r="XG55" s="104"/>
      <c r="XH55" s="104"/>
      <c r="XI55" s="104"/>
      <c r="XJ55" s="104"/>
      <c r="XK55" s="104"/>
      <c r="XL55" s="104"/>
      <c r="XM55" s="104"/>
      <c r="XN55" s="104"/>
      <c r="XO55" s="104"/>
      <c r="XP55" s="104"/>
      <c r="XQ55" s="104"/>
      <c r="XR55" s="104"/>
      <c r="XS55" s="104"/>
      <c r="XT55" s="104"/>
      <c r="XU55" s="104"/>
      <c r="XV55" s="104"/>
      <c r="XW55" s="104"/>
      <c r="XX55" s="104"/>
      <c r="XY55" s="104"/>
      <c r="XZ55" s="104"/>
      <c r="YA55" s="104"/>
      <c r="YB55" s="104"/>
      <c r="YC55" s="104"/>
      <c r="YD55" s="104"/>
      <c r="YE55" s="104"/>
      <c r="YF55" s="104"/>
      <c r="YG55" s="104"/>
      <c r="YH55" s="104"/>
      <c r="YI55" s="104"/>
      <c r="YJ55" s="104"/>
      <c r="YK55" s="104"/>
      <c r="YL55" s="104"/>
      <c r="YM55" s="104"/>
      <c r="YN55" s="104"/>
      <c r="YO55" s="104"/>
      <c r="YP55" s="104"/>
      <c r="YQ55" s="104"/>
      <c r="YR55" s="104"/>
      <c r="YS55" s="104"/>
      <c r="YT55" s="104"/>
      <c r="YU55" s="104"/>
      <c r="YV55" s="104"/>
      <c r="YW55" s="104"/>
      <c r="YX55" s="104"/>
      <c r="YY55" s="104"/>
      <c r="YZ55" s="104"/>
      <c r="ZA55" s="104"/>
      <c r="ZB55" s="104"/>
      <c r="ZC55" s="104"/>
      <c r="ZD55" s="104"/>
      <c r="ZE55" s="104"/>
      <c r="ZF55" s="104"/>
      <c r="ZG55" s="104"/>
      <c r="ZH55" s="104"/>
      <c r="ZI55" s="104"/>
      <c r="ZJ55" s="104"/>
      <c r="ZK55" s="104"/>
      <c r="ZL55" s="104"/>
      <c r="ZM55" s="104"/>
      <c r="ZN55" s="104"/>
      <c r="ZO55" s="104"/>
      <c r="ZP55" s="104"/>
      <c r="ZQ55" s="104"/>
      <c r="ZR55" s="104"/>
      <c r="ZS55" s="104"/>
      <c r="ZT55" s="104"/>
      <c r="ZU55" s="104"/>
      <c r="ZV55" s="104"/>
      <c r="ZW55" s="104"/>
      <c r="ZX55" s="104"/>
      <c r="ZY55" s="104"/>
      <c r="ZZ55" s="104"/>
      <c r="AAA55" s="104"/>
      <c r="AAB55" s="104"/>
      <c r="AAC55" s="104"/>
      <c r="AAD55" s="104"/>
      <c r="AAE55" s="104"/>
      <c r="AAF55" s="104"/>
      <c r="AAG55" s="104"/>
      <c r="AAH55" s="104"/>
      <c r="AAI55" s="104"/>
      <c r="AAJ55" s="104"/>
      <c r="AAK55" s="104"/>
      <c r="AAL55" s="104"/>
      <c r="AAM55" s="104"/>
      <c r="AAN55" s="104"/>
      <c r="AAO55" s="104"/>
      <c r="AAP55" s="104"/>
      <c r="AAQ55" s="104"/>
      <c r="AAR55" s="104"/>
      <c r="AAS55" s="104"/>
      <c r="AAT55" s="104"/>
      <c r="AAU55" s="104"/>
      <c r="AAV55" s="104"/>
      <c r="AAW55" s="104"/>
      <c r="AAX55" s="104"/>
      <c r="AAY55" s="104"/>
      <c r="AAZ55" s="104"/>
      <c r="ABA55" s="104"/>
      <c r="ABB55" s="104"/>
      <c r="ABC55" s="104"/>
      <c r="ABD55" s="104"/>
      <c r="ABE55" s="104"/>
      <c r="ABF55" s="104"/>
      <c r="ABG55" s="104"/>
      <c r="ABH55" s="104"/>
      <c r="ABI55" s="104"/>
      <c r="ABJ55" s="104"/>
      <c r="ABK55" s="104"/>
      <c r="ABL55" s="104"/>
      <c r="ABM55" s="104"/>
      <c r="ABN55" s="104"/>
      <c r="ABO55" s="104"/>
      <c r="ABP55" s="104"/>
      <c r="ABQ55" s="104"/>
      <c r="ABR55" s="104"/>
      <c r="ABS55" s="104"/>
      <c r="ABT55" s="104"/>
      <c r="ABU55" s="104"/>
      <c r="ABV55" s="104"/>
      <c r="ABW55" s="104"/>
      <c r="ABX55" s="104"/>
      <c r="ABY55" s="104"/>
      <c r="ABZ55" s="104"/>
      <c r="ACA55" s="104"/>
      <c r="ACB55" s="104"/>
      <c r="ACC55" s="104"/>
      <c r="ACD55" s="104"/>
      <c r="ACE55" s="104"/>
      <c r="ACF55" s="104"/>
      <c r="ACG55" s="104"/>
      <c r="ACH55" s="104"/>
      <c r="ACI55" s="104"/>
      <c r="ACJ55" s="104"/>
      <c r="ACK55" s="104"/>
      <c r="ACL55" s="104"/>
      <c r="ACM55" s="104"/>
      <c r="ACN55" s="104"/>
      <c r="ACO55" s="104"/>
      <c r="ACP55" s="104"/>
      <c r="ACQ55" s="104"/>
      <c r="ACR55" s="104"/>
      <c r="ACS55" s="104"/>
      <c r="ACT55" s="104"/>
      <c r="ACU55" s="104"/>
      <c r="ACV55" s="104"/>
      <c r="ACW55" s="104"/>
      <c r="ACX55" s="104"/>
      <c r="ACY55" s="104"/>
      <c r="ACZ55" s="104"/>
      <c r="ADA55" s="104"/>
      <c r="ADB55" s="104"/>
      <c r="ADC55" s="104"/>
      <c r="ADD55" s="104"/>
      <c r="ADE55" s="104"/>
      <c r="ADF55" s="104"/>
      <c r="ADG55" s="104"/>
      <c r="ADH55" s="104"/>
      <c r="ADI55" s="104"/>
      <c r="ADJ55" s="104"/>
      <c r="ADK55" s="104"/>
      <c r="ADL55" s="104"/>
      <c r="ADM55" s="104"/>
      <c r="ADN55" s="104"/>
      <c r="ADO55" s="104"/>
      <c r="ADP55" s="104"/>
      <c r="ADQ55" s="104"/>
      <c r="ADR55" s="104"/>
      <c r="ADS55" s="104"/>
      <c r="ADT55" s="104"/>
      <c r="ADU55" s="104"/>
      <c r="ADV55" s="104"/>
      <c r="ADW55" s="104"/>
      <c r="ADX55" s="104"/>
      <c r="ADY55" s="104"/>
      <c r="ADZ55" s="104"/>
      <c r="AEA55" s="104"/>
      <c r="AEB55" s="104"/>
      <c r="AEC55" s="104"/>
      <c r="AED55" s="104"/>
      <c r="AEE55" s="104"/>
      <c r="AEF55" s="104"/>
      <c r="AEG55" s="104"/>
      <c r="AEH55" s="104"/>
      <c r="AEI55" s="104"/>
      <c r="AEJ55" s="104"/>
      <c r="AEK55" s="104"/>
      <c r="AEL55" s="104"/>
      <c r="AEM55" s="104"/>
      <c r="AEN55" s="104"/>
      <c r="AEO55" s="104"/>
      <c r="AEP55" s="104"/>
      <c r="AEQ55" s="104"/>
      <c r="AER55" s="104"/>
      <c r="AES55" s="104"/>
      <c r="AET55" s="104"/>
      <c r="AEU55" s="104"/>
      <c r="AEV55" s="104"/>
      <c r="AEW55" s="104"/>
      <c r="AEX55" s="104"/>
      <c r="AEY55" s="104"/>
      <c r="AEZ55" s="104"/>
      <c r="AFA55" s="104"/>
      <c r="AFB55" s="104"/>
      <c r="AFC55" s="104"/>
      <c r="AFD55" s="104"/>
      <c r="AFE55" s="104"/>
      <c r="AFF55" s="104"/>
      <c r="AFG55" s="104"/>
      <c r="AFH55" s="104"/>
      <c r="AFI55" s="104"/>
      <c r="AFJ55" s="104"/>
      <c r="AFK55" s="104"/>
      <c r="AFL55" s="104"/>
      <c r="AFM55" s="104"/>
      <c r="AFN55" s="104"/>
      <c r="AFO55" s="104"/>
      <c r="AFP55" s="104"/>
      <c r="AFQ55" s="104"/>
      <c r="AFR55" s="104"/>
      <c r="AFS55" s="104"/>
      <c r="AFT55" s="104"/>
      <c r="AFU55" s="104"/>
      <c r="AFV55" s="104"/>
      <c r="AFW55" s="104"/>
      <c r="AFX55" s="104"/>
      <c r="AFY55" s="104"/>
      <c r="AFZ55" s="104"/>
      <c r="AGA55" s="104"/>
      <c r="AGB55" s="104"/>
      <c r="AGC55" s="104"/>
      <c r="AGD55" s="104"/>
      <c r="AGE55" s="104"/>
      <c r="AGF55" s="104"/>
      <c r="AGG55" s="104"/>
      <c r="AGH55" s="104"/>
      <c r="AGI55" s="104"/>
      <c r="AGJ55" s="104"/>
      <c r="AGK55" s="104"/>
      <c r="AGL55" s="104"/>
      <c r="AGM55" s="104"/>
      <c r="AGN55" s="104"/>
      <c r="AGO55" s="104"/>
      <c r="AGP55" s="104"/>
      <c r="AGQ55" s="104"/>
      <c r="AGR55" s="104"/>
      <c r="AGS55" s="104"/>
      <c r="AGT55" s="104"/>
      <c r="AGU55" s="104"/>
      <c r="AGV55" s="104"/>
      <c r="AGW55" s="104"/>
      <c r="AGX55" s="104"/>
      <c r="AGY55" s="104"/>
      <c r="AGZ55" s="104"/>
      <c r="AHA55" s="104"/>
      <c r="AHB55" s="104"/>
      <c r="AHC55" s="104"/>
      <c r="AHD55" s="104"/>
      <c r="AHE55" s="104"/>
      <c r="AHF55" s="104"/>
      <c r="AHG55" s="104"/>
      <c r="AHH55" s="104"/>
      <c r="AHI55" s="104"/>
      <c r="AHJ55" s="104"/>
      <c r="AHK55" s="104"/>
      <c r="AHL55" s="104"/>
      <c r="AHM55" s="104"/>
      <c r="AHN55" s="104"/>
      <c r="AHO55" s="104"/>
      <c r="AHP55" s="104"/>
      <c r="AHQ55" s="104"/>
      <c r="AHR55" s="104"/>
      <c r="AHS55" s="104"/>
      <c r="AHT55" s="104"/>
      <c r="AHU55" s="104"/>
      <c r="AHV55" s="104"/>
      <c r="AHW55" s="104"/>
      <c r="AHX55" s="104"/>
      <c r="AHY55" s="104"/>
      <c r="AHZ55" s="104"/>
      <c r="AIA55" s="104"/>
      <c r="AIB55" s="104"/>
      <c r="AIC55" s="104"/>
      <c r="AID55" s="104"/>
      <c r="AIE55" s="104"/>
      <c r="AIF55" s="104"/>
      <c r="AIG55" s="104"/>
      <c r="AIH55" s="104"/>
      <c r="AII55" s="104"/>
      <c r="AIJ55" s="104"/>
      <c r="AIK55" s="104"/>
      <c r="AIL55" s="104"/>
      <c r="AIM55" s="104"/>
      <c r="AIN55" s="104"/>
      <c r="AIO55" s="104"/>
      <c r="AIP55" s="104"/>
      <c r="AIQ55" s="104"/>
      <c r="AIR55" s="104"/>
      <c r="AIS55" s="104"/>
      <c r="AIT55" s="104"/>
      <c r="AIU55" s="104"/>
      <c r="AIV55" s="104"/>
      <c r="AIW55" s="104"/>
      <c r="AIX55" s="104"/>
      <c r="AIY55" s="104"/>
      <c r="AIZ55" s="104"/>
      <c r="AJA55" s="104"/>
      <c r="AJB55" s="104"/>
      <c r="AJC55" s="104"/>
      <c r="AJD55" s="104"/>
      <c r="AJE55" s="104"/>
      <c r="AJF55" s="104"/>
      <c r="AJG55" s="104"/>
      <c r="AJH55" s="104"/>
      <c r="AJI55" s="104"/>
      <c r="AJJ55" s="104"/>
      <c r="AJK55" s="104"/>
      <c r="AJL55" s="104"/>
      <c r="AJM55" s="104"/>
      <c r="AJN55" s="104"/>
      <c r="AJO55" s="104"/>
      <c r="AJP55" s="104"/>
      <c r="AJQ55" s="104"/>
      <c r="AJR55" s="104"/>
      <c r="AJS55" s="104"/>
      <c r="AJT55" s="104"/>
      <c r="AJU55" s="104"/>
      <c r="AJV55" s="104"/>
      <c r="AJW55" s="104"/>
      <c r="AJX55" s="104"/>
      <c r="AJY55" s="104"/>
      <c r="AJZ55" s="104"/>
      <c r="AKA55" s="104"/>
      <c r="AKB55" s="104"/>
      <c r="AKC55" s="104"/>
      <c r="AKD55" s="104"/>
      <c r="AKE55" s="104"/>
      <c r="AKF55" s="104"/>
      <c r="AKG55" s="104"/>
      <c r="AKH55" s="104"/>
      <c r="AKI55" s="104"/>
      <c r="AKJ55" s="104"/>
      <c r="AKK55" s="104"/>
      <c r="AKL55" s="104"/>
      <c r="AKM55" s="104"/>
      <c r="AKN55" s="104"/>
      <c r="AKO55" s="104"/>
      <c r="AKP55" s="104"/>
      <c r="AKQ55" s="104"/>
      <c r="AKR55" s="104"/>
      <c r="AKS55" s="104"/>
      <c r="AKT55" s="104"/>
      <c r="AKU55" s="104"/>
      <c r="AKV55" s="104"/>
      <c r="AKW55" s="104"/>
      <c r="AKX55" s="104"/>
      <c r="AKY55" s="104"/>
      <c r="AKZ55" s="104"/>
      <c r="ALA55" s="104"/>
      <c r="ALB55" s="104"/>
      <c r="ALC55" s="104"/>
      <c r="ALD55" s="104"/>
      <c r="ALE55" s="104"/>
      <c r="ALF55" s="104"/>
      <c r="ALG55" s="104"/>
      <c r="ALH55" s="104"/>
      <c r="ALI55" s="104"/>
      <c r="ALJ55" s="104"/>
      <c r="ALK55" s="104"/>
      <c r="ALL55" s="104"/>
      <c r="ALM55" s="104"/>
      <c r="ALN55" s="104"/>
      <c r="ALO55" s="104"/>
      <c r="ALP55" s="104"/>
      <c r="ALQ55" s="104"/>
      <c r="ALR55" s="104"/>
      <c r="ALS55" s="104"/>
      <c r="ALT55" s="104"/>
      <c r="ALU55" s="104"/>
      <c r="ALV55" s="104"/>
      <c r="ALW55" s="104"/>
      <c r="ALX55" s="104"/>
      <c r="ALY55" s="104"/>
      <c r="ALZ55" s="104"/>
      <c r="AMA55" s="104"/>
      <c r="AMB55" s="104"/>
      <c r="AMC55" s="104"/>
      <c r="AMD55" s="104"/>
      <c r="AME55" s="104"/>
      <c r="AMF55" s="104"/>
      <c r="AMG55" s="104"/>
      <c r="AMH55" s="104"/>
      <c r="AMI55" s="104"/>
      <c r="AMJ55" s="104"/>
    </row>
    <row r="56" spans="1:1024" s="291" customFormat="1" ht="21.95" customHeight="1" x14ac:dyDescent="0.4">
      <c r="B56" s="292"/>
      <c r="C56" s="356" t="s">
        <v>210</v>
      </c>
      <c r="D56" s="357"/>
      <c r="E56" s="357"/>
      <c r="F56" s="357"/>
      <c r="G56" s="357"/>
      <c r="H56" s="357"/>
      <c r="I56" s="357"/>
      <c r="J56" s="357"/>
      <c r="K56" s="357"/>
      <c r="L56" s="357"/>
      <c r="M56" s="357"/>
      <c r="N56" s="357"/>
    </row>
    <row r="57" spans="1:1024" s="291" customFormat="1" ht="21.95" customHeight="1" x14ac:dyDescent="0.4">
      <c r="B57" s="292"/>
      <c r="C57" s="356" t="s">
        <v>208</v>
      </c>
      <c r="D57" s="357"/>
      <c r="E57" s="357"/>
      <c r="F57" s="357"/>
      <c r="G57" s="357"/>
      <c r="H57" s="357"/>
      <c r="I57" s="357"/>
      <c r="J57" s="357"/>
      <c r="K57" s="357"/>
      <c r="L57" s="357"/>
      <c r="M57" s="357"/>
      <c r="N57" s="357"/>
    </row>
    <row r="58" spans="1:1024" s="291" customFormat="1" ht="21.95" customHeight="1" x14ac:dyDescent="0.4">
      <c r="B58" s="292"/>
      <c r="C58" s="356" t="s">
        <v>209</v>
      </c>
      <c r="D58" s="357"/>
      <c r="E58" s="357"/>
      <c r="F58" s="357"/>
      <c r="G58" s="357"/>
      <c r="H58" s="357"/>
      <c r="I58" s="357"/>
      <c r="J58" s="357"/>
      <c r="K58" s="357"/>
      <c r="L58" s="357"/>
      <c r="M58" s="357"/>
      <c r="N58" s="357"/>
    </row>
  </sheetData>
  <sheetProtection sheet="1" insertRows="0" deleteRows="0"/>
  <mergeCells count="8">
    <mergeCell ref="C55:N55"/>
    <mergeCell ref="C56:N56"/>
    <mergeCell ref="C57:N57"/>
    <mergeCell ref="C58:N58"/>
    <mergeCell ref="F4:L4"/>
    <mergeCell ref="N4:N5"/>
    <mergeCell ref="C49:N50"/>
    <mergeCell ref="C51:N52"/>
  </mergeCells>
  <phoneticPr fontId="19"/>
  <printOptions horizontalCentered="1"/>
  <pageMargins left="0.59055118110236227" right="0.59055118110236227" top="0.39370078740157483" bottom="0.19685039370078741" header="0.51181102362204722" footer="0.51181102362204722"/>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H102"/>
  <sheetViews>
    <sheetView zoomScale="75" zoomScaleNormal="75" zoomScaleSheetLayoutView="75" workbookViewId="0"/>
  </sheetViews>
  <sheetFormatPr defaultColWidth="9" defaultRowHeight="13.5" x14ac:dyDescent="0.4"/>
  <cols>
    <col min="1" max="2" width="9" style="272"/>
    <col min="3" max="3" width="40.625" style="272" customWidth="1"/>
    <col min="4" max="14" width="9" style="272"/>
    <col min="15" max="15" width="3.875" style="272" customWidth="1"/>
    <col min="16" max="1022" width="9" style="272"/>
    <col min="1023" max="16384" width="9" style="274"/>
  </cols>
  <sheetData>
    <row r="1" spans="1:10" ht="13.5" customHeight="1" x14ac:dyDescent="0.4">
      <c r="A1" s="272" t="s">
        <v>79</v>
      </c>
      <c r="C1" s="273"/>
      <c r="D1" s="273"/>
      <c r="E1" s="273"/>
    </row>
    <row r="2" spans="1:10" s="275" customFormat="1" ht="18" customHeight="1" x14ac:dyDescent="0.4">
      <c r="A2" s="276" t="s">
        <v>80</v>
      </c>
      <c r="B2" s="276"/>
      <c r="C2" s="273"/>
      <c r="D2" s="273"/>
      <c r="E2" s="273"/>
    </row>
    <row r="3" spans="1:10" s="275" customFormat="1" ht="15.95" customHeight="1" x14ac:dyDescent="0.4">
      <c r="A3" s="288"/>
      <c r="B3" s="288"/>
      <c r="C3" s="273"/>
      <c r="D3" s="273"/>
      <c r="E3" s="273"/>
    </row>
    <row r="4" spans="1:10" s="277" customFormat="1" ht="15.95" customHeight="1" x14ac:dyDescent="0.4">
      <c r="A4" s="278"/>
      <c r="B4" s="273" t="s">
        <v>81</v>
      </c>
      <c r="C4" s="273"/>
      <c r="E4" s="400" t="s">
        <v>82</v>
      </c>
      <c r="F4" s="400"/>
      <c r="G4" s="400"/>
      <c r="H4" s="400"/>
      <c r="I4" s="400"/>
      <c r="J4" s="400"/>
    </row>
    <row r="5" spans="1:10" s="277" customFormat="1" ht="15.95" customHeight="1" x14ac:dyDescent="0.4">
      <c r="A5" s="279"/>
      <c r="B5" s="273" t="s">
        <v>83</v>
      </c>
      <c r="C5" s="273"/>
      <c r="E5" s="400"/>
      <c r="F5" s="400"/>
      <c r="G5" s="400"/>
      <c r="H5" s="400"/>
      <c r="I5" s="400"/>
      <c r="J5" s="400"/>
    </row>
    <row r="6" spans="1:10" s="275" customFormat="1" ht="15.95" customHeight="1" x14ac:dyDescent="0.4">
      <c r="A6" s="280" t="s">
        <v>84</v>
      </c>
      <c r="B6" s="273"/>
      <c r="C6" s="273"/>
      <c r="D6" s="281"/>
      <c r="E6" s="282"/>
    </row>
    <row r="7" spans="1:10" s="275" customFormat="1" ht="15.95" customHeight="1" x14ac:dyDescent="0.4">
      <c r="A7" s="288"/>
      <c r="B7" s="288"/>
      <c r="C7" s="273"/>
      <c r="D7" s="281"/>
      <c r="E7" s="282"/>
    </row>
    <row r="8" spans="1:10" s="275" customFormat="1" ht="15.95" customHeight="1" x14ac:dyDescent="0.4">
      <c r="A8" s="273" t="s">
        <v>85</v>
      </c>
      <c r="B8" s="288"/>
      <c r="C8" s="273"/>
      <c r="D8" s="281"/>
      <c r="E8" s="282"/>
    </row>
    <row r="9" spans="1:10" s="275" customFormat="1" ht="15.95" customHeight="1" x14ac:dyDescent="0.4">
      <c r="A9" s="288"/>
      <c r="B9" s="288"/>
      <c r="C9" s="273"/>
      <c r="D9" s="273"/>
      <c r="E9" s="273"/>
    </row>
    <row r="10" spans="1:10" s="275" customFormat="1" ht="15.95" customHeight="1" x14ac:dyDescent="0.4">
      <c r="A10" s="273" t="s">
        <v>190</v>
      </c>
      <c r="B10" s="288"/>
      <c r="C10" s="273"/>
      <c r="D10" s="273"/>
      <c r="E10" s="273"/>
    </row>
    <row r="11" spans="1:10" s="275" customFormat="1" ht="15.95" customHeight="1" x14ac:dyDescent="0.4">
      <c r="A11" s="273"/>
      <c r="B11" s="288"/>
      <c r="C11" s="273"/>
    </row>
    <row r="12" spans="1:10" s="275" customFormat="1" ht="15.95" customHeight="1" x14ac:dyDescent="0.4">
      <c r="A12" s="273" t="s">
        <v>191</v>
      </c>
      <c r="B12" s="288"/>
      <c r="C12" s="273"/>
    </row>
    <row r="13" spans="1:10" s="275" customFormat="1" ht="15.95" customHeight="1" x14ac:dyDescent="0.4">
      <c r="A13" s="273"/>
      <c r="B13" s="288"/>
      <c r="C13" s="273"/>
    </row>
    <row r="14" spans="1:10" s="275" customFormat="1" ht="15.95" customHeight="1" x14ac:dyDescent="0.4">
      <c r="A14" s="273" t="s">
        <v>192</v>
      </c>
      <c r="B14" s="288"/>
      <c r="C14" s="273"/>
    </row>
    <row r="15" spans="1:10" s="275" customFormat="1" ht="15.95" customHeight="1" x14ac:dyDescent="0.4">
      <c r="A15" s="273"/>
      <c r="B15" s="288"/>
      <c r="C15" s="273"/>
    </row>
    <row r="16" spans="1:10" s="275" customFormat="1" ht="15.95" customHeight="1" x14ac:dyDescent="0.4">
      <c r="A16" s="273" t="s">
        <v>193</v>
      </c>
      <c r="B16" s="273"/>
      <c r="C16" s="273"/>
    </row>
    <row r="17" spans="1:5" s="275" customFormat="1" ht="15.95" customHeight="1" x14ac:dyDescent="0.4">
      <c r="A17" s="273" t="s">
        <v>183</v>
      </c>
      <c r="B17" s="273"/>
      <c r="C17" s="273"/>
    </row>
    <row r="18" spans="1:5" s="275" customFormat="1" ht="18" customHeight="1" x14ac:dyDescent="0.4">
      <c r="A18" s="273"/>
      <c r="B18" s="179" t="s">
        <v>19</v>
      </c>
      <c r="C18" s="179" t="s">
        <v>86</v>
      </c>
    </row>
    <row r="19" spans="1:5" s="275" customFormat="1" ht="18" customHeight="1" x14ac:dyDescent="0.4">
      <c r="A19" s="273"/>
      <c r="B19" s="180">
        <v>1</v>
      </c>
      <c r="C19" s="283" t="s">
        <v>32</v>
      </c>
    </row>
    <row r="20" spans="1:5" s="275" customFormat="1" ht="18" customHeight="1" x14ac:dyDescent="0.4">
      <c r="A20" s="273"/>
      <c r="B20" s="180">
        <v>2</v>
      </c>
      <c r="C20" s="283" t="s">
        <v>176</v>
      </c>
    </row>
    <row r="21" spans="1:5" s="275" customFormat="1" ht="18" customHeight="1" x14ac:dyDescent="0.4">
      <c r="A21" s="273"/>
      <c r="B21" s="180">
        <v>3</v>
      </c>
      <c r="C21" s="283" t="s">
        <v>39</v>
      </c>
    </row>
    <row r="22" spans="1:5" s="275" customFormat="1" ht="18" customHeight="1" x14ac:dyDescent="0.4">
      <c r="A22" s="273"/>
      <c r="B22" s="180">
        <v>4</v>
      </c>
      <c r="C22" s="283" t="s">
        <v>177</v>
      </c>
    </row>
    <row r="23" spans="1:5" s="275" customFormat="1" ht="18" customHeight="1" x14ac:dyDescent="0.4">
      <c r="A23" s="273"/>
      <c r="B23" s="180">
        <v>5</v>
      </c>
      <c r="C23" s="283" t="s">
        <v>178</v>
      </c>
    </row>
    <row r="24" spans="1:5" s="275" customFormat="1" ht="18" customHeight="1" x14ac:dyDescent="0.4">
      <c r="A24" s="273"/>
      <c r="B24" s="180">
        <v>6</v>
      </c>
      <c r="C24" s="283" t="s">
        <v>179</v>
      </c>
    </row>
    <row r="25" spans="1:5" s="275" customFormat="1" ht="18" customHeight="1" x14ac:dyDescent="0.4">
      <c r="A25" s="273"/>
      <c r="B25" s="180">
        <v>7</v>
      </c>
      <c r="C25" s="283" t="s">
        <v>180</v>
      </c>
    </row>
    <row r="26" spans="1:5" s="275" customFormat="1" ht="15.95" customHeight="1" x14ac:dyDescent="0.4">
      <c r="A26" s="273"/>
      <c r="B26" s="281"/>
      <c r="C26" s="282"/>
    </row>
    <row r="27" spans="1:5" s="275" customFormat="1" ht="15.95" hidden="1" customHeight="1" x14ac:dyDescent="0.4">
      <c r="A27" s="273" t="s">
        <v>194</v>
      </c>
      <c r="B27" s="288"/>
      <c r="C27" s="273"/>
    </row>
    <row r="28" spans="1:5" s="275" customFormat="1" ht="15.95" hidden="1" customHeight="1" x14ac:dyDescent="0.4">
      <c r="A28" s="273"/>
      <c r="B28" s="288"/>
      <c r="C28" s="273"/>
    </row>
    <row r="29" spans="1:5" s="275" customFormat="1" ht="15.95" customHeight="1" x14ac:dyDescent="0.4">
      <c r="A29" s="273" t="s">
        <v>195</v>
      </c>
      <c r="B29" s="273"/>
      <c r="C29" s="273"/>
      <c r="D29" s="277"/>
      <c r="E29" s="277"/>
    </row>
    <row r="30" spans="1:5" s="275" customFormat="1" ht="15.95" customHeight="1" x14ac:dyDescent="0.4">
      <c r="A30" s="273" t="s">
        <v>87</v>
      </c>
      <c r="B30" s="273"/>
      <c r="C30" s="273"/>
      <c r="D30" s="277"/>
      <c r="E30" s="277"/>
    </row>
    <row r="31" spans="1:5" s="275" customFormat="1" ht="18" customHeight="1" x14ac:dyDescent="0.4">
      <c r="A31" s="273"/>
      <c r="B31" s="179" t="s">
        <v>55</v>
      </c>
      <c r="C31" s="179" t="s">
        <v>88</v>
      </c>
      <c r="D31" s="277"/>
      <c r="E31" s="277"/>
    </row>
    <row r="32" spans="1:5" s="275" customFormat="1" ht="18" customHeight="1" x14ac:dyDescent="0.4">
      <c r="A32" s="273"/>
      <c r="B32" s="179" t="s">
        <v>40</v>
      </c>
      <c r="C32" s="283" t="s">
        <v>89</v>
      </c>
      <c r="D32" s="277"/>
      <c r="E32" s="277"/>
    </row>
    <row r="33" spans="1:49" s="275" customFormat="1" ht="18" customHeight="1" x14ac:dyDescent="0.4">
      <c r="A33" s="273"/>
      <c r="B33" s="179" t="s">
        <v>33</v>
      </c>
      <c r="C33" s="283" t="s">
        <v>90</v>
      </c>
      <c r="D33" s="277"/>
      <c r="E33" s="277"/>
    </row>
    <row r="34" spans="1:49" s="275" customFormat="1" ht="18" customHeight="1" x14ac:dyDescent="0.4">
      <c r="A34" s="273"/>
      <c r="B34" s="179" t="s">
        <v>44</v>
      </c>
      <c r="C34" s="283" t="s">
        <v>91</v>
      </c>
      <c r="D34" s="277"/>
      <c r="E34" s="277"/>
    </row>
    <row r="35" spans="1:49" s="275" customFormat="1" ht="18" customHeight="1" x14ac:dyDescent="0.4">
      <c r="A35" s="273"/>
      <c r="B35" s="179" t="s">
        <v>92</v>
      </c>
      <c r="C35" s="283" t="s">
        <v>93</v>
      </c>
      <c r="D35" s="277"/>
      <c r="E35" s="277"/>
    </row>
    <row r="36" spans="1:49" s="275" customFormat="1" ht="15.95" customHeight="1" x14ac:dyDescent="0.4">
      <c r="A36" s="273"/>
      <c r="B36" s="273" t="s">
        <v>94</v>
      </c>
      <c r="C36" s="273"/>
      <c r="D36" s="277"/>
      <c r="E36" s="277"/>
    </row>
    <row r="37" spans="1:49" s="275" customFormat="1" ht="15.95" customHeight="1" x14ac:dyDescent="0.4">
      <c r="A37" s="277"/>
      <c r="B37" s="273" t="s">
        <v>196</v>
      </c>
      <c r="C37" s="277"/>
      <c r="D37" s="277"/>
      <c r="E37" s="273"/>
    </row>
    <row r="38" spans="1:49" s="275" customFormat="1" ht="15.95" customHeight="1" x14ac:dyDescent="0.4">
      <c r="A38" s="277"/>
      <c r="B38" s="273" t="s">
        <v>197</v>
      </c>
      <c r="C38" s="277"/>
      <c r="D38" s="277"/>
      <c r="E38" s="273"/>
    </row>
    <row r="39" spans="1:49" s="181" customFormat="1" ht="15.95" customHeight="1" x14ac:dyDescent="0.4">
      <c r="A39" s="182"/>
      <c r="B39" s="182" t="s">
        <v>182</v>
      </c>
      <c r="C39" s="182"/>
      <c r="D39" s="183"/>
      <c r="E39" s="183"/>
    </row>
    <row r="40" spans="1:49" s="181" customFormat="1" ht="15.95" customHeight="1" x14ac:dyDescent="0.4">
      <c r="A40" s="182"/>
      <c r="B40" s="182" t="s">
        <v>181</v>
      </c>
      <c r="C40" s="182"/>
      <c r="D40" s="183"/>
      <c r="E40" s="183"/>
    </row>
    <row r="41" spans="1:49" s="275" customFormat="1" ht="15.95" customHeight="1" x14ac:dyDescent="0.4">
      <c r="A41" s="273"/>
      <c r="B41" s="273"/>
      <c r="C41" s="273"/>
      <c r="D41" s="273"/>
    </row>
    <row r="42" spans="1:49" s="275" customFormat="1" ht="15.95" customHeight="1" x14ac:dyDescent="0.4">
      <c r="A42" s="273" t="s">
        <v>198</v>
      </c>
      <c r="B42" s="273"/>
      <c r="C42" s="273"/>
    </row>
    <row r="43" spans="1:49" s="275" customFormat="1" ht="15.95" customHeight="1" x14ac:dyDescent="0.4">
      <c r="A43" s="273" t="s">
        <v>95</v>
      </c>
      <c r="B43" s="273"/>
      <c r="C43" s="273"/>
      <c r="AF43" s="284"/>
      <c r="AG43" s="284"/>
      <c r="AH43" s="284"/>
      <c r="AI43" s="284"/>
      <c r="AJ43" s="284"/>
      <c r="AK43" s="284"/>
      <c r="AL43" s="284"/>
      <c r="AM43" s="284"/>
      <c r="AN43" s="284"/>
      <c r="AO43" s="284"/>
      <c r="AP43" s="284"/>
      <c r="AQ43" s="284"/>
    </row>
    <row r="44" spans="1:49" s="275" customFormat="1" ht="15.95" customHeight="1" x14ac:dyDescent="0.4">
      <c r="A44" s="285" t="s">
        <v>96</v>
      </c>
      <c r="B44" s="277"/>
      <c r="C44" s="277"/>
      <c r="D44" s="284"/>
      <c r="E44" s="284"/>
      <c r="F44" s="284"/>
      <c r="G44" s="284"/>
      <c r="H44" s="284"/>
      <c r="I44" s="284"/>
      <c r="J44" s="284"/>
      <c r="K44" s="284"/>
      <c r="L44" s="284"/>
      <c r="M44" s="284"/>
      <c r="N44" s="286"/>
      <c r="O44" s="286"/>
      <c r="P44" s="286"/>
      <c r="Q44" s="284"/>
      <c r="R44" s="284"/>
      <c r="S44" s="286"/>
      <c r="T44" s="284"/>
      <c r="U44" s="284"/>
      <c r="V44" s="284"/>
      <c r="W44" s="284"/>
      <c r="X44" s="284"/>
      <c r="Y44" s="284"/>
      <c r="Z44" s="284"/>
      <c r="AA44" s="284"/>
      <c r="AB44" s="284"/>
      <c r="AC44" s="286"/>
      <c r="AD44" s="286"/>
      <c r="AE44" s="286"/>
      <c r="AF44" s="286"/>
      <c r="AG44" s="287"/>
      <c r="AH44" s="286"/>
      <c r="AI44" s="286"/>
      <c r="AJ44" s="286"/>
      <c r="AK44" s="286"/>
      <c r="AL44" s="286"/>
      <c r="AM44" s="286"/>
      <c r="AN44" s="286"/>
      <c r="AO44" s="286"/>
      <c r="AP44" s="286"/>
      <c r="AQ44" s="286"/>
      <c r="AR44" s="286"/>
      <c r="AS44" s="286"/>
      <c r="AT44" s="286"/>
      <c r="AU44" s="286"/>
      <c r="AV44" s="286"/>
      <c r="AW44" s="287"/>
    </row>
    <row r="45" spans="1:49" s="275" customFormat="1" ht="15.95" customHeight="1" x14ac:dyDescent="0.4">
      <c r="E45" s="284"/>
    </row>
    <row r="46" spans="1:49" s="275" customFormat="1" ht="15.95" customHeight="1" x14ac:dyDescent="0.4">
      <c r="A46" s="273" t="s">
        <v>199</v>
      </c>
      <c r="B46" s="273"/>
    </row>
    <row r="47" spans="1:49" s="275" customFormat="1" ht="15.95" customHeight="1" x14ac:dyDescent="0.4">
      <c r="A47" s="273"/>
      <c r="B47" s="273"/>
    </row>
    <row r="48" spans="1:49" s="275" customFormat="1" ht="15.95" customHeight="1" x14ac:dyDescent="0.4">
      <c r="A48" s="273" t="s">
        <v>200</v>
      </c>
      <c r="B48" s="273"/>
    </row>
    <row r="49" spans="1:1022" s="275" customFormat="1" ht="15.95" customHeight="1" x14ac:dyDescent="0.4">
      <c r="A49" s="273" t="s">
        <v>97</v>
      </c>
      <c r="B49" s="273"/>
    </row>
    <row r="50" spans="1:1022" s="275" customFormat="1" ht="15.95" customHeight="1" x14ac:dyDescent="0.4">
      <c r="A50" s="273"/>
      <c r="B50" s="273"/>
    </row>
    <row r="51" spans="1:1022" s="275" customFormat="1" ht="15.95" customHeight="1" x14ac:dyDescent="0.4">
      <c r="A51" s="273" t="s">
        <v>201</v>
      </c>
      <c r="B51" s="273"/>
    </row>
    <row r="52" spans="1:1022" s="275" customFormat="1" ht="15.95" customHeight="1" x14ac:dyDescent="0.4">
      <c r="A52" s="273" t="s">
        <v>98</v>
      </c>
      <c r="B52" s="273"/>
    </row>
    <row r="53" spans="1:1022" s="275" customFormat="1" ht="15.95" customHeight="1" x14ac:dyDescent="0.4">
      <c r="A53" s="273"/>
      <c r="B53" s="273"/>
    </row>
    <row r="54" spans="1:1022" s="275" customFormat="1" ht="15.95" customHeight="1" x14ac:dyDescent="0.4">
      <c r="A54" s="273" t="s">
        <v>202</v>
      </c>
      <c r="B54" s="273"/>
      <c r="C54" s="273"/>
    </row>
    <row r="55" spans="1:1022" s="275" customFormat="1" ht="15.95" customHeight="1" x14ac:dyDescent="0.4">
      <c r="A55" s="273"/>
      <c r="B55" s="273"/>
      <c r="C55" s="273"/>
    </row>
    <row r="56" spans="1:1022" s="275" customFormat="1" ht="15.95" customHeight="1" x14ac:dyDescent="0.4">
      <c r="A56" s="277" t="s">
        <v>203</v>
      </c>
      <c r="B56" s="277"/>
      <c r="C56" s="273"/>
    </row>
    <row r="57" spans="1:1022" s="275" customFormat="1" ht="15.95" customHeight="1" x14ac:dyDescent="0.4">
      <c r="A57" s="277" t="s">
        <v>204</v>
      </c>
      <c r="B57" s="277"/>
      <c r="C57" s="273"/>
    </row>
    <row r="58" spans="1:1022" s="275" customFormat="1" ht="15.95" hidden="1" customHeight="1" x14ac:dyDescent="0.4">
      <c r="A58" s="277" t="s">
        <v>99</v>
      </c>
      <c r="B58" s="277"/>
      <c r="C58" s="273"/>
    </row>
    <row r="59" spans="1:1022" s="275" customFormat="1" ht="15.95" customHeight="1" x14ac:dyDescent="0.4">
      <c r="A59" s="277" t="s">
        <v>205</v>
      </c>
    </row>
    <row r="60" spans="1:1022" s="290" customFormat="1" ht="15.95" customHeight="1" x14ac:dyDescent="0.4">
      <c r="A60" s="289"/>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c r="BO60" s="289"/>
      <c r="BP60" s="289"/>
      <c r="BQ60" s="289"/>
      <c r="BR60" s="289"/>
      <c r="BS60" s="289"/>
      <c r="BT60" s="289"/>
      <c r="BU60" s="289"/>
      <c r="BV60" s="289"/>
      <c r="BW60" s="289"/>
      <c r="BX60" s="289"/>
      <c r="BY60" s="289"/>
      <c r="BZ60" s="289"/>
      <c r="CA60" s="289"/>
      <c r="CB60" s="289"/>
      <c r="CC60" s="289"/>
      <c r="CD60" s="289"/>
      <c r="CE60" s="289"/>
      <c r="CF60" s="289"/>
      <c r="CG60" s="289"/>
      <c r="CH60" s="289"/>
      <c r="CI60" s="289"/>
      <c r="CJ60" s="289"/>
      <c r="CK60" s="289"/>
      <c r="CL60" s="289"/>
      <c r="CM60" s="289"/>
      <c r="CN60" s="289"/>
      <c r="CO60" s="289"/>
      <c r="CP60" s="289"/>
      <c r="CQ60" s="289"/>
      <c r="CR60" s="289"/>
      <c r="CS60" s="289"/>
      <c r="CT60" s="289"/>
      <c r="CU60" s="289"/>
      <c r="CV60" s="289"/>
      <c r="CW60" s="289"/>
      <c r="CX60" s="289"/>
      <c r="CY60" s="289"/>
      <c r="CZ60" s="289"/>
      <c r="DA60" s="289"/>
      <c r="DB60" s="289"/>
      <c r="DC60" s="289"/>
      <c r="DD60" s="289"/>
      <c r="DE60" s="289"/>
      <c r="DF60" s="289"/>
      <c r="DG60" s="289"/>
      <c r="DH60" s="289"/>
      <c r="DI60" s="289"/>
      <c r="DJ60" s="289"/>
      <c r="DK60" s="289"/>
      <c r="DL60" s="289"/>
      <c r="DM60" s="289"/>
      <c r="DN60" s="289"/>
      <c r="DO60" s="289"/>
      <c r="DP60" s="289"/>
      <c r="DQ60" s="289"/>
      <c r="DR60" s="289"/>
      <c r="DS60" s="289"/>
      <c r="DT60" s="289"/>
      <c r="DU60" s="289"/>
      <c r="DV60" s="289"/>
      <c r="DW60" s="289"/>
      <c r="DX60" s="289"/>
      <c r="DY60" s="289"/>
      <c r="DZ60" s="289"/>
      <c r="EA60" s="289"/>
      <c r="EB60" s="289"/>
      <c r="EC60" s="289"/>
      <c r="ED60" s="289"/>
      <c r="EE60" s="289"/>
      <c r="EF60" s="289"/>
      <c r="EG60" s="289"/>
      <c r="EH60" s="289"/>
      <c r="EI60" s="289"/>
      <c r="EJ60" s="289"/>
      <c r="EK60" s="289"/>
      <c r="EL60" s="289"/>
      <c r="EM60" s="289"/>
      <c r="EN60" s="289"/>
      <c r="EO60" s="289"/>
      <c r="EP60" s="289"/>
      <c r="EQ60" s="289"/>
      <c r="ER60" s="289"/>
      <c r="ES60" s="289"/>
      <c r="ET60" s="289"/>
      <c r="EU60" s="289"/>
      <c r="EV60" s="289"/>
      <c r="EW60" s="289"/>
      <c r="EX60" s="289"/>
      <c r="EY60" s="289"/>
      <c r="EZ60" s="289"/>
      <c r="FA60" s="289"/>
      <c r="FB60" s="289"/>
      <c r="FC60" s="289"/>
      <c r="FD60" s="289"/>
      <c r="FE60" s="289"/>
      <c r="FF60" s="289"/>
      <c r="FG60" s="289"/>
      <c r="FH60" s="289"/>
      <c r="FI60" s="289"/>
      <c r="FJ60" s="289"/>
      <c r="FK60" s="289"/>
      <c r="FL60" s="289"/>
      <c r="FM60" s="289"/>
      <c r="FN60" s="289"/>
      <c r="FO60" s="289"/>
      <c r="FP60" s="289"/>
      <c r="FQ60" s="289"/>
      <c r="FR60" s="289"/>
      <c r="FS60" s="289"/>
      <c r="FT60" s="289"/>
      <c r="FU60" s="289"/>
      <c r="FV60" s="289"/>
      <c r="FW60" s="289"/>
      <c r="FX60" s="289"/>
      <c r="FY60" s="289"/>
      <c r="FZ60" s="289"/>
      <c r="GA60" s="289"/>
      <c r="GB60" s="289"/>
      <c r="GC60" s="289"/>
      <c r="GD60" s="289"/>
      <c r="GE60" s="289"/>
      <c r="GF60" s="289"/>
      <c r="GG60" s="289"/>
      <c r="GH60" s="289"/>
      <c r="GI60" s="289"/>
      <c r="GJ60" s="289"/>
      <c r="GK60" s="289"/>
      <c r="GL60" s="289"/>
      <c r="GM60" s="289"/>
      <c r="GN60" s="289"/>
      <c r="GO60" s="289"/>
      <c r="GP60" s="289"/>
      <c r="GQ60" s="289"/>
      <c r="GR60" s="289"/>
      <c r="GS60" s="289"/>
      <c r="GT60" s="289"/>
      <c r="GU60" s="289"/>
      <c r="GV60" s="289"/>
      <c r="GW60" s="289"/>
      <c r="GX60" s="289"/>
      <c r="GY60" s="289"/>
      <c r="GZ60" s="289"/>
      <c r="HA60" s="289"/>
      <c r="HB60" s="289"/>
      <c r="HC60" s="289"/>
      <c r="HD60" s="289"/>
      <c r="HE60" s="289"/>
      <c r="HF60" s="289"/>
      <c r="HG60" s="289"/>
      <c r="HH60" s="289"/>
      <c r="HI60" s="289"/>
      <c r="HJ60" s="289"/>
      <c r="HK60" s="289"/>
      <c r="HL60" s="289"/>
      <c r="HM60" s="289"/>
      <c r="HN60" s="289"/>
      <c r="HO60" s="289"/>
      <c r="HP60" s="289"/>
      <c r="HQ60" s="289"/>
      <c r="HR60" s="289"/>
      <c r="HS60" s="289"/>
      <c r="HT60" s="289"/>
      <c r="HU60" s="289"/>
      <c r="HV60" s="289"/>
      <c r="HW60" s="289"/>
      <c r="HX60" s="289"/>
      <c r="HY60" s="289"/>
      <c r="HZ60" s="289"/>
      <c r="IA60" s="289"/>
      <c r="IB60" s="289"/>
      <c r="IC60" s="289"/>
      <c r="ID60" s="289"/>
      <c r="IE60" s="289"/>
      <c r="IF60" s="289"/>
      <c r="IG60" s="289"/>
      <c r="IH60" s="289"/>
      <c r="II60" s="289"/>
      <c r="IJ60" s="289"/>
      <c r="IK60" s="289"/>
      <c r="IL60" s="289"/>
      <c r="IM60" s="289"/>
      <c r="IN60" s="289"/>
      <c r="IO60" s="289"/>
      <c r="IP60" s="289"/>
      <c r="IQ60" s="289"/>
      <c r="IR60" s="289"/>
      <c r="IS60" s="289"/>
      <c r="IT60" s="289"/>
      <c r="IU60" s="289"/>
      <c r="IV60" s="289"/>
      <c r="IW60" s="289"/>
      <c r="IX60" s="289"/>
      <c r="IY60" s="289"/>
      <c r="IZ60" s="289"/>
      <c r="JA60" s="289"/>
      <c r="JB60" s="289"/>
      <c r="JC60" s="289"/>
      <c r="JD60" s="289"/>
      <c r="JE60" s="289"/>
      <c r="JF60" s="289"/>
      <c r="JG60" s="289"/>
      <c r="JH60" s="289"/>
      <c r="JI60" s="289"/>
      <c r="JJ60" s="289"/>
      <c r="JK60" s="289"/>
      <c r="JL60" s="289"/>
      <c r="JM60" s="289"/>
      <c r="JN60" s="289"/>
      <c r="JO60" s="289"/>
      <c r="JP60" s="289"/>
      <c r="JQ60" s="289"/>
      <c r="JR60" s="289"/>
      <c r="JS60" s="289"/>
      <c r="JT60" s="289"/>
      <c r="JU60" s="289"/>
      <c r="JV60" s="289"/>
      <c r="JW60" s="289"/>
      <c r="JX60" s="289"/>
      <c r="JY60" s="289"/>
      <c r="JZ60" s="289"/>
      <c r="KA60" s="289"/>
      <c r="KB60" s="289"/>
      <c r="KC60" s="289"/>
      <c r="KD60" s="289"/>
      <c r="KE60" s="289"/>
      <c r="KF60" s="289"/>
      <c r="KG60" s="289"/>
      <c r="KH60" s="289"/>
      <c r="KI60" s="289"/>
      <c r="KJ60" s="289"/>
      <c r="KK60" s="289"/>
      <c r="KL60" s="289"/>
      <c r="KM60" s="289"/>
      <c r="KN60" s="289"/>
      <c r="KO60" s="289"/>
      <c r="KP60" s="289"/>
      <c r="KQ60" s="289"/>
      <c r="KR60" s="289"/>
      <c r="KS60" s="289"/>
      <c r="KT60" s="289"/>
      <c r="KU60" s="289"/>
      <c r="KV60" s="289"/>
      <c r="KW60" s="289"/>
      <c r="KX60" s="289"/>
      <c r="KY60" s="289"/>
      <c r="KZ60" s="289"/>
      <c r="LA60" s="289"/>
      <c r="LB60" s="289"/>
      <c r="LC60" s="289"/>
      <c r="LD60" s="289"/>
      <c r="LE60" s="289"/>
      <c r="LF60" s="289"/>
      <c r="LG60" s="289"/>
      <c r="LH60" s="289"/>
      <c r="LI60" s="289"/>
      <c r="LJ60" s="289"/>
      <c r="LK60" s="289"/>
      <c r="LL60" s="289"/>
      <c r="LM60" s="289"/>
      <c r="LN60" s="289"/>
      <c r="LO60" s="289"/>
      <c r="LP60" s="289"/>
      <c r="LQ60" s="289"/>
      <c r="LR60" s="289"/>
      <c r="LS60" s="289"/>
      <c r="LT60" s="289"/>
      <c r="LU60" s="289"/>
      <c r="LV60" s="289"/>
      <c r="LW60" s="289"/>
      <c r="LX60" s="289"/>
      <c r="LY60" s="289"/>
      <c r="LZ60" s="289"/>
      <c r="MA60" s="289"/>
      <c r="MB60" s="289"/>
      <c r="MC60" s="289"/>
      <c r="MD60" s="289"/>
      <c r="ME60" s="289"/>
      <c r="MF60" s="289"/>
      <c r="MG60" s="289"/>
      <c r="MH60" s="289"/>
      <c r="MI60" s="289"/>
      <c r="MJ60" s="289"/>
      <c r="MK60" s="289"/>
      <c r="ML60" s="289"/>
      <c r="MM60" s="289"/>
      <c r="MN60" s="289"/>
      <c r="MO60" s="289"/>
      <c r="MP60" s="289"/>
      <c r="MQ60" s="289"/>
      <c r="MR60" s="289"/>
      <c r="MS60" s="289"/>
      <c r="MT60" s="289"/>
      <c r="MU60" s="289"/>
      <c r="MV60" s="289"/>
      <c r="MW60" s="289"/>
      <c r="MX60" s="289"/>
      <c r="MY60" s="289"/>
      <c r="MZ60" s="289"/>
      <c r="NA60" s="289"/>
      <c r="NB60" s="289"/>
      <c r="NC60" s="289"/>
      <c r="ND60" s="289"/>
      <c r="NE60" s="289"/>
      <c r="NF60" s="289"/>
      <c r="NG60" s="289"/>
      <c r="NH60" s="289"/>
      <c r="NI60" s="289"/>
      <c r="NJ60" s="289"/>
      <c r="NK60" s="289"/>
      <c r="NL60" s="289"/>
      <c r="NM60" s="289"/>
      <c r="NN60" s="289"/>
      <c r="NO60" s="289"/>
      <c r="NP60" s="289"/>
      <c r="NQ60" s="289"/>
      <c r="NR60" s="289"/>
      <c r="NS60" s="289"/>
      <c r="NT60" s="289"/>
      <c r="NU60" s="289"/>
      <c r="NV60" s="289"/>
      <c r="NW60" s="289"/>
      <c r="NX60" s="289"/>
      <c r="NY60" s="289"/>
      <c r="NZ60" s="289"/>
      <c r="OA60" s="289"/>
      <c r="OB60" s="289"/>
      <c r="OC60" s="289"/>
      <c r="OD60" s="289"/>
      <c r="OE60" s="289"/>
      <c r="OF60" s="289"/>
      <c r="OG60" s="289"/>
      <c r="OH60" s="289"/>
      <c r="OI60" s="289"/>
      <c r="OJ60" s="289"/>
      <c r="OK60" s="289"/>
      <c r="OL60" s="289"/>
      <c r="OM60" s="289"/>
      <c r="ON60" s="289"/>
      <c r="OO60" s="289"/>
      <c r="OP60" s="289"/>
      <c r="OQ60" s="289"/>
      <c r="OR60" s="289"/>
      <c r="OS60" s="289"/>
      <c r="OT60" s="289"/>
      <c r="OU60" s="289"/>
      <c r="OV60" s="289"/>
      <c r="OW60" s="289"/>
      <c r="OX60" s="289"/>
      <c r="OY60" s="289"/>
      <c r="OZ60" s="289"/>
      <c r="PA60" s="289"/>
      <c r="PB60" s="289"/>
      <c r="PC60" s="289"/>
      <c r="PD60" s="289"/>
      <c r="PE60" s="289"/>
      <c r="PF60" s="289"/>
      <c r="PG60" s="289"/>
      <c r="PH60" s="289"/>
      <c r="PI60" s="289"/>
      <c r="PJ60" s="289"/>
      <c r="PK60" s="289"/>
      <c r="PL60" s="289"/>
      <c r="PM60" s="289"/>
      <c r="PN60" s="289"/>
      <c r="PO60" s="289"/>
      <c r="PP60" s="289"/>
      <c r="PQ60" s="289"/>
      <c r="PR60" s="289"/>
      <c r="PS60" s="289"/>
      <c r="PT60" s="289"/>
      <c r="PU60" s="289"/>
      <c r="PV60" s="289"/>
      <c r="PW60" s="289"/>
      <c r="PX60" s="289"/>
      <c r="PY60" s="289"/>
      <c r="PZ60" s="289"/>
      <c r="QA60" s="289"/>
      <c r="QB60" s="289"/>
      <c r="QC60" s="289"/>
      <c r="QD60" s="289"/>
      <c r="QE60" s="289"/>
      <c r="QF60" s="289"/>
      <c r="QG60" s="289"/>
      <c r="QH60" s="289"/>
      <c r="QI60" s="289"/>
      <c r="QJ60" s="289"/>
      <c r="QK60" s="289"/>
      <c r="QL60" s="289"/>
      <c r="QM60" s="289"/>
      <c r="QN60" s="289"/>
      <c r="QO60" s="289"/>
      <c r="QP60" s="289"/>
      <c r="QQ60" s="289"/>
      <c r="QR60" s="289"/>
      <c r="QS60" s="289"/>
      <c r="QT60" s="289"/>
      <c r="QU60" s="289"/>
      <c r="QV60" s="289"/>
      <c r="QW60" s="289"/>
      <c r="QX60" s="289"/>
      <c r="QY60" s="289"/>
      <c r="QZ60" s="289"/>
      <c r="RA60" s="289"/>
      <c r="RB60" s="289"/>
      <c r="RC60" s="289"/>
      <c r="RD60" s="289"/>
      <c r="RE60" s="289"/>
      <c r="RF60" s="289"/>
      <c r="RG60" s="289"/>
      <c r="RH60" s="289"/>
      <c r="RI60" s="289"/>
      <c r="RJ60" s="289"/>
      <c r="RK60" s="289"/>
      <c r="RL60" s="289"/>
      <c r="RM60" s="289"/>
      <c r="RN60" s="289"/>
      <c r="RO60" s="289"/>
      <c r="RP60" s="289"/>
      <c r="RQ60" s="289"/>
      <c r="RR60" s="289"/>
      <c r="RS60" s="289"/>
      <c r="RT60" s="289"/>
      <c r="RU60" s="289"/>
      <c r="RV60" s="289"/>
      <c r="RW60" s="289"/>
      <c r="RX60" s="289"/>
      <c r="RY60" s="289"/>
      <c r="RZ60" s="289"/>
      <c r="SA60" s="289"/>
      <c r="SB60" s="289"/>
      <c r="SC60" s="289"/>
      <c r="SD60" s="289"/>
      <c r="SE60" s="289"/>
      <c r="SF60" s="289"/>
      <c r="SG60" s="289"/>
      <c r="SH60" s="289"/>
      <c r="SI60" s="289"/>
      <c r="SJ60" s="289"/>
      <c r="SK60" s="289"/>
      <c r="SL60" s="289"/>
      <c r="SM60" s="289"/>
      <c r="SN60" s="289"/>
      <c r="SO60" s="289"/>
      <c r="SP60" s="289"/>
      <c r="SQ60" s="289"/>
      <c r="SR60" s="289"/>
      <c r="SS60" s="289"/>
      <c r="ST60" s="289"/>
      <c r="SU60" s="289"/>
      <c r="SV60" s="289"/>
      <c r="SW60" s="289"/>
      <c r="SX60" s="289"/>
      <c r="SY60" s="289"/>
      <c r="SZ60" s="289"/>
      <c r="TA60" s="289"/>
      <c r="TB60" s="289"/>
      <c r="TC60" s="289"/>
      <c r="TD60" s="289"/>
      <c r="TE60" s="289"/>
      <c r="TF60" s="289"/>
      <c r="TG60" s="289"/>
      <c r="TH60" s="289"/>
      <c r="TI60" s="289"/>
      <c r="TJ60" s="289"/>
      <c r="TK60" s="289"/>
      <c r="TL60" s="289"/>
      <c r="TM60" s="289"/>
      <c r="TN60" s="289"/>
      <c r="TO60" s="289"/>
      <c r="TP60" s="289"/>
      <c r="TQ60" s="289"/>
      <c r="TR60" s="289"/>
      <c r="TS60" s="289"/>
      <c r="TT60" s="289"/>
      <c r="TU60" s="289"/>
      <c r="TV60" s="289"/>
      <c r="TW60" s="289"/>
      <c r="TX60" s="289"/>
      <c r="TY60" s="289"/>
      <c r="TZ60" s="289"/>
      <c r="UA60" s="289"/>
      <c r="UB60" s="289"/>
      <c r="UC60" s="289"/>
      <c r="UD60" s="289"/>
      <c r="UE60" s="289"/>
      <c r="UF60" s="289"/>
      <c r="UG60" s="289"/>
      <c r="UH60" s="289"/>
      <c r="UI60" s="289"/>
      <c r="UJ60" s="289"/>
      <c r="UK60" s="289"/>
      <c r="UL60" s="289"/>
      <c r="UM60" s="289"/>
      <c r="UN60" s="289"/>
      <c r="UO60" s="289"/>
      <c r="UP60" s="289"/>
      <c r="UQ60" s="289"/>
      <c r="UR60" s="289"/>
      <c r="US60" s="289"/>
      <c r="UT60" s="289"/>
      <c r="UU60" s="289"/>
      <c r="UV60" s="289"/>
      <c r="UW60" s="289"/>
      <c r="UX60" s="289"/>
      <c r="UY60" s="289"/>
      <c r="UZ60" s="289"/>
      <c r="VA60" s="289"/>
      <c r="VB60" s="289"/>
      <c r="VC60" s="289"/>
      <c r="VD60" s="289"/>
      <c r="VE60" s="289"/>
      <c r="VF60" s="289"/>
      <c r="VG60" s="289"/>
      <c r="VH60" s="289"/>
      <c r="VI60" s="289"/>
      <c r="VJ60" s="289"/>
      <c r="VK60" s="289"/>
      <c r="VL60" s="289"/>
      <c r="VM60" s="289"/>
      <c r="VN60" s="289"/>
      <c r="VO60" s="289"/>
      <c r="VP60" s="289"/>
      <c r="VQ60" s="289"/>
      <c r="VR60" s="289"/>
      <c r="VS60" s="289"/>
      <c r="VT60" s="289"/>
      <c r="VU60" s="289"/>
      <c r="VV60" s="289"/>
      <c r="VW60" s="289"/>
      <c r="VX60" s="289"/>
      <c r="VY60" s="289"/>
      <c r="VZ60" s="289"/>
      <c r="WA60" s="289"/>
      <c r="WB60" s="289"/>
      <c r="WC60" s="289"/>
      <c r="WD60" s="289"/>
      <c r="WE60" s="289"/>
      <c r="WF60" s="289"/>
      <c r="WG60" s="289"/>
      <c r="WH60" s="289"/>
      <c r="WI60" s="289"/>
      <c r="WJ60" s="289"/>
      <c r="WK60" s="289"/>
      <c r="WL60" s="289"/>
      <c r="WM60" s="289"/>
      <c r="WN60" s="289"/>
      <c r="WO60" s="289"/>
      <c r="WP60" s="289"/>
      <c r="WQ60" s="289"/>
      <c r="WR60" s="289"/>
      <c r="WS60" s="289"/>
      <c r="WT60" s="289"/>
      <c r="WU60" s="289"/>
      <c r="WV60" s="289"/>
      <c r="WW60" s="289"/>
      <c r="WX60" s="289"/>
      <c r="WY60" s="289"/>
      <c r="WZ60" s="289"/>
      <c r="XA60" s="289"/>
      <c r="XB60" s="289"/>
      <c r="XC60" s="289"/>
      <c r="XD60" s="289"/>
      <c r="XE60" s="289"/>
      <c r="XF60" s="289"/>
      <c r="XG60" s="289"/>
      <c r="XH60" s="289"/>
      <c r="XI60" s="289"/>
      <c r="XJ60" s="289"/>
      <c r="XK60" s="289"/>
      <c r="XL60" s="289"/>
      <c r="XM60" s="289"/>
      <c r="XN60" s="289"/>
      <c r="XO60" s="289"/>
      <c r="XP60" s="289"/>
      <c r="XQ60" s="289"/>
      <c r="XR60" s="289"/>
      <c r="XS60" s="289"/>
      <c r="XT60" s="289"/>
      <c r="XU60" s="289"/>
      <c r="XV60" s="289"/>
      <c r="XW60" s="289"/>
      <c r="XX60" s="289"/>
      <c r="XY60" s="289"/>
      <c r="XZ60" s="289"/>
      <c r="YA60" s="289"/>
      <c r="YB60" s="289"/>
      <c r="YC60" s="289"/>
      <c r="YD60" s="289"/>
      <c r="YE60" s="289"/>
      <c r="YF60" s="289"/>
      <c r="YG60" s="289"/>
      <c r="YH60" s="289"/>
      <c r="YI60" s="289"/>
      <c r="YJ60" s="289"/>
      <c r="YK60" s="289"/>
      <c r="YL60" s="289"/>
      <c r="YM60" s="289"/>
      <c r="YN60" s="289"/>
      <c r="YO60" s="289"/>
      <c r="YP60" s="289"/>
      <c r="YQ60" s="289"/>
      <c r="YR60" s="289"/>
      <c r="YS60" s="289"/>
      <c r="YT60" s="289"/>
      <c r="YU60" s="289"/>
      <c r="YV60" s="289"/>
      <c r="YW60" s="289"/>
      <c r="YX60" s="289"/>
      <c r="YY60" s="289"/>
      <c r="YZ60" s="289"/>
      <c r="ZA60" s="289"/>
      <c r="ZB60" s="289"/>
      <c r="ZC60" s="289"/>
      <c r="ZD60" s="289"/>
      <c r="ZE60" s="289"/>
      <c r="ZF60" s="289"/>
      <c r="ZG60" s="289"/>
      <c r="ZH60" s="289"/>
      <c r="ZI60" s="289"/>
      <c r="ZJ60" s="289"/>
      <c r="ZK60" s="289"/>
      <c r="ZL60" s="289"/>
      <c r="ZM60" s="289"/>
      <c r="ZN60" s="289"/>
      <c r="ZO60" s="289"/>
      <c r="ZP60" s="289"/>
      <c r="ZQ60" s="289"/>
      <c r="ZR60" s="289"/>
      <c r="ZS60" s="289"/>
      <c r="ZT60" s="289"/>
      <c r="ZU60" s="289"/>
      <c r="ZV60" s="289"/>
      <c r="ZW60" s="289"/>
      <c r="ZX60" s="289"/>
      <c r="ZY60" s="289"/>
      <c r="ZZ60" s="289"/>
      <c r="AAA60" s="289"/>
      <c r="AAB60" s="289"/>
      <c r="AAC60" s="289"/>
      <c r="AAD60" s="289"/>
      <c r="AAE60" s="289"/>
      <c r="AAF60" s="289"/>
      <c r="AAG60" s="289"/>
      <c r="AAH60" s="289"/>
      <c r="AAI60" s="289"/>
      <c r="AAJ60" s="289"/>
      <c r="AAK60" s="289"/>
      <c r="AAL60" s="289"/>
      <c r="AAM60" s="289"/>
      <c r="AAN60" s="289"/>
      <c r="AAO60" s="289"/>
      <c r="AAP60" s="289"/>
      <c r="AAQ60" s="289"/>
      <c r="AAR60" s="289"/>
      <c r="AAS60" s="289"/>
      <c r="AAT60" s="289"/>
      <c r="AAU60" s="289"/>
      <c r="AAV60" s="289"/>
      <c r="AAW60" s="289"/>
      <c r="AAX60" s="289"/>
      <c r="AAY60" s="289"/>
      <c r="AAZ60" s="289"/>
      <c r="ABA60" s="289"/>
      <c r="ABB60" s="289"/>
      <c r="ABC60" s="289"/>
      <c r="ABD60" s="289"/>
      <c r="ABE60" s="289"/>
      <c r="ABF60" s="289"/>
      <c r="ABG60" s="289"/>
      <c r="ABH60" s="289"/>
      <c r="ABI60" s="289"/>
      <c r="ABJ60" s="289"/>
      <c r="ABK60" s="289"/>
      <c r="ABL60" s="289"/>
      <c r="ABM60" s="289"/>
      <c r="ABN60" s="289"/>
      <c r="ABO60" s="289"/>
      <c r="ABP60" s="289"/>
      <c r="ABQ60" s="289"/>
      <c r="ABR60" s="289"/>
      <c r="ABS60" s="289"/>
      <c r="ABT60" s="289"/>
      <c r="ABU60" s="289"/>
      <c r="ABV60" s="289"/>
      <c r="ABW60" s="289"/>
      <c r="ABX60" s="289"/>
      <c r="ABY60" s="289"/>
      <c r="ABZ60" s="289"/>
      <c r="ACA60" s="289"/>
      <c r="ACB60" s="289"/>
      <c r="ACC60" s="289"/>
      <c r="ACD60" s="289"/>
      <c r="ACE60" s="289"/>
      <c r="ACF60" s="289"/>
      <c r="ACG60" s="289"/>
      <c r="ACH60" s="289"/>
      <c r="ACI60" s="289"/>
      <c r="ACJ60" s="289"/>
      <c r="ACK60" s="289"/>
      <c r="ACL60" s="289"/>
      <c r="ACM60" s="289"/>
      <c r="ACN60" s="289"/>
      <c r="ACO60" s="289"/>
      <c r="ACP60" s="289"/>
      <c r="ACQ60" s="289"/>
      <c r="ACR60" s="289"/>
      <c r="ACS60" s="289"/>
      <c r="ACT60" s="289"/>
      <c r="ACU60" s="289"/>
      <c r="ACV60" s="289"/>
      <c r="ACW60" s="289"/>
      <c r="ACX60" s="289"/>
      <c r="ACY60" s="289"/>
      <c r="ACZ60" s="289"/>
      <c r="ADA60" s="289"/>
      <c r="ADB60" s="289"/>
      <c r="ADC60" s="289"/>
      <c r="ADD60" s="289"/>
      <c r="ADE60" s="289"/>
      <c r="ADF60" s="289"/>
      <c r="ADG60" s="289"/>
      <c r="ADH60" s="289"/>
      <c r="ADI60" s="289"/>
      <c r="ADJ60" s="289"/>
      <c r="ADK60" s="289"/>
      <c r="ADL60" s="289"/>
      <c r="ADM60" s="289"/>
      <c r="ADN60" s="289"/>
      <c r="ADO60" s="289"/>
      <c r="ADP60" s="289"/>
      <c r="ADQ60" s="289"/>
      <c r="ADR60" s="289"/>
      <c r="ADS60" s="289"/>
      <c r="ADT60" s="289"/>
      <c r="ADU60" s="289"/>
      <c r="ADV60" s="289"/>
      <c r="ADW60" s="289"/>
      <c r="ADX60" s="289"/>
      <c r="ADY60" s="289"/>
      <c r="ADZ60" s="289"/>
      <c r="AEA60" s="289"/>
      <c r="AEB60" s="289"/>
      <c r="AEC60" s="289"/>
      <c r="AED60" s="289"/>
      <c r="AEE60" s="289"/>
      <c r="AEF60" s="289"/>
      <c r="AEG60" s="289"/>
      <c r="AEH60" s="289"/>
      <c r="AEI60" s="289"/>
      <c r="AEJ60" s="289"/>
      <c r="AEK60" s="289"/>
      <c r="AEL60" s="289"/>
      <c r="AEM60" s="289"/>
      <c r="AEN60" s="289"/>
      <c r="AEO60" s="289"/>
      <c r="AEP60" s="289"/>
      <c r="AEQ60" s="289"/>
      <c r="AER60" s="289"/>
      <c r="AES60" s="289"/>
      <c r="AET60" s="289"/>
      <c r="AEU60" s="289"/>
      <c r="AEV60" s="289"/>
      <c r="AEW60" s="289"/>
      <c r="AEX60" s="289"/>
      <c r="AEY60" s="289"/>
      <c r="AEZ60" s="289"/>
      <c r="AFA60" s="289"/>
      <c r="AFB60" s="289"/>
      <c r="AFC60" s="289"/>
      <c r="AFD60" s="289"/>
      <c r="AFE60" s="289"/>
      <c r="AFF60" s="289"/>
      <c r="AFG60" s="289"/>
      <c r="AFH60" s="289"/>
      <c r="AFI60" s="289"/>
      <c r="AFJ60" s="289"/>
      <c r="AFK60" s="289"/>
      <c r="AFL60" s="289"/>
      <c r="AFM60" s="289"/>
      <c r="AFN60" s="289"/>
      <c r="AFO60" s="289"/>
      <c r="AFP60" s="289"/>
      <c r="AFQ60" s="289"/>
      <c r="AFR60" s="289"/>
      <c r="AFS60" s="289"/>
      <c r="AFT60" s="289"/>
      <c r="AFU60" s="289"/>
      <c r="AFV60" s="289"/>
      <c r="AFW60" s="289"/>
      <c r="AFX60" s="289"/>
      <c r="AFY60" s="289"/>
      <c r="AFZ60" s="289"/>
      <c r="AGA60" s="289"/>
      <c r="AGB60" s="289"/>
      <c r="AGC60" s="289"/>
      <c r="AGD60" s="289"/>
      <c r="AGE60" s="289"/>
      <c r="AGF60" s="289"/>
      <c r="AGG60" s="289"/>
      <c r="AGH60" s="289"/>
      <c r="AGI60" s="289"/>
      <c r="AGJ60" s="289"/>
      <c r="AGK60" s="289"/>
      <c r="AGL60" s="289"/>
      <c r="AGM60" s="289"/>
      <c r="AGN60" s="289"/>
      <c r="AGO60" s="289"/>
      <c r="AGP60" s="289"/>
      <c r="AGQ60" s="289"/>
      <c r="AGR60" s="289"/>
      <c r="AGS60" s="289"/>
      <c r="AGT60" s="289"/>
      <c r="AGU60" s="289"/>
      <c r="AGV60" s="289"/>
      <c r="AGW60" s="289"/>
      <c r="AGX60" s="289"/>
      <c r="AGY60" s="289"/>
      <c r="AGZ60" s="289"/>
      <c r="AHA60" s="289"/>
      <c r="AHB60" s="289"/>
      <c r="AHC60" s="289"/>
      <c r="AHD60" s="289"/>
      <c r="AHE60" s="289"/>
      <c r="AHF60" s="289"/>
      <c r="AHG60" s="289"/>
      <c r="AHH60" s="289"/>
      <c r="AHI60" s="289"/>
      <c r="AHJ60" s="289"/>
      <c r="AHK60" s="289"/>
      <c r="AHL60" s="289"/>
      <c r="AHM60" s="289"/>
      <c r="AHN60" s="289"/>
      <c r="AHO60" s="289"/>
      <c r="AHP60" s="289"/>
      <c r="AHQ60" s="289"/>
      <c r="AHR60" s="289"/>
      <c r="AHS60" s="289"/>
      <c r="AHT60" s="289"/>
      <c r="AHU60" s="289"/>
      <c r="AHV60" s="289"/>
      <c r="AHW60" s="289"/>
      <c r="AHX60" s="289"/>
      <c r="AHY60" s="289"/>
      <c r="AHZ60" s="289"/>
      <c r="AIA60" s="289"/>
      <c r="AIB60" s="289"/>
      <c r="AIC60" s="289"/>
      <c r="AID60" s="289"/>
      <c r="AIE60" s="289"/>
      <c r="AIF60" s="289"/>
      <c r="AIG60" s="289"/>
      <c r="AIH60" s="289"/>
      <c r="AII60" s="289"/>
      <c r="AIJ60" s="289"/>
      <c r="AIK60" s="289"/>
      <c r="AIL60" s="289"/>
      <c r="AIM60" s="289"/>
      <c r="AIN60" s="289"/>
      <c r="AIO60" s="289"/>
      <c r="AIP60" s="289"/>
      <c r="AIQ60" s="289"/>
      <c r="AIR60" s="289"/>
      <c r="AIS60" s="289"/>
      <c r="AIT60" s="289"/>
      <c r="AIU60" s="289"/>
      <c r="AIV60" s="289"/>
      <c r="AIW60" s="289"/>
      <c r="AIX60" s="289"/>
      <c r="AIY60" s="289"/>
      <c r="AIZ60" s="289"/>
      <c r="AJA60" s="289"/>
      <c r="AJB60" s="289"/>
      <c r="AJC60" s="289"/>
      <c r="AJD60" s="289"/>
      <c r="AJE60" s="289"/>
      <c r="AJF60" s="289"/>
      <c r="AJG60" s="289"/>
      <c r="AJH60" s="289"/>
      <c r="AJI60" s="289"/>
      <c r="AJJ60" s="289"/>
      <c r="AJK60" s="289"/>
      <c r="AJL60" s="289"/>
      <c r="AJM60" s="289"/>
      <c r="AJN60" s="289"/>
      <c r="AJO60" s="289"/>
      <c r="AJP60" s="289"/>
      <c r="AJQ60" s="289"/>
      <c r="AJR60" s="289"/>
      <c r="AJS60" s="289"/>
      <c r="AJT60" s="289"/>
      <c r="AJU60" s="289"/>
      <c r="AJV60" s="289"/>
      <c r="AJW60" s="289"/>
      <c r="AJX60" s="289"/>
      <c r="AJY60" s="289"/>
      <c r="AJZ60" s="289"/>
      <c r="AKA60" s="289"/>
      <c r="AKB60" s="289"/>
      <c r="AKC60" s="289"/>
      <c r="AKD60" s="289"/>
      <c r="AKE60" s="289"/>
      <c r="AKF60" s="289"/>
      <c r="AKG60" s="289"/>
      <c r="AKH60" s="289"/>
      <c r="AKI60" s="289"/>
      <c r="AKJ60" s="289"/>
      <c r="AKK60" s="289"/>
      <c r="AKL60" s="289"/>
      <c r="AKM60" s="289"/>
      <c r="AKN60" s="289"/>
      <c r="AKO60" s="289"/>
      <c r="AKP60" s="289"/>
      <c r="AKQ60" s="289"/>
      <c r="AKR60" s="289"/>
      <c r="AKS60" s="289"/>
      <c r="AKT60" s="289"/>
      <c r="AKU60" s="289"/>
      <c r="AKV60" s="289"/>
      <c r="AKW60" s="289"/>
      <c r="AKX60" s="289"/>
      <c r="AKY60" s="289"/>
      <c r="AKZ60" s="289"/>
      <c r="ALA60" s="289"/>
      <c r="ALB60" s="289"/>
      <c r="ALC60" s="289"/>
      <c r="ALD60" s="289"/>
      <c r="ALE60" s="289"/>
      <c r="ALF60" s="289"/>
      <c r="ALG60" s="289"/>
      <c r="ALH60" s="289"/>
      <c r="ALI60" s="289"/>
      <c r="ALJ60" s="289"/>
      <c r="ALK60" s="289"/>
      <c r="ALL60" s="289"/>
      <c r="ALM60" s="289"/>
      <c r="ALN60" s="289"/>
      <c r="ALO60" s="289"/>
      <c r="ALP60" s="289"/>
      <c r="ALQ60" s="289"/>
      <c r="ALR60" s="289"/>
      <c r="ALS60" s="289"/>
      <c r="ALT60" s="289"/>
      <c r="ALU60" s="289"/>
      <c r="ALV60" s="289"/>
      <c r="ALW60" s="289"/>
      <c r="ALX60" s="289"/>
      <c r="ALY60" s="289"/>
      <c r="ALZ60" s="289"/>
      <c r="AMA60" s="289"/>
      <c r="AMB60" s="289"/>
      <c r="AMC60" s="289"/>
      <c r="AMD60" s="289"/>
      <c r="AME60" s="289"/>
      <c r="AMF60" s="289"/>
      <c r="AMG60" s="289"/>
      <c r="AMH60" s="289"/>
    </row>
    <row r="61" spans="1:1022" ht="18.75" customHeight="1" x14ac:dyDescent="0.4"/>
    <row r="62" spans="1:1022" ht="18.75" customHeight="1" x14ac:dyDescent="0.4"/>
    <row r="63" spans="1:1022" ht="18.75" customHeight="1" x14ac:dyDescent="0.4"/>
    <row r="64" spans="1:102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sheetData>
  <sheetProtection algorithmName="SHA-512" hashValue="b14AcvtMUNv13aJbpa2cUO2iqcbgp9t8boqHDk1IXXgZxPY7QTzAwp2vx9V0VyFfRVKtk3qBnAv+451UyiJElQ==" saltValue="AYoNuSh+lHuQ6WCu2VlIgw==" spinCount="100000" sheet="1" selectLockedCells="1"/>
  <mergeCells count="1">
    <mergeCell ref="E4:J5"/>
  </mergeCells>
  <phoneticPr fontId="19"/>
  <pageMargins left="0.59055118110236227" right="0.59055118110236227" top="0.39370078740157483" bottom="0.19685039370078741" header="0.51181102362204722" footer="0.51181102362204722"/>
  <pageSetup paperSize="9" scale="5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8"/>
  <sheetViews>
    <sheetView zoomScale="50" zoomScaleNormal="50" zoomScaleSheetLayoutView="50" workbookViewId="0">
      <selection activeCell="B17" sqref="B17"/>
    </sheetView>
  </sheetViews>
  <sheetFormatPr defaultColWidth="9" defaultRowHeight="18.75" x14ac:dyDescent="0.4"/>
  <cols>
    <col min="1" max="1" width="1.875" style="132" customWidth="1"/>
    <col min="2" max="2" width="5.625" style="132" customWidth="1"/>
    <col min="3" max="9" width="40.625" style="132" customWidth="1"/>
    <col min="10" max="12" width="40.625" style="132" hidden="1" customWidth="1"/>
    <col min="13" max="1024" width="9" style="132"/>
  </cols>
  <sheetData>
    <row r="1" spans="2:4" ht="19.5" x14ac:dyDescent="0.4">
      <c r="B1" s="135" t="s">
        <v>100</v>
      </c>
      <c r="C1" s="135"/>
      <c r="D1" s="135"/>
    </row>
    <row r="2" spans="2:4" ht="19.5" hidden="1" x14ac:dyDescent="0.4">
      <c r="B2" s="135"/>
      <c r="C2" s="135"/>
      <c r="D2" s="135"/>
    </row>
    <row r="3" spans="2:4" ht="19.5" x14ac:dyDescent="0.4">
      <c r="B3" s="133" t="s">
        <v>19</v>
      </c>
      <c r="C3" s="134" t="s">
        <v>101</v>
      </c>
      <c r="D3" s="135"/>
    </row>
    <row r="4" spans="2:4" ht="19.5" x14ac:dyDescent="0.4">
      <c r="B4" s="136">
        <v>1</v>
      </c>
      <c r="C4" s="137" t="s">
        <v>2</v>
      </c>
      <c r="D4" s="135"/>
    </row>
    <row r="5" spans="2:4" ht="19.5" hidden="1" x14ac:dyDescent="0.4">
      <c r="B5" s="136">
        <v>2</v>
      </c>
      <c r="C5" s="137" t="s">
        <v>34</v>
      </c>
      <c r="D5" s="135"/>
    </row>
    <row r="6" spans="2:4" ht="19.5" hidden="1" x14ac:dyDescent="0.4">
      <c r="B6" s="136">
        <v>3</v>
      </c>
      <c r="C6" s="137" t="s">
        <v>34</v>
      </c>
      <c r="D6" s="135"/>
    </row>
    <row r="7" spans="2:4" ht="19.5" hidden="1" x14ac:dyDescent="0.4">
      <c r="B7" s="136">
        <v>4</v>
      </c>
      <c r="C7" s="137" t="s">
        <v>34</v>
      </c>
      <c r="D7" s="135"/>
    </row>
    <row r="8" spans="2:4" ht="19.5" hidden="1" x14ac:dyDescent="0.4">
      <c r="B8" s="136">
        <v>5</v>
      </c>
      <c r="C8" s="137" t="s">
        <v>34</v>
      </c>
      <c r="D8" s="135"/>
    </row>
    <row r="9" spans="2:4" ht="19.5" hidden="1" x14ac:dyDescent="0.4">
      <c r="B9" s="136">
        <v>6</v>
      </c>
      <c r="C9" s="137" t="s">
        <v>34</v>
      </c>
    </row>
    <row r="10" spans="2:4" ht="19.5" hidden="1" x14ac:dyDescent="0.4">
      <c r="B10" s="136">
        <v>7</v>
      </c>
      <c r="C10" s="137" t="s">
        <v>34</v>
      </c>
      <c r="D10" s="135"/>
    </row>
    <row r="11" spans="2:4" ht="19.5" hidden="1" x14ac:dyDescent="0.4">
      <c r="B11" s="136">
        <v>8</v>
      </c>
      <c r="C11" s="137" t="s">
        <v>34</v>
      </c>
      <c r="D11" s="135"/>
    </row>
    <row r="12" spans="2:4" ht="19.5" hidden="1" x14ac:dyDescent="0.4">
      <c r="B12" s="136">
        <v>9</v>
      </c>
      <c r="C12" s="137" t="s">
        <v>34</v>
      </c>
      <c r="D12" s="135"/>
    </row>
    <row r="13" spans="2:4" ht="19.5" hidden="1" x14ac:dyDescent="0.4">
      <c r="B13" s="136">
        <v>10</v>
      </c>
      <c r="C13" s="137" t="s">
        <v>34</v>
      </c>
      <c r="D13" s="135"/>
    </row>
    <row r="15" spans="2:4" ht="20.25" thickBot="1" x14ac:dyDescent="0.45">
      <c r="B15" s="135" t="s">
        <v>102</v>
      </c>
    </row>
    <row r="16" spans="2:4" hidden="1" x14ac:dyDescent="0.4"/>
    <row r="17" spans="2:12" ht="20.25" thickBot="1" x14ac:dyDescent="0.45">
      <c r="B17" s="271" t="s">
        <v>86</v>
      </c>
      <c r="C17" s="166" t="s">
        <v>32</v>
      </c>
      <c r="D17" s="167" t="s">
        <v>176</v>
      </c>
      <c r="E17" s="138" t="s">
        <v>39</v>
      </c>
      <c r="F17" s="138" t="s">
        <v>122</v>
      </c>
      <c r="G17" s="153" t="s">
        <v>127</v>
      </c>
      <c r="H17" s="153" t="s">
        <v>128</v>
      </c>
      <c r="I17" s="168" t="s">
        <v>129</v>
      </c>
      <c r="J17" s="150" t="s">
        <v>34</v>
      </c>
      <c r="K17" s="139" t="s">
        <v>34</v>
      </c>
      <c r="L17" s="140" t="s">
        <v>34</v>
      </c>
    </row>
    <row r="18" spans="2:12" ht="20.25" thickBot="1" x14ac:dyDescent="0.45">
      <c r="B18" s="401" t="s">
        <v>103</v>
      </c>
      <c r="C18" s="169" t="s">
        <v>34</v>
      </c>
      <c r="D18" s="142" t="s">
        <v>41</v>
      </c>
      <c r="E18" s="141" t="s">
        <v>41</v>
      </c>
      <c r="F18" s="141" t="s">
        <v>123</v>
      </c>
      <c r="G18" s="141" t="s">
        <v>123</v>
      </c>
      <c r="H18" s="154" t="s">
        <v>130</v>
      </c>
      <c r="I18" s="170" t="s">
        <v>130</v>
      </c>
      <c r="J18" s="151" t="s">
        <v>34</v>
      </c>
      <c r="K18" s="143"/>
      <c r="L18" s="144"/>
    </row>
    <row r="19" spans="2:12" ht="20.25" thickBot="1" x14ac:dyDescent="0.45">
      <c r="B19" s="401"/>
      <c r="C19" s="171" t="s">
        <v>34</v>
      </c>
      <c r="D19" s="142" t="s">
        <v>43</v>
      </c>
      <c r="E19" s="142" t="s">
        <v>43</v>
      </c>
      <c r="F19" s="142" t="s">
        <v>124</v>
      </c>
      <c r="G19" s="142" t="s">
        <v>124</v>
      </c>
      <c r="H19" s="155" t="s">
        <v>131</v>
      </c>
      <c r="I19" s="172" t="s">
        <v>131</v>
      </c>
      <c r="J19" s="151" t="s">
        <v>34</v>
      </c>
      <c r="K19" s="145"/>
      <c r="L19" s="146"/>
    </row>
    <row r="20" spans="2:12" ht="20.25" thickBot="1" x14ac:dyDescent="0.45">
      <c r="B20" s="401"/>
      <c r="C20" s="171" t="s">
        <v>34</v>
      </c>
      <c r="D20" s="142" t="s">
        <v>48</v>
      </c>
      <c r="E20" s="142" t="s">
        <v>48</v>
      </c>
      <c r="F20" s="142" t="s">
        <v>125</v>
      </c>
      <c r="G20" s="142" t="s">
        <v>125</v>
      </c>
      <c r="H20" s="155" t="s">
        <v>132</v>
      </c>
      <c r="I20" s="172" t="s">
        <v>132</v>
      </c>
      <c r="J20" s="151" t="s">
        <v>34</v>
      </c>
      <c r="K20" s="145"/>
      <c r="L20" s="146"/>
    </row>
    <row r="21" spans="2:12" ht="20.25" thickBot="1" x14ac:dyDescent="0.45">
      <c r="B21" s="401"/>
      <c r="C21" s="171" t="s">
        <v>34</v>
      </c>
      <c r="D21" s="142" t="s">
        <v>104</v>
      </c>
      <c r="E21" s="142" t="s">
        <v>104</v>
      </c>
      <c r="F21" s="142" t="s">
        <v>126</v>
      </c>
      <c r="G21" s="142" t="s">
        <v>126</v>
      </c>
      <c r="H21" s="155" t="s">
        <v>133</v>
      </c>
      <c r="I21" s="172" t="s">
        <v>133</v>
      </c>
      <c r="J21" s="151" t="s">
        <v>34</v>
      </c>
      <c r="K21" s="145"/>
      <c r="L21" s="146"/>
    </row>
    <row r="22" spans="2:12" ht="20.25" thickBot="1" x14ac:dyDescent="0.45">
      <c r="B22" s="401"/>
      <c r="C22" s="171" t="s">
        <v>34</v>
      </c>
      <c r="D22" s="142" t="s">
        <v>105</v>
      </c>
      <c r="E22" s="142" t="s">
        <v>105</v>
      </c>
      <c r="F22" s="142" t="s">
        <v>34</v>
      </c>
      <c r="G22" s="142" t="s">
        <v>34</v>
      </c>
      <c r="H22" s="155" t="s">
        <v>134</v>
      </c>
      <c r="I22" s="172" t="s">
        <v>134</v>
      </c>
      <c r="J22" s="151" t="s">
        <v>34</v>
      </c>
      <c r="K22" s="145"/>
      <c r="L22" s="146"/>
    </row>
    <row r="23" spans="2:12" ht="20.25" thickBot="1" x14ac:dyDescent="0.45">
      <c r="B23" s="401"/>
      <c r="C23" s="171" t="s">
        <v>34</v>
      </c>
      <c r="D23" s="142" t="s">
        <v>106</v>
      </c>
      <c r="E23" s="142" t="s">
        <v>106</v>
      </c>
      <c r="F23" s="142" t="s">
        <v>34</v>
      </c>
      <c r="G23" s="142" t="s">
        <v>34</v>
      </c>
      <c r="H23" s="155" t="s">
        <v>135</v>
      </c>
      <c r="I23" s="172" t="s">
        <v>135</v>
      </c>
      <c r="J23" s="151" t="s">
        <v>34</v>
      </c>
      <c r="K23" s="145"/>
      <c r="L23" s="146"/>
    </row>
    <row r="24" spans="2:12" ht="20.25" thickBot="1" x14ac:dyDescent="0.45">
      <c r="B24" s="401"/>
      <c r="C24" s="171" t="s">
        <v>34</v>
      </c>
      <c r="D24" s="142" t="s">
        <v>46</v>
      </c>
      <c r="E24" s="142" t="s">
        <v>46</v>
      </c>
      <c r="F24" s="142" t="s">
        <v>34</v>
      </c>
      <c r="G24" s="142" t="s">
        <v>34</v>
      </c>
      <c r="H24" s="155" t="s">
        <v>136</v>
      </c>
      <c r="I24" s="172" t="s">
        <v>136</v>
      </c>
      <c r="J24" s="151" t="s">
        <v>34</v>
      </c>
      <c r="K24" s="145"/>
      <c r="L24" s="146"/>
    </row>
    <row r="25" spans="2:12" ht="20.25" thickBot="1" x14ac:dyDescent="0.45">
      <c r="B25" s="401"/>
      <c r="C25" s="171" t="s">
        <v>34</v>
      </c>
      <c r="D25" s="142" t="s">
        <v>34</v>
      </c>
      <c r="E25" s="142" t="s">
        <v>34</v>
      </c>
      <c r="F25" s="142" t="s">
        <v>34</v>
      </c>
      <c r="G25" s="142" t="s">
        <v>34</v>
      </c>
      <c r="H25" s="155" t="s">
        <v>137</v>
      </c>
      <c r="I25" s="172" t="s">
        <v>137</v>
      </c>
      <c r="J25" s="151" t="s">
        <v>34</v>
      </c>
      <c r="K25" s="145"/>
      <c r="L25" s="146"/>
    </row>
    <row r="26" spans="2:12" ht="20.25" thickBot="1" x14ac:dyDescent="0.45">
      <c r="B26" s="401"/>
      <c r="C26" s="171" t="s">
        <v>34</v>
      </c>
      <c r="D26" s="142" t="s">
        <v>34</v>
      </c>
      <c r="E26" s="142" t="s">
        <v>34</v>
      </c>
      <c r="F26" s="142" t="s">
        <v>34</v>
      </c>
      <c r="G26" s="142" t="s">
        <v>34</v>
      </c>
      <c r="H26" s="155" t="s">
        <v>138</v>
      </c>
      <c r="I26" s="172" t="s">
        <v>138</v>
      </c>
      <c r="J26" s="151" t="s">
        <v>34</v>
      </c>
      <c r="K26" s="145"/>
      <c r="L26" s="146"/>
    </row>
    <row r="27" spans="2:12" ht="20.25" thickBot="1" x14ac:dyDescent="0.45">
      <c r="B27" s="401"/>
      <c r="C27" s="156" t="s">
        <v>34</v>
      </c>
      <c r="D27" s="147" t="s">
        <v>34</v>
      </c>
      <c r="E27" s="147" t="s">
        <v>34</v>
      </c>
      <c r="F27" s="147" t="s">
        <v>34</v>
      </c>
      <c r="G27" s="147" t="s">
        <v>34</v>
      </c>
      <c r="H27" s="157" t="s">
        <v>139</v>
      </c>
      <c r="I27" s="173" t="s">
        <v>139</v>
      </c>
      <c r="J27" s="152" t="s">
        <v>34</v>
      </c>
      <c r="K27" s="148"/>
      <c r="L27" s="149"/>
    </row>
    <row r="32" spans="2:12" hidden="1" x14ac:dyDescent="0.4">
      <c r="C32" s="132" t="s">
        <v>107</v>
      </c>
    </row>
    <row r="33" spans="3:3" hidden="1" x14ac:dyDescent="0.4">
      <c r="C33" s="132" t="s">
        <v>108</v>
      </c>
    </row>
    <row r="34" spans="3:3" hidden="1" x14ac:dyDescent="0.4">
      <c r="C34" s="132" t="s">
        <v>109</v>
      </c>
    </row>
    <row r="35" spans="3:3" hidden="1" x14ac:dyDescent="0.4">
      <c r="C35" s="132" t="s">
        <v>110</v>
      </c>
    </row>
    <row r="36" spans="3:3" hidden="1" x14ac:dyDescent="0.4">
      <c r="C36" s="132" t="s">
        <v>111</v>
      </c>
    </row>
    <row r="37" spans="3:3" hidden="1" x14ac:dyDescent="0.4">
      <c r="C37" s="132" t="s">
        <v>112</v>
      </c>
    </row>
    <row r="38" spans="3:3" hidden="1" x14ac:dyDescent="0.4">
      <c r="C38" s="132" t="s">
        <v>113</v>
      </c>
    </row>
    <row r="39" spans="3:3" hidden="1" x14ac:dyDescent="0.4"/>
    <row r="40" spans="3:3" hidden="1" x14ac:dyDescent="0.4">
      <c r="C40" s="132" t="s">
        <v>114</v>
      </c>
    </row>
    <row r="41" spans="3:3" hidden="1" x14ac:dyDescent="0.4">
      <c r="C41" s="132" t="s">
        <v>115</v>
      </c>
    </row>
    <row r="42" spans="3:3" hidden="1" x14ac:dyDescent="0.4"/>
    <row r="43" spans="3:3" hidden="1" x14ac:dyDescent="0.4">
      <c r="C43" s="132" t="s">
        <v>116</v>
      </c>
    </row>
    <row r="44" spans="3:3" hidden="1" x14ac:dyDescent="0.4">
      <c r="C44" s="132" t="s">
        <v>117</v>
      </c>
    </row>
    <row r="45" spans="3:3" hidden="1" x14ac:dyDescent="0.4">
      <c r="C45" s="132" t="s">
        <v>118</v>
      </c>
    </row>
    <row r="46" spans="3:3" hidden="1" x14ac:dyDescent="0.4">
      <c r="C46" s="132" t="s">
        <v>119</v>
      </c>
    </row>
    <row r="47" spans="3:3" hidden="1" x14ac:dyDescent="0.4">
      <c r="C47" s="132" t="s">
        <v>120</v>
      </c>
    </row>
    <row r="48" spans="3:3" hidden="1" x14ac:dyDescent="0.4">
      <c r="C48" s="132" t="s">
        <v>121</v>
      </c>
    </row>
  </sheetData>
  <mergeCells count="1">
    <mergeCell ref="B18:B27"/>
  </mergeCells>
  <phoneticPr fontId="19"/>
  <printOptions horizontalCentered="1"/>
  <pageMargins left="0.19685039370078741" right="0.19685039370078741" top="0.59055118110236227" bottom="0.19685039370078741" header="0.51181102362204722" footer="0.51181102362204722"/>
  <pageSetup paperSize="9" scale="44"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プルダウン・リスト!Print_Area</vt:lpstr>
      <vt:lpstr>記入方法!Print_Area</vt:lpstr>
      <vt:lpstr>夜間対応型訪問介護!Print_Area</vt:lpstr>
      <vt:lpstr>【記載例】夜間対応型訪問介護!Print_Titles</vt:lpstr>
      <vt:lpstr>夜間対応型訪問介護!Print_Titles</vt:lpstr>
      <vt:lpstr>オペレーター</vt:lpstr>
      <vt:lpstr>オペレーター_兼_随時・定期訪問介護員</vt:lpstr>
      <vt:lpstr>オペレーター_兼_随時訪問介護員</vt:lpstr>
      <vt:lpstr>シフト記号表</vt:lpstr>
      <vt:lpstr>管理者</vt:lpstr>
      <vt:lpstr>職種</vt:lpstr>
      <vt:lpstr>定期・随時訪問介護員</vt:lpstr>
      <vt:lpstr>定期訪問介護員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Printed>2023-02-14T05:19:28Z</cp:lastPrinted>
  <dcterms:created xsi:type="dcterms:W3CDTF">2020-01-28T01:12:50Z</dcterms:created>
  <dcterms:modified xsi:type="dcterms:W3CDTF">2023-03-09T04:18:50Z</dcterms:modified>
</cp:coreProperties>
</file>