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500"/>
  </bookViews>
  <sheets>
    <sheet name="【記載例】小多機" sheetId="1" r:id="rId1"/>
    <sheet name="【記載例】シフト記号表（勤務時間帯）" sheetId="2" r:id="rId2"/>
    <sheet name="小多機（1枚用）" sheetId="4" r:id="rId3"/>
    <sheet name="小多機(50人)" sheetId="3" state="hidden" r:id="rId4"/>
    <sheet name="シフト記号表（勤務時間帯）" sheetId="5" r:id="rId5"/>
    <sheet name="記入方法" sheetId="8" r:id="rId6"/>
    <sheet name="プルダウン・リスト" sheetId="7" state="hidden" r:id="rId7"/>
  </sheets>
  <externalReferences>
    <externalReference r:id="rId8"/>
  </externalReferences>
  <definedNames>
    <definedName name="【記載例】シフト記号" localSheetId="4">'シフト記号表（勤務時間帯）'!$B$6:$B$47</definedName>
    <definedName name="【記載例】シフト記号" localSheetId="5">'[1]【記載例】シフト記号表（勤務時間帯）'!$C$6:$C$47</definedName>
    <definedName name="【記載例】シフト記号">'【記載例】シフト記号表（勤務時間帯）'!$B$6:$B$47</definedName>
    <definedName name="_xlnm.Print_Area" localSheetId="1">'【記載例】シフト記号表（勤務時間帯）'!$A$1:$AA$54</definedName>
    <definedName name="_xlnm.Print_Area" localSheetId="0">【記載例】小多機!$A$1:$BI$76</definedName>
    <definedName name="_xlnm.Print_Area" localSheetId="4">'シフト記号表（勤務時間帯）'!$A$1:$AA$54</definedName>
    <definedName name="_xlnm.Print_Area" localSheetId="5">記入方法!$A$1:$O$81</definedName>
    <definedName name="_xlnm.Print_Area" localSheetId="2">'小多機（1枚用）'!$A$1:$BI$76</definedName>
    <definedName name="_xlnm.Print_Area" localSheetId="3">'小多機(50人)'!$A$1:$BI$178</definedName>
    <definedName name="_xlnm.Print_Titles" localSheetId="2">'小多機（1枚用）'!$1:$20</definedName>
    <definedName name="_xlnm.Print_Titles" localSheetId="3">'小多機(50人)'!$1:$20</definedName>
    <definedName name="シフト記号表" localSheetId="5">'[1]シフト記号表（勤務時間帯）'!$C$6:$C$47</definedName>
    <definedName name="シフト記号表">'シフト記号表（勤務時間帯）'!$B$6:$B$47</definedName>
    <definedName name="介護従業者">プルダウン・リスト!$D$15:$D$23</definedName>
    <definedName name="管理者">プルダウン・リスト!$C$15</definedName>
    <definedName name="計画作成担当者">プルダウン・リスト!$E$15:$E$16</definedName>
    <definedName name="職種" localSheetId="5">[1]プルダウン・リスト!$C$14:$E$14</definedName>
    <definedName name="職種">プルダウン・リスト!$C$14:$E$14</definedName>
  </definedNames>
  <calcPr calcId="162913" calcMode="manual"/>
  <extLst>
    <ext xmlns:loext="http://schemas.libreoffice.org/" uri="{7626C862-2A13-11E5-B345-FEFF819CDC9F}">
      <loext:extCalcPr stringRefSyntax="ExcelA1"/>
    </ext>
  </extLst>
</workbook>
</file>

<file path=xl/calcChain.xml><?xml version="1.0" encoding="utf-8"?>
<calcChain xmlns="http://schemas.openxmlformats.org/spreadsheetml/2006/main">
  <c r="G59" i="1" l="1"/>
  <c r="F58" i="1"/>
  <c r="G56" i="1"/>
  <c r="F55" i="1"/>
  <c r="G53" i="1"/>
  <c r="F52" i="1"/>
  <c r="G50" i="1"/>
  <c r="F49" i="1"/>
  <c r="G47" i="1"/>
  <c r="F46" i="1"/>
  <c r="G44" i="1"/>
  <c r="F43" i="1"/>
  <c r="G41" i="1"/>
  <c r="F40" i="1"/>
  <c r="G38" i="1"/>
  <c r="F37" i="1"/>
  <c r="G35" i="1"/>
  <c r="F34" i="1"/>
  <c r="G32" i="1"/>
  <c r="F31" i="1"/>
  <c r="G29" i="1"/>
  <c r="F28" i="1"/>
  <c r="G26" i="1"/>
  <c r="F25" i="1"/>
  <c r="G23" i="1"/>
  <c r="F22" i="1"/>
  <c r="S47" i="5" l="1"/>
  <c r="Q47" i="5"/>
  <c r="C47" i="5"/>
  <c r="S46" i="5"/>
  <c r="Q46" i="5"/>
  <c r="W46" i="5" s="1"/>
  <c r="O46" i="5"/>
  <c r="M46" i="5"/>
  <c r="K46" i="5"/>
  <c r="S45" i="5"/>
  <c r="Q45" i="5"/>
  <c r="W45" i="5" s="1"/>
  <c r="O45" i="5"/>
  <c r="M45" i="5"/>
  <c r="K45" i="5"/>
  <c r="S44" i="5"/>
  <c r="Q44" i="5"/>
  <c r="C44" i="5"/>
  <c r="S43" i="5"/>
  <c r="Q43" i="5"/>
  <c r="W43" i="5" s="1"/>
  <c r="O43" i="5"/>
  <c r="M43" i="5"/>
  <c r="K43" i="5"/>
  <c r="S42" i="5"/>
  <c r="Q42" i="5"/>
  <c r="W42" i="5" s="1"/>
  <c r="O42" i="5"/>
  <c r="M42" i="5"/>
  <c r="K42" i="5"/>
  <c r="K44" i="5" s="1"/>
  <c r="S41" i="5"/>
  <c r="Q41" i="5"/>
  <c r="C41" i="5"/>
  <c r="S40" i="5"/>
  <c r="Q40" i="5"/>
  <c r="W40" i="5" s="1"/>
  <c r="O40" i="5"/>
  <c r="M40" i="5"/>
  <c r="K40" i="5"/>
  <c r="S39" i="5"/>
  <c r="Q39" i="5"/>
  <c r="W39" i="5" s="1"/>
  <c r="O39" i="5"/>
  <c r="M39" i="5"/>
  <c r="K39" i="5"/>
  <c r="K41" i="5" s="1"/>
  <c r="C38" i="5"/>
  <c r="C37" i="5"/>
  <c r="C36" i="5"/>
  <c r="C35" i="5"/>
  <c r="C34" i="5"/>
  <c r="C33" i="5"/>
  <c r="C32" i="5"/>
  <c r="C31" i="5"/>
  <c r="C30" i="5"/>
  <c r="C29" i="5"/>
  <c r="C28" i="5"/>
  <c r="C27" i="5"/>
  <c r="C26" i="5"/>
  <c r="C25" i="5"/>
  <c r="C24" i="5"/>
  <c r="C23" i="5"/>
  <c r="S22" i="5"/>
  <c r="Q22" i="5"/>
  <c r="W22" i="5" s="1"/>
  <c r="Y22" i="5" s="1"/>
  <c r="O22" i="5"/>
  <c r="M22" i="5"/>
  <c r="K22" i="5"/>
  <c r="C22" i="5"/>
  <c r="S21" i="5"/>
  <c r="Q21" i="5"/>
  <c r="W21" i="5" s="1"/>
  <c r="Y21" i="5" s="1"/>
  <c r="O21" i="5"/>
  <c r="M21" i="5"/>
  <c r="K21" i="5"/>
  <c r="C21" i="5"/>
  <c r="S20" i="5"/>
  <c r="Q20" i="5"/>
  <c r="W20" i="5" s="1"/>
  <c r="O20" i="5"/>
  <c r="M20" i="5"/>
  <c r="K20" i="5"/>
  <c r="C20" i="5"/>
  <c r="S19" i="5"/>
  <c r="Q19" i="5"/>
  <c r="W19" i="5" s="1"/>
  <c r="O19" i="5"/>
  <c r="M19" i="5"/>
  <c r="K19" i="5"/>
  <c r="C19" i="5"/>
  <c r="S18" i="5"/>
  <c r="Q18" i="5"/>
  <c r="W18" i="5" s="1"/>
  <c r="Y18" i="5" s="1"/>
  <c r="O18" i="5"/>
  <c r="M18" i="5"/>
  <c r="K18" i="5"/>
  <c r="C18" i="5"/>
  <c r="S17" i="5"/>
  <c r="Q17" i="5"/>
  <c r="W17" i="5" s="1"/>
  <c r="Y17" i="5" s="1"/>
  <c r="O17" i="5"/>
  <c r="M17" i="5"/>
  <c r="K17" i="5"/>
  <c r="C17" i="5"/>
  <c r="S16" i="5"/>
  <c r="Q16" i="5"/>
  <c r="W16" i="5" s="1"/>
  <c r="O16" i="5"/>
  <c r="M16" i="5"/>
  <c r="K16" i="5"/>
  <c r="C16" i="5"/>
  <c r="S15" i="5"/>
  <c r="Q15" i="5"/>
  <c r="W15" i="5" s="1"/>
  <c r="O15" i="5"/>
  <c r="M15" i="5"/>
  <c r="K15" i="5"/>
  <c r="C15" i="5"/>
  <c r="S14" i="5"/>
  <c r="Q14" i="5"/>
  <c r="W14" i="5" s="1"/>
  <c r="Y14" i="5" s="1"/>
  <c r="O14" i="5"/>
  <c r="M14" i="5"/>
  <c r="K14" i="5"/>
  <c r="C14" i="5"/>
  <c r="S13" i="5"/>
  <c r="Q13" i="5"/>
  <c r="W13" i="5" s="1"/>
  <c r="Y13" i="5" s="1"/>
  <c r="O13" i="5"/>
  <c r="M13" i="5"/>
  <c r="K13" i="5"/>
  <c r="C13" i="5"/>
  <c r="S12" i="5"/>
  <c r="Q12" i="5"/>
  <c r="W12" i="5" s="1"/>
  <c r="O12" i="5"/>
  <c r="M12" i="5"/>
  <c r="K12" i="5"/>
  <c r="C12" i="5"/>
  <c r="S11" i="5"/>
  <c r="Q11" i="5"/>
  <c r="W11" i="5" s="1"/>
  <c r="O11" i="5"/>
  <c r="M11" i="5"/>
  <c r="K11" i="5"/>
  <c r="C11" i="5"/>
  <c r="S10" i="5"/>
  <c r="Q10" i="5"/>
  <c r="W10" i="5" s="1"/>
  <c r="Y10" i="5" s="1"/>
  <c r="O10" i="5"/>
  <c r="M10" i="5"/>
  <c r="K10" i="5"/>
  <c r="C10" i="5"/>
  <c r="S9" i="5"/>
  <c r="Q9" i="5"/>
  <c r="W9" i="5" s="1"/>
  <c r="Y9" i="5" s="1"/>
  <c r="O9" i="5"/>
  <c r="M9" i="5"/>
  <c r="K9" i="5"/>
  <c r="C9" i="5"/>
  <c r="S8" i="5"/>
  <c r="Q8" i="5"/>
  <c r="W8" i="5" s="1"/>
  <c r="O8" i="5"/>
  <c r="M8" i="5"/>
  <c r="K8" i="5"/>
  <c r="C8" i="5"/>
  <c r="S7" i="5"/>
  <c r="Q7" i="5"/>
  <c r="W7" i="5" s="1"/>
  <c r="O7" i="5"/>
  <c r="M7" i="5"/>
  <c r="K7" i="5"/>
  <c r="C7" i="5"/>
  <c r="S6" i="5"/>
  <c r="Q6" i="5"/>
  <c r="K6" i="5"/>
  <c r="C6" i="5"/>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V68" i="4"/>
  <c r="U68" i="4"/>
  <c r="G68" i="4"/>
  <c r="AY67" i="4"/>
  <c r="AX67" i="4"/>
  <c r="AW67" i="4"/>
  <c r="AV67" i="4"/>
  <c r="AU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X59" i="4"/>
  <c r="W59" i="4"/>
  <c r="V59" i="4"/>
  <c r="U59" i="4"/>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G53"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V49" i="4"/>
  <c r="U49" i="4"/>
  <c r="F49"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F37"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G35"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F28"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F25" i="4"/>
  <c r="B25" i="4"/>
  <c r="B28" i="4" s="1"/>
  <c r="B31" i="4" s="1"/>
  <c r="B34" i="4" s="1"/>
  <c r="B37" i="4" s="1"/>
  <c r="B40" i="4" s="1"/>
  <c r="B43" i="4" s="1"/>
  <c r="B46" i="4" s="1"/>
  <c r="B49" i="4" s="1"/>
  <c r="B52" i="4" s="1"/>
  <c r="B55" i="4" s="1"/>
  <c r="B58" i="4" s="1"/>
  <c r="B61" i="4" s="1"/>
  <c r="B64" i="4" s="1"/>
  <c r="B67" i="4" s="1"/>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G23"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F22" i="4"/>
  <c r="AY18" i="4"/>
  <c r="AY19" i="4" s="1"/>
  <c r="AY20" i="4" s="1"/>
  <c r="AX18" i="4"/>
  <c r="AX19" i="4" s="1"/>
  <c r="AX20" i="4" s="1"/>
  <c r="AW18" i="4"/>
  <c r="AW19" i="4" s="1"/>
  <c r="AW20" i="4" s="1"/>
  <c r="AZ16" i="4"/>
  <c r="AD2" i="4"/>
  <c r="AV19" i="4" s="1"/>
  <c r="AV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F31" i="3"/>
  <c r="B31" i="3"/>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F28"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F25" i="3"/>
  <c r="B25" i="3"/>
  <c r="B28" i="3" s="1"/>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F22" i="3"/>
  <c r="AX19" i="3"/>
  <c r="AX20" i="3" s="1"/>
  <c r="AV19" i="3"/>
  <c r="AV20" i="3" s="1"/>
  <c r="AT19" i="3"/>
  <c r="AT20" i="3" s="1"/>
  <c r="AR19" i="3"/>
  <c r="AR20" i="3" s="1"/>
  <c r="AP19" i="3"/>
  <c r="AP20" i="3" s="1"/>
  <c r="AN19" i="3"/>
  <c r="AN20" i="3" s="1"/>
  <c r="AL19" i="3"/>
  <c r="AL20" i="3" s="1"/>
  <c r="AJ19" i="3"/>
  <c r="AJ20" i="3" s="1"/>
  <c r="AH19" i="3"/>
  <c r="AH20" i="3" s="1"/>
  <c r="AF19" i="3"/>
  <c r="AF20" i="3" s="1"/>
  <c r="AD19" i="3"/>
  <c r="AD20" i="3" s="1"/>
  <c r="AB19" i="3"/>
  <c r="AB20" i="3" s="1"/>
  <c r="Z19" i="3"/>
  <c r="Z20" i="3" s="1"/>
  <c r="X19" i="3"/>
  <c r="X20" i="3" s="1"/>
  <c r="V19" i="3"/>
  <c r="V20" i="3" s="1"/>
  <c r="AY18" i="3"/>
  <c r="AY19" i="3" s="1"/>
  <c r="AY20" i="3" s="1"/>
  <c r="AX18" i="3"/>
  <c r="AW18" i="3"/>
  <c r="AW19" i="3" s="1"/>
  <c r="AW20" i="3" s="1"/>
  <c r="AZ16" i="3"/>
  <c r="BC8" i="3"/>
  <c r="AD2" i="3"/>
  <c r="AU19" i="3" s="1"/>
  <c r="AU20" i="3" s="1"/>
  <c r="C47" i="2"/>
  <c r="S46" i="2"/>
  <c r="Q46" i="2"/>
  <c r="W46" i="2" s="1"/>
  <c r="O46" i="2"/>
  <c r="M46" i="2"/>
  <c r="K46" i="2"/>
  <c r="S45" i="2"/>
  <c r="Q45" i="2"/>
  <c r="W45" i="2" s="1"/>
  <c r="O45" i="2"/>
  <c r="M45" i="2"/>
  <c r="K45" i="2"/>
  <c r="C44" i="2"/>
  <c r="S43" i="2"/>
  <c r="Q43" i="2"/>
  <c r="W43" i="2" s="1"/>
  <c r="Y43" i="2" s="1"/>
  <c r="O43" i="2"/>
  <c r="M43" i="2"/>
  <c r="K43" i="2"/>
  <c r="S42" i="2"/>
  <c r="Q42" i="2"/>
  <c r="W42" i="2" s="1"/>
  <c r="O42" i="2"/>
  <c r="M42" i="2"/>
  <c r="K42" i="2"/>
  <c r="C41" i="2"/>
  <c r="O40" i="2"/>
  <c r="S40" i="2" s="1"/>
  <c r="M40" i="2"/>
  <c r="K40" i="2"/>
  <c r="K41" i="2" s="1"/>
  <c r="O39" i="2"/>
  <c r="S39" i="2" s="1"/>
  <c r="M39" i="2"/>
  <c r="K39" i="2"/>
  <c r="C38" i="2"/>
  <c r="C37" i="2"/>
  <c r="C36" i="2"/>
  <c r="C35" i="2"/>
  <c r="C34" i="2"/>
  <c r="C33" i="2"/>
  <c r="C32" i="2"/>
  <c r="C31" i="2"/>
  <c r="C30" i="2"/>
  <c r="C29" i="2"/>
  <c r="C28" i="2"/>
  <c r="C27" i="2"/>
  <c r="C26" i="2"/>
  <c r="C25" i="2"/>
  <c r="C24" i="2"/>
  <c r="C23" i="2"/>
  <c r="S22" i="2"/>
  <c r="Q22" i="2"/>
  <c r="W22" i="2" s="1"/>
  <c r="O22" i="2"/>
  <c r="M22" i="2"/>
  <c r="K22" i="2"/>
  <c r="C22" i="2"/>
  <c r="S21" i="2"/>
  <c r="Q21" i="2"/>
  <c r="W21" i="2" s="1"/>
  <c r="O21" i="2"/>
  <c r="M21" i="2"/>
  <c r="K21" i="2"/>
  <c r="C21" i="2"/>
  <c r="S20" i="2"/>
  <c r="Q20" i="2"/>
  <c r="W20" i="2" s="1"/>
  <c r="O20" i="2"/>
  <c r="M20" i="2"/>
  <c r="K20" i="2"/>
  <c r="C20" i="2"/>
  <c r="S19" i="2"/>
  <c r="Q19" i="2"/>
  <c r="W19" i="2" s="1"/>
  <c r="O19" i="2"/>
  <c r="M19" i="2"/>
  <c r="K19" i="2"/>
  <c r="C19" i="2"/>
  <c r="S18" i="2"/>
  <c r="Q18" i="2"/>
  <c r="W18" i="2" s="1"/>
  <c r="O18" i="2"/>
  <c r="M18" i="2"/>
  <c r="K18" i="2"/>
  <c r="C18" i="2"/>
  <c r="S17" i="2"/>
  <c r="O17" i="2"/>
  <c r="M17" i="2"/>
  <c r="Q17" i="2" s="1"/>
  <c r="W17" i="2" s="1"/>
  <c r="K17" i="2"/>
  <c r="C17" i="2"/>
  <c r="S16" i="2"/>
  <c r="O16" i="2"/>
  <c r="M16" i="2"/>
  <c r="Q16" i="2" s="1"/>
  <c r="W16" i="2" s="1"/>
  <c r="K16" i="2"/>
  <c r="C16" i="2"/>
  <c r="O15" i="2"/>
  <c r="S15" i="2" s="1"/>
  <c r="M15" i="2"/>
  <c r="Q15" i="2" s="1"/>
  <c r="K15" i="2"/>
  <c r="C15" i="2"/>
  <c r="O14" i="2"/>
  <c r="S14" i="2" s="1"/>
  <c r="M14" i="2"/>
  <c r="Q14" i="2" s="1"/>
  <c r="W14" i="2" s="1"/>
  <c r="Y14" i="2" s="1"/>
  <c r="K14" i="2"/>
  <c r="C14" i="2"/>
  <c r="O13" i="2"/>
  <c r="S13" i="2" s="1"/>
  <c r="M13" i="2"/>
  <c r="Q13" i="2" s="1"/>
  <c r="W13" i="2" s="1"/>
  <c r="K13" i="2"/>
  <c r="C13" i="2"/>
  <c r="O12" i="2"/>
  <c r="S12" i="2" s="1"/>
  <c r="M12" i="2"/>
  <c r="K12" i="2"/>
  <c r="C12" i="2"/>
  <c r="O11" i="2"/>
  <c r="S11" i="2" s="1"/>
  <c r="M11" i="2"/>
  <c r="Q11" i="2" s="1"/>
  <c r="W11" i="2" s="1"/>
  <c r="AP25" i="1" s="1"/>
  <c r="K11" i="2"/>
  <c r="C11" i="2"/>
  <c r="O10" i="2"/>
  <c r="S10" i="2" s="1"/>
  <c r="M10" i="2"/>
  <c r="Q10" i="2" s="1"/>
  <c r="K10" i="2"/>
  <c r="C10" i="2"/>
  <c r="O9" i="2"/>
  <c r="S9" i="2" s="1"/>
  <c r="M9" i="2"/>
  <c r="Q9" i="2" s="1"/>
  <c r="K9" i="2"/>
  <c r="C9" i="2"/>
  <c r="O8" i="2"/>
  <c r="S8" i="2" s="1"/>
  <c r="M8" i="2"/>
  <c r="K8" i="2"/>
  <c r="C8" i="2"/>
  <c r="O7" i="2"/>
  <c r="S7" i="2" s="1"/>
  <c r="M7" i="2"/>
  <c r="Q7" i="2" s="1"/>
  <c r="W7" i="2" s="1"/>
  <c r="Y7" i="2" s="1"/>
  <c r="AG23" i="1" s="1"/>
  <c r="K7" i="2"/>
  <c r="C7" i="2"/>
  <c r="AP61" i="1" s="1"/>
  <c r="O6" i="2"/>
  <c r="S6" i="2" s="1"/>
  <c r="M6" i="2"/>
  <c r="K6" i="2"/>
  <c r="C6" i="2"/>
  <c r="AQ61" i="1" s="1"/>
  <c r="AY68" i="1"/>
  <c r="AX68" i="1"/>
  <c r="AW68" i="1"/>
  <c r="AV68" i="1"/>
  <c r="AT68" i="1"/>
  <c r="AS68" i="1"/>
  <c r="AQ68" i="1"/>
  <c r="AO68" i="1"/>
  <c r="AM68" i="1"/>
  <c r="AL68" i="1"/>
  <c r="AJ68" i="1"/>
  <c r="AH68" i="1"/>
  <c r="AF68" i="1"/>
  <c r="AE68" i="1"/>
  <c r="AC68" i="1"/>
  <c r="AA68" i="1"/>
  <c r="Y68" i="1"/>
  <c r="X68" i="1"/>
  <c r="V68" i="1"/>
  <c r="G68" i="1"/>
  <c r="AY67" i="1"/>
  <c r="AX67" i="1"/>
  <c r="AW67" i="1"/>
  <c r="AV67" i="1"/>
  <c r="AT67" i="1"/>
  <c r="AS67" i="1"/>
  <c r="AQ67" i="1"/>
  <c r="AO67" i="1"/>
  <c r="AM67" i="1"/>
  <c r="AL67" i="1"/>
  <c r="AJ67" i="1"/>
  <c r="AH67" i="1"/>
  <c r="AF67" i="1"/>
  <c r="AE67" i="1"/>
  <c r="AC67" i="1"/>
  <c r="AA67" i="1"/>
  <c r="Y67" i="1"/>
  <c r="X67" i="1"/>
  <c r="V67" i="1"/>
  <c r="F67" i="1"/>
  <c r="AY65" i="1"/>
  <c r="AX65" i="1"/>
  <c r="AW65" i="1"/>
  <c r="AV65" i="1"/>
  <c r="AU65" i="1"/>
  <c r="AT65" i="1"/>
  <c r="AO65" i="1"/>
  <c r="AN65" i="1"/>
  <c r="AM65" i="1"/>
  <c r="AH65" i="1"/>
  <c r="AG65" i="1"/>
  <c r="AF65" i="1"/>
  <c r="AA65" i="1"/>
  <c r="Z65" i="1"/>
  <c r="Y65" i="1"/>
  <c r="G65" i="1"/>
  <c r="AY64" i="1"/>
  <c r="AX64" i="1"/>
  <c r="AW64" i="1"/>
  <c r="AV64" i="1"/>
  <c r="AU64" i="1"/>
  <c r="AT64" i="1"/>
  <c r="AO64" i="1"/>
  <c r="AN64" i="1"/>
  <c r="AM64" i="1"/>
  <c r="AH64" i="1"/>
  <c r="AG64" i="1"/>
  <c r="AF64" i="1"/>
  <c r="AA64" i="1"/>
  <c r="Z64" i="1"/>
  <c r="Y64" i="1"/>
  <c r="X64" i="1"/>
  <c r="F64" i="1"/>
  <c r="AY62" i="1"/>
  <c r="AX62" i="1"/>
  <c r="AW62" i="1"/>
  <c r="AU62" i="1"/>
  <c r="AT62" i="1"/>
  <c r="AS62" i="1"/>
  <c r="AN62" i="1"/>
  <c r="AM62" i="1"/>
  <c r="AL62" i="1"/>
  <c r="AG62" i="1"/>
  <c r="AF62" i="1"/>
  <c r="AE62" i="1"/>
  <c r="Z62" i="1"/>
  <c r="Y62" i="1"/>
  <c r="X62" i="1"/>
  <c r="AY61" i="1"/>
  <c r="AX61" i="1"/>
  <c r="AW61" i="1"/>
  <c r="AU61" i="1"/>
  <c r="AT61" i="1"/>
  <c r="AS61" i="1"/>
  <c r="AR61" i="1"/>
  <c r="AN61" i="1"/>
  <c r="AM61" i="1"/>
  <c r="AL61" i="1"/>
  <c r="AH61" i="1"/>
  <c r="AG61" i="1"/>
  <c r="AF61" i="1"/>
  <c r="AE61" i="1"/>
  <c r="AD61" i="1"/>
  <c r="Z61" i="1"/>
  <c r="Y61" i="1"/>
  <c r="X61" i="1"/>
  <c r="AY59" i="1"/>
  <c r="AX59" i="1"/>
  <c r="AW59" i="1"/>
  <c r="AQ59" i="1"/>
  <c r="AL59" i="1"/>
  <c r="AJ59" i="1"/>
  <c r="AE59" i="1"/>
  <c r="AC59" i="1"/>
  <c r="V59" i="1"/>
  <c r="AY58" i="1"/>
  <c r="AX58" i="1"/>
  <c r="AW58" i="1"/>
  <c r="AT58" i="1"/>
  <c r="AQ58" i="1"/>
  <c r="AJ58" i="1"/>
  <c r="AF58" i="1"/>
  <c r="AC58" i="1"/>
  <c r="Y58" i="1"/>
  <c r="V58" i="1"/>
  <c r="AY56" i="1"/>
  <c r="AX56" i="1"/>
  <c r="AW56" i="1"/>
  <c r="AU56" i="1"/>
  <c r="AT56" i="1"/>
  <c r="AS56" i="1"/>
  <c r="AR56" i="1"/>
  <c r="AO56" i="1"/>
  <c r="AL56" i="1"/>
  <c r="AK56" i="1"/>
  <c r="AF56" i="1"/>
  <c r="AE56" i="1"/>
  <c r="AD56" i="1"/>
  <c r="X56" i="1"/>
  <c r="W56" i="1"/>
  <c r="AY55" i="1"/>
  <c r="AX55" i="1"/>
  <c r="AW55" i="1"/>
  <c r="AT55" i="1"/>
  <c r="AS55" i="1"/>
  <c r="AR55" i="1"/>
  <c r="AO55" i="1"/>
  <c r="AL55" i="1"/>
  <c r="AK55" i="1"/>
  <c r="AJ55" i="1"/>
  <c r="AI55" i="1"/>
  <c r="AH55" i="1"/>
  <c r="AF55" i="1"/>
  <c r="AE55" i="1"/>
  <c r="AD55" i="1"/>
  <c r="AA55" i="1"/>
  <c r="Z55" i="1"/>
  <c r="X55" i="1"/>
  <c r="W55" i="1"/>
  <c r="V55" i="1"/>
  <c r="U55" i="1"/>
  <c r="AY53" i="1"/>
  <c r="AX53" i="1"/>
  <c r="AW53" i="1"/>
  <c r="AT53" i="1"/>
  <c r="AR53" i="1"/>
  <c r="AQ53" i="1"/>
  <c r="AP53" i="1"/>
  <c r="AM53" i="1"/>
  <c r="AK53" i="1"/>
  <c r="AJ53" i="1"/>
  <c r="AI53" i="1"/>
  <c r="AF53" i="1"/>
  <c r="AD53" i="1"/>
  <c r="AC53" i="1"/>
  <c r="AB53" i="1"/>
  <c r="Y53" i="1"/>
  <c r="W53" i="1"/>
  <c r="V53" i="1"/>
  <c r="U53" i="1"/>
  <c r="AY52" i="1"/>
  <c r="AX52" i="1"/>
  <c r="AW52" i="1"/>
  <c r="AT52" i="1"/>
  <c r="AR52" i="1"/>
  <c r="AQ52" i="1"/>
  <c r="AP52" i="1"/>
  <c r="AM52" i="1"/>
  <c r="AK52" i="1"/>
  <c r="AJ52" i="1"/>
  <c r="AI52" i="1"/>
  <c r="AF52" i="1"/>
  <c r="AD52" i="1"/>
  <c r="AC52" i="1"/>
  <c r="AB52" i="1"/>
  <c r="Y52" i="1"/>
  <c r="W52" i="1"/>
  <c r="V52" i="1"/>
  <c r="U52" i="1"/>
  <c r="AY50" i="1"/>
  <c r="AX50" i="1"/>
  <c r="AW50" i="1"/>
  <c r="AV50" i="1"/>
  <c r="AU50" i="1"/>
  <c r="AS50" i="1"/>
  <c r="AR50" i="1"/>
  <c r="AQ50" i="1"/>
  <c r="AP50" i="1"/>
  <c r="AO50" i="1"/>
  <c r="AN50" i="1"/>
  <c r="AL50" i="1"/>
  <c r="AK50" i="1"/>
  <c r="AI50" i="1"/>
  <c r="AH50" i="1"/>
  <c r="AG50" i="1"/>
  <c r="AE50" i="1"/>
  <c r="AD50" i="1"/>
  <c r="AC50" i="1"/>
  <c r="AA50" i="1"/>
  <c r="Z50" i="1"/>
  <c r="X50" i="1"/>
  <c r="W50" i="1"/>
  <c r="V50" i="1"/>
  <c r="U50" i="1"/>
  <c r="AY49" i="1"/>
  <c r="AX49" i="1"/>
  <c r="AW49" i="1"/>
  <c r="AV49" i="1"/>
  <c r="AU49" i="1"/>
  <c r="AS49" i="1"/>
  <c r="AR49" i="1"/>
  <c r="AP49" i="1"/>
  <c r="AO49" i="1"/>
  <c r="AN49" i="1"/>
  <c r="AL49" i="1"/>
  <c r="AK49" i="1"/>
  <c r="AJ49" i="1"/>
  <c r="AH49" i="1"/>
  <c r="AG49" i="1"/>
  <c r="AE49" i="1"/>
  <c r="AD49" i="1"/>
  <c r="AC49" i="1"/>
  <c r="AB49" i="1"/>
  <c r="AA49" i="1"/>
  <c r="Z49" i="1"/>
  <c r="X49" i="1"/>
  <c r="V49" i="1"/>
  <c r="U49" i="1"/>
  <c r="AY47" i="1"/>
  <c r="AX47" i="1"/>
  <c r="AW47" i="1"/>
  <c r="AV47" i="1"/>
  <c r="AQ47" i="1"/>
  <c r="AP47" i="1"/>
  <c r="AO47" i="1"/>
  <c r="AN47" i="1"/>
  <c r="AJ47" i="1"/>
  <c r="AI47" i="1"/>
  <c r="AG47" i="1"/>
  <c r="AF47" i="1"/>
  <c r="AC47" i="1"/>
  <c r="AB47" i="1"/>
  <c r="AA47" i="1"/>
  <c r="Y47" i="1"/>
  <c r="V47" i="1"/>
  <c r="U47" i="1"/>
  <c r="AY46" i="1"/>
  <c r="AX46" i="1"/>
  <c r="AW46" i="1"/>
  <c r="AV46" i="1"/>
  <c r="AU46" i="1"/>
  <c r="AS46" i="1"/>
  <c r="AR46" i="1"/>
  <c r="AQ46" i="1"/>
  <c r="AP46" i="1"/>
  <c r="AN46" i="1"/>
  <c r="AM46" i="1"/>
  <c r="AK46" i="1"/>
  <c r="AJ46" i="1"/>
  <c r="AI46" i="1"/>
  <c r="AH46" i="1"/>
  <c r="AF46" i="1"/>
  <c r="AE46" i="1"/>
  <c r="AC46" i="1"/>
  <c r="AB46" i="1"/>
  <c r="AA46" i="1"/>
  <c r="Z46" i="1"/>
  <c r="X46" i="1"/>
  <c r="W46" i="1"/>
  <c r="V46" i="1"/>
  <c r="U46" i="1"/>
  <c r="AY44" i="1"/>
  <c r="AX44" i="1"/>
  <c r="AW44" i="1"/>
  <c r="AS44" i="1"/>
  <c r="AR44" i="1"/>
  <c r="AL44" i="1"/>
  <c r="AK44" i="1"/>
  <c r="AE44" i="1"/>
  <c r="AD44" i="1"/>
  <c r="X44" i="1"/>
  <c r="W44" i="1"/>
  <c r="AY43" i="1"/>
  <c r="AX43" i="1"/>
  <c r="AW43" i="1"/>
  <c r="AS43" i="1"/>
  <c r="AR43" i="1"/>
  <c r="AL43" i="1"/>
  <c r="AK43" i="1"/>
  <c r="AE43" i="1"/>
  <c r="AD43" i="1"/>
  <c r="X43" i="1"/>
  <c r="W43" i="1"/>
  <c r="AY41" i="1"/>
  <c r="AX41" i="1"/>
  <c r="AW41" i="1"/>
  <c r="AT41" i="1"/>
  <c r="AQ41" i="1"/>
  <c r="AM41" i="1"/>
  <c r="AJ41" i="1"/>
  <c r="AF41" i="1"/>
  <c r="AC41" i="1"/>
  <c r="Y41" i="1"/>
  <c r="V41" i="1"/>
  <c r="AY40" i="1"/>
  <c r="AX40" i="1"/>
  <c r="AW40" i="1"/>
  <c r="AT40" i="1"/>
  <c r="AQ40" i="1"/>
  <c r="AM40" i="1"/>
  <c r="AJ40" i="1"/>
  <c r="AF40" i="1"/>
  <c r="AC40" i="1"/>
  <c r="Y40" i="1"/>
  <c r="V40" i="1"/>
  <c r="AY38" i="1"/>
  <c r="AX38" i="1"/>
  <c r="AW38" i="1"/>
  <c r="AQ38" i="1"/>
  <c r="AP38" i="1"/>
  <c r="AJ38" i="1"/>
  <c r="AI38" i="1"/>
  <c r="AC38" i="1"/>
  <c r="AB38" i="1"/>
  <c r="V38" i="1"/>
  <c r="U38" i="1"/>
  <c r="AY37" i="1"/>
  <c r="AX37" i="1"/>
  <c r="AW37" i="1"/>
  <c r="AQ37" i="1"/>
  <c r="AP37" i="1"/>
  <c r="AJ37" i="1"/>
  <c r="AI37" i="1"/>
  <c r="AC37" i="1"/>
  <c r="AB37" i="1"/>
  <c r="V37" i="1"/>
  <c r="U37" i="1"/>
  <c r="AY35" i="1"/>
  <c r="AX35" i="1"/>
  <c r="AW35" i="1"/>
  <c r="AT35" i="1"/>
  <c r="AS35" i="1"/>
  <c r="AM35" i="1"/>
  <c r="AL35" i="1"/>
  <c r="AF35" i="1"/>
  <c r="AE35" i="1"/>
  <c r="Y35" i="1"/>
  <c r="X35" i="1"/>
  <c r="AY34" i="1"/>
  <c r="AX34" i="1"/>
  <c r="AW34" i="1"/>
  <c r="AT34" i="1"/>
  <c r="AS34" i="1"/>
  <c r="AM34" i="1"/>
  <c r="AL34" i="1"/>
  <c r="AF34" i="1"/>
  <c r="AE34" i="1"/>
  <c r="Y34" i="1"/>
  <c r="X34" i="1"/>
  <c r="AY32" i="1"/>
  <c r="AX32" i="1"/>
  <c r="AW32" i="1"/>
  <c r="AV32" i="1"/>
  <c r="AU32" i="1"/>
  <c r="AO32" i="1"/>
  <c r="AN32" i="1"/>
  <c r="AH32" i="1"/>
  <c r="AG32" i="1"/>
  <c r="AA32" i="1"/>
  <c r="Z32" i="1"/>
  <c r="AY31" i="1"/>
  <c r="AX31" i="1"/>
  <c r="AW31" i="1"/>
  <c r="AV31" i="1"/>
  <c r="AU31" i="1"/>
  <c r="AO31" i="1"/>
  <c r="AN31" i="1"/>
  <c r="AH31" i="1"/>
  <c r="AG31" i="1"/>
  <c r="AA31" i="1"/>
  <c r="Z31" i="1"/>
  <c r="AY29" i="1"/>
  <c r="AX29" i="1"/>
  <c r="AW29" i="1"/>
  <c r="AV29" i="1"/>
  <c r="AU29" i="1"/>
  <c r="AS29" i="1"/>
  <c r="AR29" i="1"/>
  <c r="AQ29" i="1"/>
  <c r="AP29" i="1"/>
  <c r="AO29" i="1"/>
  <c r="AN29" i="1"/>
  <c r="AM29" i="1"/>
  <c r="AK29" i="1"/>
  <c r="AJ29" i="1"/>
  <c r="AI29" i="1"/>
  <c r="AH29" i="1"/>
  <c r="AG29" i="1"/>
  <c r="AF29" i="1"/>
  <c r="AE29" i="1"/>
  <c r="AC29" i="1"/>
  <c r="AB29" i="1"/>
  <c r="AA29" i="1"/>
  <c r="Z29" i="1"/>
  <c r="Y29" i="1"/>
  <c r="X29" i="1"/>
  <c r="U29" i="1"/>
  <c r="AY28" i="1"/>
  <c r="AX28" i="1"/>
  <c r="AW28" i="1"/>
  <c r="AV28" i="1"/>
  <c r="AU28" i="1"/>
  <c r="AT28" i="1"/>
  <c r="AR28" i="1"/>
  <c r="AQ28" i="1"/>
  <c r="AP28" i="1"/>
  <c r="AO28" i="1"/>
  <c r="AN28" i="1"/>
  <c r="AM28" i="1"/>
  <c r="AL28" i="1"/>
  <c r="AJ28" i="1"/>
  <c r="AI28" i="1"/>
  <c r="AH28" i="1"/>
  <c r="AG28" i="1"/>
  <c r="AF28" i="1"/>
  <c r="AE28" i="1"/>
  <c r="AD28" i="1"/>
  <c r="AB28" i="1"/>
  <c r="AA28" i="1"/>
  <c r="Z28" i="1"/>
  <c r="Y28" i="1"/>
  <c r="X28" i="1"/>
  <c r="W28" i="1"/>
  <c r="V28" i="1"/>
  <c r="AY26" i="1"/>
  <c r="AX26" i="1"/>
  <c r="AW26" i="1"/>
  <c r="AV26" i="1"/>
  <c r="AU26" i="1"/>
  <c r="AT26" i="1"/>
  <c r="AO26" i="1"/>
  <c r="AN26" i="1"/>
  <c r="AM26" i="1"/>
  <c r="AH26" i="1"/>
  <c r="AG26" i="1"/>
  <c r="AF26" i="1"/>
  <c r="AA26" i="1"/>
  <c r="Z26" i="1"/>
  <c r="Y26" i="1"/>
  <c r="AY25" i="1"/>
  <c r="AX25" i="1"/>
  <c r="AW25" i="1"/>
  <c r="AV25" i="1"/>
  <c r="AU25" i="1"/>
  <c r="AT25" i="1"/>
  <c r="AO25" i="1"/>
  <c r="AN25" i="1"/>
  <c r="AM25" i="1"/>
  <c r="AL25" i="1"/>
  <c r="AH25" i="1"/>
  <c r="AG25" i="1"/>
  <c r="AF25" i="1"/>
  <c r="AD25" i="1"/>
  <c r="AA25" i="1"/>
  <c r="Z25" i="1"/>
  <c r="Y25" i="1"/>
  <c r="V25" i="1"/>
  <c r="B25" i="1"/>
  <c r="B28" i="1" s="1"/>
  <c r="B31" i="1" s="1"/>
  <c r="B34" i="1" s="1"/>
  <c r="B37" i="1" s="1"/>
  <c r="B40" i="1" s="1"/>
  <c r="B43" i="1" s="1"/>
  <c r="B46" i="1" s="1"/>
  <c r="B49" i="1" s="1"/>
  <c r="B52" i="1" s="1"/>
  <c r="B55" i="1" s="1"/>
  <c r="B58" i="1" s="1"/>
  <c r="B61" i="1" s="1"/>
  <c r="B64" i="1" s="1"/>
  <c r="B67" i="1" s="1"/>
  <c r="AY23" i="1"/>
  <c r="AX23" i="1"/>
  <c r="AW23" i="1"/>
  <c r="AU23" i="1"/>
  <c r="AN23" i="1"/>
  <c r="AH23" i="1"/>
  <c r="Y23" i="1"/>
  <c r="X23" i="1"/>
  <c r="AY22" i="1"/>
  <c r="AX22" i="1"/>
  <c r="AW22" i="1"/>
  <c r="AO22" i="1"/>
  <c r="AN22" i="1"/>
  <c r="AH22" i="1"/>
  <c r="Y22" i="1"/>
  <c r="W22" i="1"/>
  <c r="AY18" i="1"/>
  <c r="AY19" i="1" s="1"/>
  <c r="AY20" i="1" s="1"/>
  <c r="AX18" i="1"/>
  <c r="AX19" i="1" s="1"/>
  <c r="AX20" i="1" s="1"/>
  <c r="AW18" i="1"/>
  <c r="AW19" i="1" s="1"/>
  <c r="AW20" i="1" s="1"/>
  <c r="AZ16" i="1"/>
  <c r="AD2" i="1"/>
  <c r="AV19" i="1" s="1"/>
  <c r="AV20" i="1" s="1"/>
  <c r="U28" i="1" l="1"/>
  <c r="AC28" i="1"/>
  <c r="AK28" i="1"/>
  <c r="AS28" i="1"/>
  <c r="V29" i="1"/>
  <c r="AD29" i="1"/>
  <c r="AZ29" i="1" s="1"/>
  <c r="BB29" i="1" s="1"/>
  <c r="AL29" i="1"/>
  <c r="AT29" i="1"/>
  <c r="Y46" i="1"/>
  <c r="AZ46" i="1" s="1"/>
  <c r="BB46" i="1" s="1"/>
  <c r="AG46" i="1"/>
  <c r="AO46" i="1"/>
  <c r="Z47" i="1"/>
  <c r="AH47" i="1"/>
  <c r="AI49" i="1"/>
  <c r="AQ49" i="1"/>
  <c r="AB50" i="1"/>
  <c r="AJ50" i="1"/>
  <c r="AG55" i="1"/>
  <c r="AP55" i="1"/>
  <c r="AV56" i="1"/>
  <c r="AE58" i="1"/>
  <c r="Y19" i="2"/>
  <c r="Q40" i="2"/>
  <c r="Y40" i="5"/>
  <c r="AN56" i="1"/>
  <c r="Y18" i="2"/>
  <c r="Y22" i="2"/>
  <c r="W29" i="1" s="1"/>
  <c r="Y8" i="5"/>
  <c r="Y12" i="5"/>
  <c r="Y16" i="5"/>
  <c r="Y20" i="5"/>
  <c r="K47" i="5"/>
  <c r="Y46" i="5"/>
  <c r="AG56" i="1"/>
  <c r="AL58" i="1"/>
  <c r="AT47" i="1"/>
  <c r="W49" i="1"/>
  <c r="AB55" i="1"/>
  <c r="AU55" i="1"/>
  <c r="AH56" i="1"/>
  <c r="AM58" i="1"/>
  <c r="X59" i="1"/>
  <c r="Y21" i="2"/>
  <c r="Y7" i="5"/>
  <c r="Y11" i="5"/>
  <c r="Y15" i="5"/>
  <c r="Y19" i="5"/>
  <c r="AD46" i="1"/>
  <c r="AL46" i="1"/>
  <c r="AT46" i="1"/>
  <c r="AM47" i="1"/>
  <c r="AU47" i="1"/>
  <c r="AV55" i="1"/>
  <c r="Z56" i="1"/>
  <c r="X58" i="1"/>
  <c r="AS59" i="1"/>
  <c r="Y43" i="5"/>
  <c r="AN55" i="1"/>
  <c r="AA56" i="1"/>
  <c r="AS58" i="1"/>
  <c r="Q6" i="2"/>
  <c r="W6" i="2" s="1"/>
  <c r="Q8" i="2"/>
  <c r="W8" i="2" s="1"/>
  <c r="Q12" i="2"/>
  <c r="W12" i="2" s="1"/>
  <c r="Z52" i="1" s="1"/>
  <c r="Y20" i="2"/>
  <c r="Y46" i="2"/>
  <c r="AZ31" i="3"/>
  <c r="BB31" i="3" s="1"/>
  <c r="AZ38" i="3"/>
  <c r="BB38" i="3" s="1"/>
  <c r="AZ43" i="3"/>
  <c r="BB43" i="3" s="1"/>
  <c r="AZ44" i="3"/>
  <c r="BB44" i="3" s="1"/>
  <c r="AZ50" i="3"/>
  <c r="BB50" i="3" s="1"/>
  <c r="AZ55" i="3"/>
  <c r="BB55" i="3" s="1"/>
  <c r="AZ56" i="3"/>
  <c r="BB56" i="3" s="1"/>
  <c r="AZ62" i="3"/>
  <c r="BB62" i="3" s="1"/>
  <c r="AZ67" i="3"/>
  <c r="BB67" i="3" s="1"/>
  <c r="AZ68" i="3"/>
  <c r="BB68" i="3" s="1"/>
  <c r="AZ74" i="3"/>
  <c r="BB74" i="3" s="1"/>
  <c r="AZ79" i="3"/>
  <c r="BB79" i="3" s="1"/>
  <c r="AZ80" i="3"/>
  <c r="BB80" i="3" s="1"/>
  <c r="AZ86" i="3"/>
  <c r="BB86" i="3" s="1"/>
  <c r="AZ91" i="3"/>
  <c r="BB91" i="3" s="1"/>
  <c r="AZ92" i="3"/>
  <c r="BB92" i="3" s="1"/>
  <c r="AZ98" i="3"/>
  <c r="BB98" i="3" s="1"/>
  <c r="AZ103" i="3"/>
  <c r="BB103" i="3" s="1"/>
  <c r="AZ104" i="3"/>
  <c r="BB104" i="3" s="1"/>
  <c r="AZ110" i="3"/>
  <c r="BB110" i="3" s="1"/>
  <c r="AZ115" i="3"/>
  <c r="BB115" i="3" s="1"/>
  <c r="AZ116" i="3"/>
  <c r="BB116" i="3" s="1"/>
  <c r="AZ121" i="3"/>
  <c r="BB121" i="3" s="1"/>
  <c r="AZ122" i="3"/>
  <c r="BB122" i="3" s="1"/>
  <c r="AZ127" i="3"/>
  <c r="BB127" i="3" s="1"/>
  <c r="AZ128" i="3"/>
  <c r="BB128" i="3" s="1"/>
  <c r="AZ133" i="3"/>
  <c r="BB133" i="3" s="1"/>
  <c r="AZ134" i="3"/>
  <c r="BB134" i="3" s="1"/>
  <c r="AZ139" i="3"/>
  <c r="BB139" i="3" s="1"/>
  <c r="AZ140" i="3"/>
  <c r="BB140" i="3" s="1"/>
  <c r="AZ145" i="3"/>
  <c r="BB145" i="3" s="1"/>
  <c r="AZ146" i="3"/>
  <c r="BB146" i="3" s="1"/>
  <c r="AZ151" i="3"/>
  <c r="BB151" i="3" s="1"/>
  <c r="AZ157" i="3"/>
  <c r="BB157" i="3" s="1"/>
  <c r="AZ158" i="3"/>
  <c r="BB158" i="3" s="1"/>
  <c r="AZ163" i="3"/>
  <c r="BB163" i="3" s="1"/>
  <c r="AZ164" i="3"/>
  <c r="BB164" i="3" s="1"/>
  <c r="AZ169" i="3"/>
  <c r="BB169" i="3" s="1"/>
  <c r="AZ28" i="3"/>
  <c r="BB28" i="3" s="1"/>
  <c r="AZ29" i="3"/>
  <c r="BB29" i="3" s="1"/>
  <c r="AZ32" i="3"/>
  <c r="BB32" i="3" s="1"/>
  <c r="AZ25" i="4"/>
  <c r="BB25" i="4" s="1"/>
  <c r="AZ26" i="4"/>
  <c r="BB26" i="4" s="1"/>
  <c r="AZ28" i="4"/>
  <c r="BB28" i="4" s="1"/>
  <c r="AZ29" i="4"/>
  <c r="BB29" i="4" s="1"/>
  <c r="AZ31" i="4"/>
  <c r="BB31" i="4" s="1"/>
  <c r="AZ34" i="4"/>
  <c r="BB34" i="4" s="1"/>
  <c r="AG22" i="1"/>
  <c r="AI25" i="1"/>
  <c r="AQ25" i="1"/>
  <c r="AJ25" i="1"/>
  <c r="AK23" i="1"/>
  <c r="K44" i="2"/>
  <c r="AB25" i="1"/>
  <c r="AR25" i="1"/>
  <c r="W23" i="1"/>
  <c r="AO23" i="1"/>
  <c r="U25" i="1"/>
  <c r="AC25" i="1"/>
  <c r="AK25" i="1"/>
  <c r="AS25" i="1"/>
  <c r="AV23" i="1"/>
  <c r="AE25" i="1"/>
  <c r="Y17" i="2"/>
  <c r="K47" i="2"/>
  <c r="AU22" i="1"/>
  <c r="W25" i="1"/>
  <c r="AV22" i="1"/>
  <c r="Z23" i="1"/>
  <c r="X25" i="1"/>
  <c r="Z22" i="1"/>
  <c r="AA23" i="1"/>
  <c r="X22" i="1"/>
  <c r="AA22" i="1"/>
  <c r="AZ35" i="4"/>
  <c r="BB35" i="4" s="1"/>
  <c r="AZ37" i="4"/>
  <c r="BB37" i="4" s="1"/>
  <c r="AZ40" i="4"/>
  <c r="BB40" i="4" s="1"/>
  <c r="AZ46" i="4"/>
  <c r="BB46" i="4" s="1"/>
  <c r="AZ47" i="4"/>
  <c r="BB47" i="4" s="1"/>
  <c r="AZ52" i="4"/>
  <c r="BB52" i="4" s="1"/>
  <c r="AZ53" i="4"/>
  <c r="BB53" i="4" s="1"/>
  <c r="AZ58" i="4"/>
  <c r="BB58" i="4" s="1"/>
  <c r="AZ59" i="4"/>
  <c r="BB59" i="4" s="1"/>
  <c r="AZ64" i="4"/>
  <c r="BB64" i="4" s="1"/>
  <c r="AZ65" i="4"/>
  <c r="BB65" i="4" s="1"/>
  <c r="AZ38" i="4"/>
  <c r="BB38" i="4" s="1"/>
  <c r="AZ109" i="3"/>
  <c r="BB109" i="3" s="1"/>
  <c r="AZ32" i="4"/>
  <c r="BB32" i="4" s="1"/>
  <c r="W6" i="5"/>
  <c r="AZ152" i="3"/>
  <c r="BB152" i="3" s="1"/>
  <c r="AZ170" i="3"/>
  <c r="BB170" i="3" s="1"/>
  <c r="W15" i="2"/>
  <c r="Y15" i="2" s="1"/>
  <c r="AZ41" i="4"/>
  <c r="BB41" i="4" s="1"/>
  <c r="AZ22" i="3"/>
  <c r="BB22" i="3" s="1"/>
  <c r="AZ23" i="3"/>
  <c r="BB23" i="3" s="1"/>
  <c r="AZ25" i="3"/>
  <c r="BB25" i="3" s="1"/>
  <c r="AZ34" i="3"/>
  <c r="BB34" i="3" s="1"/>
  <c r="AZ35" i="3"/>
  <c r="BB35" i="3" s="1"/>
  <c r="AZ46" i="3"/>
  <c r="BB46" i="3" s="1"/>
  <c r="AZ47" i="3"/>
  <c r="BB47" i="3" s="1"/>
  <c r="AZ58" i="3"/>
  <c r="BB58" i="3" s="1"/>
  <c r="AZ59" i="3"/>
  <c r="BB59" i="3" s="1"/>
  <c r="AZ70" i="3"/>
  <c r="BB70" i="3" s="1"/>
  <c r="AZ71" i="3"/>
  <c r="BB71" i="3" s="1"/>
  <c r="AZ82" i="3"/>
  <c r="BB82" i="3" s="1"/>
  <c r="AZ83" i="3"/>
  <c r="BB83" i="3" s="1"/>
  <c r="AZ94" i="3"/>
  <c r="BB94" i="3" s="1"/>
  <c r="AZ95" i="3"/>
  <c r="BB95" i="3" s="1"/>
  <c r="AZ26" i="3"/>
  <c r="BB26" i="3" s="1"/>
  <c r="AZ37" i="3"/>
  <c r="BB37" i="3" s="1"/>
  <c r="AZ40" i="3"/>
  <c r="BB40" i="3" s="1"/>
  <c r="AZ41" i="3"/>
  <c r="BB41" i="3" s="1"/>
  <c r="AZ49" i="3"/>
  <c r="BB49" i="3" s="1"/>
  <c r="AZ52" i="3"/>
  <c r="BB52" i="3" s="1"/>
  <c r="AZ53" i="3"/>
  <c r="BB53" i="3" s="1"/>
  <c r="AZ61" i="3"/>
  <c r="BB61" i="3" s="1"/>
  <c r="AZ64" i="3"/>
  <c r="BB64" i="3" s="1"/>
  <c r="AZ65" i="3"/>
  <c r="BB65" i="3" s="1"/>
  <c r="AZ73" i="3"/>
  <c r="BB73" i="3" s="1"/>
  <c r="AZ76" i="3"/>
  <c r="BB76" i="3" s="1"/>
  <c r="AZ77" i="3"/>
  <c r="BB77" i="3" s="1"/>
  <c r="AZ85" i="3"/>
  <c r="BB85" i="3" s="1"/>
  <c r="AZ88" i="3"/>
  <c r="BB88" i="3" s="1"/>
  <c r="AZ89" i="3"/>
  <c r="BB89" i="3" s="1"/>
  <c r="AZ97" i="3"/>
  <c r="BB97" i="3" s="1"/>
  <c r="AZ100" i="3"/>
  <c r="BB100" i="3" s="1"/>
  <c r="AZ101" i="3"/>
  <c r="BB101" i="3" s="1"/>
  <c r="AZ106" i="3"/>
  <c r="BB106" i="3" s="1"/>
  <c r="AZ107" i="3"/>
  <c r="BB107" i="3" s="1"/>
  <c r="AZ112" i="3"/>
  <c r="BB112" i="3" s="1"/>
  <c r="AZ113" i="3"/>
  <c r="BB113" i="3" s="1"/>
  <c r="AZ118" i="3"/>
  <c r="BB118" i="3" s="1"/>
  <c r="AZ119" i="3"/>
  <c r="BB119" i="3" s="1"/>
  <c r="AZ124" i="3"/>
  <c r="BB124" i="3" s="1"/>
  <c r="AZ125" i="3"/>
  <c r="BB125" i="3" s="1"/>
  <c r="AZ130" i="3"/>
  <c r="BB130" i="3" s="1"/>
  <c r="AZ131" i="3"/>
  <c r="BB131" i="3" s="1"/>
  <c r="AZ136" i="3"/>
  <c r="BB136" i="3" s="1"/>
  <c r="AZ137" i="3"/>
  <c r="BB137" i="3" s="1"/>
  <c r="AZ142" i="3"/>
  <c r="BB142" i="3" s="1"/>
  <c r="AZ143" i="3"/>
  <c r="BB143" i="3" s="1"/>
  <c r="AZ148" i="3"/>
  <c r="BB148" i="3" s="1"/>
  <c r="AZ149" i="3"/>
  <c r="BB149" i="3" s="1"/>
  <c r="AZ154" i="3"/>
  <c r="BB154" i="3" s="1"/>
  <c r="AZ155" i="3"/>
  <c r="BB155" i="3" s="1"/>
  <c r="AZ160" i="3"/>
  <c r="BB160" i="3" s="1"/>
  <c r="AZ161" i="3"/>
  <c r="BB161" i="3" s="1"/>
  <c r="AZ166" i="3"/>
  <c r="BB166" i="3" s="1"/>
  <c r="AZ167" i="3"/>
  <c r="BB167" i="3" s="1"/>
  <c r="AZ43" i="4"/>
  <c r="BB43" i="4" s="1"/>
  <c r="AZ44" i="4"/>
  <c r="BB44" i="4" s="1"/>
  <c r="AZ49" i="4"/>
  <c r="BB49" i="4" s="1"/>
  <c r="AZ50" i="4"/>
  <c r="BB50" i="4" s="1"/>
  <c r="AZ55" i="4"/>
  <c r="BB55" i="4" s="1"/>
  <c r="AZ56" i="4"/>
  <c r="BB56" i="4" s="1"/>
  <c r="AZ61" i="4"/>
  <c r="BB61" i="4" s="1"/>
  <c r="AZ62" i="4"/>
  <c r="BB62" i="4" s="1"/>
  <c r="AZ67" i="4"/>
  <c r="BB67" i="4" s="1"/>
  <c r="AZ68" i="4"/>
  <c r="BB68" i="4" s="1"/>
  <c r="Y16" i="2"/>
  <c r="AM22" i="1"/>
  <c r="Y11" i="2"/>
  <c r="AI56" i="1" s="1"/>
  <c r="W9" i="2"/>
  <c r="W10" i="2"/>
  <c r="U22" i="1"/>
  <c r="AC22" i="1"/>
  <c r="X52" i="1"/>
  <c r="AZ28" i="1"/>
  <c r="BB28" i="1" s="1"/>
  <c r="AI22" i="1"/>
  <c r="AS22" i="1"/>
  <c r="AE23" i="1"/>
  <c r="AQ23" i="1"/>
  <c r="AV52" i="1"/>
  <c r="X53" i="1"/>
  <c r="AE22" i="1"/>
  <c r="AK22" i="1"/>
  <c r="AQ22" i="1"/>
  <c r="U23" i="1"/>
  <c r="AC23" i="1"/>
  <c r="AI23" i="1"/>
  <c r="AM23" i="1"/>
  <c r="AS23" i="1"/>
  <c r="AH52" i="1"/>
  <c r="AL52" i="1"/>
  <c r="AN52" i="1"/>
  <c r="AL53" i="1"/>
  <c r="AD58" i="1"/>
  <c r="AP58" i="1"/>
  <c r="AR58" i="1"/>
  <c r="V61" i="1"/>
  <c r="AB61" i="1"/>
  <c r="AJ61" i="1"/>
  <c r="V22" i="1"/>
  <c r="AB22" i="1"/>
  <c r="AD22" i="1"/>
  <c r="AF22" i="1"/>
  <c r="AJ22" i="1"/>
  <c r="AL22" i="1"/>
  <c r="AP22" i="1"/>
  <c r="AR22" i="1"/>
  <c r="AT22" i="1"/>
  <c r="V23" i="1"/>
  <c r="AB23" i="1"/>
  <c r="AD23" i="1"/>
  <c r="AF23" i="1"/>
  <c r="AJ23" i="1"/>
  <c r="AL23" i="1"/>
  <c r="AP23" i="1"/>
  <c r="AR23" i="1"/>
  <c r="AT23" i="1"/>
  <c r="AA52" i="1"/>
  <c r="AE52" i="1"/>
  <c r="AG52" i="1"/>
  <c r="AO52" i="1"/>
  <c r="AS52" i="1"/>
  <c r="AU52" i="1"/>
  <c r="AE53" i="1"/>
  <c r="AS53" i="1"/>
  <c r="Y55" i="1"/>
  <c r="AC55" i="1"/>
  <c r="AM55" i="1"/>
  <c r="AQ55" i="1"/>
  <c r="Y56" i="1"/>
  <c r="AC56" i="1"/>
  <c r="AM56" i="1"/>
  <c r="AQ56" i="1"/>
  <c r="U58" i="1"/>
  <c r="W58" i="1"/>
  <c r="AA58" i="1"/>
  <c r="AG58" i="1"/>
  <c r="AI58" i="1"/>
  <c r="AK58" i="1"/>
  <c r="AO58" i="1"/>
  <c r="AU58" i="1"/>
  <c r="U61" i="1"/>
  <c r="W61" i="1"/>
  <c r="AA61" i="1"/>
  <c r="AC61" i="1"/>
  <c r="AI61" i="1"/>
  <c r="AK61" i="1"/>
  <c r="AO61" i="1"/>
  <c r="W40" i="2"/>
  <c r="Y40" i="2" s="1"/>
  <c r="AZ25" i="1"/>
  <c r="BB25" i="1" s="1"/>
  <c r="Q39" i="2"/>
  <c r="U19" i="1"/>
  <c r="U20" i="1" s="1"/>
  <c r="AA19" i="1"/>
  <c r="AA20" i="1" s="1"/>
  <c r="AE19" i="1"/>
  <c r="AE20" i="1" s="1"/>
  <c r="AK19" i="1"/>
  <c r="AK20" i="1" s="1"/>
  <c r="AO19" i="1"/>
  <c r="AO20" i="1" s="1"/>
  <c r="AU19" i="1"/>
  <c r="AU20" i="1" s="1"/>
  <c r="AY73" i="1"/>
  <c r="AW73" i="1"/>
  <c r="AX73" i="1"/>
  <c r="AY74" i="1"/>
  <c r="AW74" i="1"/>
  <c r="AX74" i="1"/>
  <c r="AS64" i="1"/>
  <c r="AQ64" i="1"/>
  <c r="AK64" i="1"/>
  <c r="AI64" i="1"/>
  <c r="AE64" i="1"/>
  <c r="AC64" i="1"/>
  <c r="W64" i="1"/>
  <c r="U64" i="1"/>
  <c r="Y12" i="2"/>
  <c r="AH53" i="1" s="1"/>
  <c r="AR64" i="1"/>
  <c r="AP64" i="1"/>
  <c r="AL64" i="1"/>
  <c r="AJ64" i="1"/>
  <c r="AD64" i="1"/>
  <c r="AB64" i="1"/>
  <c r="AV61" i="1"/>
  <c r="Y13" i="2"/>
  <c r="W44" i="2"/>
  <c r="Y44" i="2" s="1"/>
  <c r="Y42" i="2"/>
  <c r="W19" i="1"/>
  <c r="W20" i="1" s="1"/>
  <c r="Y19" i="1"/>
  <c r="Y20" i="1" s="1"/>
  <c r="AC19" i="1"/>
  <c r="AC20" i="1" s="1"/>
  <c r="AG19" i="1"/>
  <c r="AG20" i="1" s="1"/>
  <c r="AI19" i="1"/>
  <c r="AI20" i="1" s="1"/>
  <c r="AM19" i="1"/>
  <c r="AM20" i="1" s="1"/>
  <c r="AQ19" i="1"/>
  <c r="AQ20" i="1" s="1"/>
  <c r="AS19" i="1"/>
  <c r="AS20" i="1" s="1"/>
  <c r="BC8" i="1"/>
  <c r="V19" i="1"/>
  <c r="V20" i="1" s="1"/>
  <c r="X19" i="1"/>
  <c r="X20" i="1" s="1"/>
  <c r="Z19" i="1"/>
  <c r="Z20" i="1" s="1"/>
  <c r="AB19" i="1"/>
  <c r="AB20" i="1" s="1"/>
  <c r="AD19" i="1"/>
  <c r="AD20" i="1" s="1"/>
  <c r="AF19" i="1"/>
  <c r="AF20" i="1" s="1"/>
  <c r="AH19" i="1"/>
  <c r="AH20" i="1" s="1"/>
  <c r="AJ19" i="1"/>
  <c r="AJ20" i="1" s="1"/>
  <c r="AL19" i="1"/>
  <c r="AL20" i="1" s="1"/>
  <c r="AN19" i="1"/>
  <c r="AN20" i="1" s="1"/>
  <c r="AP19" i="1"/>
  <c r="AP20" i="1" s="1"/>
  <c r="AR19" i="1"/>
  <c r="AR20" i="1" s="1"/>
  <c r="AT19" i="1"/>
  <c r="AT20" i="1" s="1"/>
  <c r="V64" i="1"/>
  <c r="W39" i="2"/>
  <c r="W47" i="2"/>
  <c r="Y47" i="2" s="1"/>
  <c r="Y45" i="2"/>
  <c r="AX176" i="3"/>
  <c r="AV176" i="3"/>
  <c r="AT176" i="3"/>
  <c r="AR176" i="3"/>
  <c r="AY176" i="3"/>
  <c r="AW176" i="3"/>
  <c r="AS176" i="3"/>
  <c r="AP176" i="3"/>
  <c r="AN176" i="3"/>
  <c r="AL176" i="3"/>
  <c r="AJ176" i="3"/>
  <c r="AH176" i="3"/>
  <c r="AF176" i="3"/>
  <c r="AD176" i="3"/>
  <c r="AB176" i="3"/>
  <c r="Z176" i="3"/>
  <c r="X176" i="3"/>
  <c r="V176" i="3"/>
  <c r="AU176" i="3"/>
  <c r="AQ176" i="3"/>
  <c r="AO176" i="3"/>
  <c r="AM176" i="3"/>
  <c r="AK176" i="3"/>
  <c r="AI176" i="3"/>
  <c r="AG176" i="3"/>
  <c r="AE176" i="3"/>
  <c r="AC176" i="3"/>
  <c r="AA176" i="3"/>
  <c r="Y176" i="3"/>
  <c r="W176" i="3"/>
  <c r="U176" i="3"/>
  <c r="U19" i="3"/>
  <c r="U20" i="3" s="1"/>
  <c r="W19" i="3"/>
  <c r="W20" i="3" s="1"/>
  <c r="Y19" i="3"/>
  <c r="Y20" i="3" s="1"/>
  <c r="AA19" i="3"/>
  <c r="AA20" i="3" s="1"/>
  <c r="AC19" i="3"/>
  <c r="AC20" i="3" s="1"/>
  <c r="AE19" i="3"/>
  <c r="AE20" i="3" s="1"/>
  <c r="AG19" i="3"/>
  <c r="AG20" i="3" s="1"/>
  <c r="AI19" i="3"/>
  <c r="AI20" i="3" s="1"/>
  <c r="AK19" i="3"/>
  <c r="AK20" i="3" s="1"/>
  <c r="AM19" i="3"/>
  <c r="AM20" i="3" s="1"/>
  <c r="AO19" i="3"/>
  <c r="AO20" i="3" s="1"/>
  <c r="AQ19" i="3"/>
  <c r="AQ20" i="3" s="1"/>
  <c r="AS19" i="3"/>
  <c r="AS20" i="3" s="1"/>
  <c r="AX175" i="3"/>
  <c r="AV175" i="3"/>
  <c r="AT175" i="3"/>
  <c r="AR175" i="3"/>
  <c r="AP175" i="3"/>
  <c r="AN175" i="3"/>
  <c r="AL175" i="3"/>
  <c r="AJ175" i="3"/>
  <c r="AH175" i="3"/>
  <c r="AF175" i="3"/>
  <c r="AD175" i="3"/>
  <c r="AB175" i="3"/>
  <c r="Z175" i="3"/>
  <c r="X175" i="3"/>
  <c r="V175" i="3"/>
  <c r="AY175" i="3"/>
  <c r="AW175" i="3"/>
  <c r="AU175" i="3"/>
  <c r="AS175" i="3"/>
  <c r="AQ175" i="3"/>
  <c r="AO175" i="3"/>
  <c r="AM175" i="3"/>
  <c r="AK175" i="3"/>
  <c r="AI175" i="3"/>
  <c r="AG175" i="3"/>
  <c r="AE175" i="3"/>
  <c r="AC175" i="3"/>
  <c r="AA175" i="3"/>
  <c r="Y175" i="3"/>
  <c r="W175" i="3"/>
  <c r="U175" i="3"/>
  <c r="W41" i="5"/>
  <c r="Y41" i="5" s="1"/>
  <c r="U19" i="4"/>
  <c r="U20" i="4" s="1"/>
  <c r="W19" i="4"/>
  <c r="W20" i="4" s="1"/>
  <c r="Y19" i="4"/>
  <c r="Y20" i="4" s="1"/>
  <c r="AA19" i="4"/>
  <c r="AA20" i="4" s="1"/>
  <c r="AC19" i="4"/>
  <c r="AC20" i="4" s="1"/>
  <c r="AE19" i="4"/>
  <c r="AE20" i="4" s="1"/>
  <c r="AG19" i="4"/>
  <c r="AG20" i="4" s="1"/>
  <c r="AI19" i="4"/>
  <c r="AI20" i="4" s="1"/>
  <c r="AK19" i="4"/>
  <c r="AK20" i="4" s="1"/>
  <c r="AM19" i="4"/>
  <c r="AM20" i="4" s="1"/>
  <c r="AO19" i="4"/>
  <c r="AO20" i="4" s="1"/>
  <c r="AQ19" i="4"/>
  <c r="AQ20" i="4" s="1"/>
  <c r="AS19" i="4"/>
  <c r="AS20" i="4" s="1"/>
  <c r="AU19" i="4"/>
  <c r="AU20" i="4" s="1"/>
  <c r="AX73" i="4"/>
  <c r="AV73" i="4"/>
  <c r="AT73" i="4"/>
  <c r="AR73" i="4"/>
  <c r="AP73" i="4"/>
  <c r="AN73" i="4"/>
  <c r="AL73" i="4"/>
  <c r="AJ73" i="4"/>
  <c r="AH73" i="4"/>
  <c r="AF73" i="4"/>
  <c r="AD73" i="4"/>
  <c r="AB73" i="4"/>
  <c r="Z73" i="4"/>
  <c r="X73" i="4"/>
  <c r="V73" i="4"/>
  <c r="AX74" i="4"/>
  <c r="AV74" i="4"/>
  <c r="AT74" i="4"/>
  <c r="AR74" i="4"/>
  <c r="AP74" i="4"/>
  <c r="AN74" i="4"/>
  <c r="AL74" i="4"/>
  <c r="AJ74" i="4"/>
  <c r="AH74" i="4"/>
  <c r="AF74" i="4"/>
  <c r="AD74" i="4"/>
  <c r="AB74" i="4"/>
  <c r="Z74" i="4"/>
  <c r="X74" i="4"/>
  <c r="V74" i="4"/>
  <c r="W73" i="4"/>
  <c r="AA73" i="4"/>
  <c r="AE73" i="4"/>
  <c r="AI73" i="4"/>
  <c r="AM73" i="4"/>
  <c r="AQ73" i="4"/>
  <c r="AU73" i="4"/>
  <c r="AY73" i="4"/>
  <c r="W74" i="4"/>
  <c r="AA74" i="4"/>
  <c r="AE74" i="4"/>
  <c r="AI74" i="4"/>
  <c r="AM74" i="4"/>
  <c r="AQ74" i="4"/>
  <c r="AU74" i="4"/>
  <c r="AY74" i="4"/>
  <c r="W47" i="5"/>
  <c r="Y47" i="5" s="1"/>
  <c r="Y45" i="5"/>
  <c r="BC8" i="4"/>
  <c r="V19" i="4"/>
  <c r="V20" i="4" s="1"/>
  <c r="X19" i="4"/>
  <c r="X20" i="4" s="1"/>
  <c r="Z19" i="4"/>
  <c r="Z20" i="4" s="1"/>
  <c r="AB19" i="4"/>
  <c r="AB20" i="4" s="1"/>
  <c r="AD19" i="4"/>
  <c r="AD20" i="4" s="1"/>
  <c r="AF19" i="4"/>
  <c r="AF20" i="4" s="1"/>
  <c r="AH19" i="4"/>
  <c r="AH20" i="4" s="1"/>
  <c r="AJ19" i="4"/>
  <c r="AJ20" i="4" s="1"/>
  <c r="AL19" i="4"/>
  <c r="AL20" i="4" s="1"/>
  <c r="AN19" i="4"/>
  <c r="AN20" i="4" s="1"/>
  <c r="AP19" i="4"/>
  <c r="AP20" i="4" s="1"/>
  <c r="AR19" i="4"/>
  <c r="AR20" i="4" s="1"/>
  <c r="AT19" i="4"/>
  <c r="AT20" i="4" s="1"/>
  <c r="U73" i="4"/>
  <c r="Y73" i="4"/>
  <c r="AC73" i="4"/>
  <c r="AG73" i="4"/>
  <c r="AK73" i="4"/>
  <c r="AO73" i="4"/>
  <c r="AS73" i="4"/>
  <c r="AW73" i="4"/>
  <c r="U74" i="4"/>
  <c r="Y74" i="4"/>
  <c r="AC74" i="4"/>
  <c r="AG74" i="4"/>
  <c r="AK74" i="4"/>
  <c r="AO74" i="4"/>
  <c r="AS74" i="4"/>
  <c r="AW74" i="4"/>
  <c r="Y39" i="5"/>
  <c r="W44" i="5"/>
  <c r="Y44" i="5" s="1"/>
  <c r="Y42" i="5"/>
  <c r="AU53" i="1" l="1"/>
  <c r="Y59" i="1"/>
  <c r="AB58" i="1"/>
  <c r="U43" i="1"/>
  <c r="AA40" i="1"/>
  <c r="Y37" i="1"/>
  <c r="W34" i="1"/>
  <c r="AB43" i="1"/>
  <c r="AH40" i="1"/>
  <c r="AF37" i="1"/>
  <c r="AD34" i="1"/>
  <c r="AI43" i="1"/>
  <c r="AO40" i="1"/>
  <c r="AM37" i="1"/>
  <c r="AK34" i="1"/>
  <c r="AR34" i="1"/>
  <c r="AP43" i="1"/>
  <c r="Z43" i="1"/>
  <c r="AV40" i="1"/>
  <c r="AT37" i="1"/>
  <c r="AG43" i="1"/>
  <c r="AN43" i="1"/>
  <c r="Y8" i="2"/>
  <c r="AO37" i="1"/>
  <c r="AG37" i="1"/>
  <c r="AS31" i="1"/>
  <c r="AK31" i="1"/>
  <c r="AC31" i="1"/>
  <c r="U31" i="1"/>
  <c r="Z37" i="1"/>
  <c r="AV37" i="1"/>
  <c r="AN37" i="1"/>
  <c r="AR31" i="1"/>
  <c r="AJ31" i="1"/>
  <c r="AB31" i="1"/>
  <c r="Y31" i="1"/>
  <c r="AH37" i="1"/>
  <c r="V31" i="1"/>
  <c r="AU37" i="1"/>
  <c r="AQ31" i="1"/>
  <c r="AI31" i="1"/>
  <c r="AP31" i="1"/>
  <c r="AL31" i="1"/>
  <c r="AF31" i="1"/>
  <c r="AF73" i="1" s="1"/>
  <c r="X31" i="1"/>
  <c r="AD31" i="1"/>
  <c r="AA37" i="1"/>
  <c r="AM31" i="1"/>
  <c r="AE31" i="1"/>
  <c r="W31" i="1"/>
  <c r="AT31" i="1"/>
  <c r="AT73" i="1" s="1"/>
  <c r="AO53" i="1"/>
  <c r="Y9" i="2"/>
  <c r="Z40" i="1"/>
  <c r="AD37" i="1"/>
  <c r="AA43" i="1"/>
  <c r="AG40" i="1"/>
  <c r="W37" i="1"/>
  <c r="U34" i="1"/>
  <c r="AI34" i="1"/>
  <c r="AH43" i="1"/>
  <c r="AN40" i="1"/>
  <c r="AB34" i="1"/>
  <c r="AT43" i="1"/>
  <c r="AO43" i="1"/>
  <c r="Y43" i="1"/>
  <c r="AU40" i="1"/>
  <c r="AK37" i="1"/>
  <c r="AV43" i="1"/>
  <c r="AF43" i="1"/>
  <c r="AR37" i="1"/>
  <c r="AP34" i="1"/>
  <c r="Y6" i="2"/>
  <c r="Y49" i="1"/>
  <c r="AC43" i="1"/>
  <c r="AI40" i="1"/>
  <c r="AU34" i="1"/>
  <c r="AF49" i="1"/>
  <c r="AJ43" i="1"/>
  <c r="AP40" i="1"/>
  <c r="X40" i="1"/>
  <c r="AA34" i="1"/>
  <c r="AM49" i="1"/>
  <c r="AM73" i="1" s="1"/>
  <c r="AQ43" i="1"/>
  <c r="AV34" i="1"/>
  <c r="AT49" i="1"/>
  <c r="AE40" i="1"/>
  <c r="W40" i="1"/>
  <c r="V43" i="1"/>
  <c r="AL40" i="1"/>
  <c r="AD40" i="1"/>
  <c r="AH34" i="1"/>
  <c r="Z34" i="1"/>
  <c r="AR40" i="1"/>
  <c r="AS40" i="1"/>
  <c r="AK40" i="1"/>
  <c r="U40" i="1"/>
  <c r="AO34" i="1"/>
  <c r="AG34" i="1"/>
  <c r="AB40" i="1"/>
  <c r="AN34" i="1"/>
  <c r="AG53" i="1"/>
  <c r="AT59" i="1"/>
  <c r="AJ56" i="1"/>
  <c r="X47" i="1"/>
  <c r="AE47" i="1"/>
  <c r="W47" i="1"/>
  <c r="AL47" i="1"/>
  <c r="AD47" i="1"/>
  <c r="AM59" i="1"/>
  <c r="AP56" i="1"/>
  <c r="AS47" i="1"/>
  <c r="AK47" i="1"/>
  <c r="V56" i="1"/>
  <c r="AR47" i="1"/>
  <c r="AB56" i="1"/>
  <c r="U56" i="1"/>
  <c r="AF59" i="1"/>
  <c r="AA53" i="1"/>
  <c r="AN53" i="1"/>
  <c r="AZ53" i="1" s="1"/>
  <c r="BB53" i="1" s="1"/>
  <c r="AU43" i="1"/>
  <c r="AM43" i="1"/>
  <c r="Y73" i="1"/>
  <c r="AV53" i="1"/>
  <c r="AP26" i="1"/>
  <c r="AD26" i="1"/>
  <c r="X26" i="1"/>
  <c r="V26" i="1"/>
  <c r="AE26" i="1"/>
  <c r="W26" i="1"/>
  <c r="AS26" i="1"/>
  <c r="AK26" i="1"/>
  <c r="AC26" i="1"/>
  <c r="U26" i="1"/>
  <c r="AL26" i="1"/>
  <c r="AR26" i="1"/>
  <c r="AJ26" i="1"/>
  <c r="AB26" i="1"/>
  <c r="AQ26" i="1"/>
  <c r="AI26" i="1"/>
  <c r="Y6" i="5"/>
  <c r="U23" i="4" s="1"/>
  <c r="AZ23" i="4" s="1"/>
  <c r="BB23" i="4" s="1"/>
  <c r="U22" i="4"/>
  <c r="AZ22" i="4" s="1"/>
  <c r="BB22" i="4" s="1"/>
  <c r="AZ55" i="1"/>
  <c r="BB55" i="1" s="1"/>
  <c r="AZ175" i="3"/>
  <c r="AZ176" i="3"/>
  <c r="AZ56" i="1"/>
  <c r="BB56" i="1" s="1"/>
  <c r="Z53" i="1"/>
  <c r="AZ23" i="1"/>
  <c r="BB23" i="1" s="1"/>
  <c r="Y10" i="2"/>
  <c r="AV58" i="1"/>
  <c r="AV73" i="1" s="1"/>
  <c r="AN58" i="1"/>
  <c r="AH58" i="1"/>
  <c r="Z58" i="1"/>
  <c r="AH73" i="1"/>
  <c r="AO73" i="1"/>
  <c r="AA73" i="1"/>
  <c r="AZ22" i="1"/>
  <c r="BB22" i="1" s="1"/>
  <c r="AZ61" i="1"/>
  <c r="BB61" i="1" s="1"/>
  <c r="AZ52" i="1"/>
  <c r="BB52" i="1" s="1"/>
  <c r="W41" i="2"/>
  <c r="Y39" i="2"/>
  <c r="AV62" i="1"/>
  <c r="AR62" i="1"/>
  <c r="AP62" i="1"/>
  <c r="AJ62" i="1"/>
  <c r="AH62" i="1"/>
  <c r="AD62" i="1"/>
  <c r="AB62" i="1"/>
  <c r="V62" i="1"/>
  <c r="AO62" i="1"/>
  <c r="AK62" i="1"/>
  <c r="AA62" i="1"/>
  <c r="W62" i="1"/>
  <c r="AQ62" i="1"/>
  <c r="AI62" i="1"/>
  <c r="AC62" i="1"/>
  <c r="U62" i="1"/>
  <c r="AS65" i="1"/>
  <c r="AQ65" i="1"/>
  <c r="AK65" i="1"/>
  <c r="AI65" i="1"/>
  <c r="AE65" i="1"/>
  <c r="AC65" i="1"/>
  <c r="W65" i="1"/>
  <c r="U65" i="1"/>
  <c r="AR65" i="1"/>
  <c r="AP65" i="1"/>
  <c r="AL65" i="1"/>
  <c r="AJ65" i="1"/>
  <c r="AD65" i="1"/>
  <c r="AB65" i="1"/>
  <c r="X65" i="1"/>
  <c r="V65" i="1"/>
  <c r="AZ74" i="4"/>
  <c r="AZ73" i="4"/>
  <c r="AZ64" i="1"/>
  <c r="BB64" i="1" s="1"/>
  <c r="AZ47" i="1" l="1"/>
  <c r="BB47" i="1" s="1"/>
  <c r="AT44" i="1"/>
  <c r="W38" i="1"/>
  <c r="Z41" i="1"/>
  <c r="AM44" i="1"/>
  <c r="AA44" i="1"/>
  <c r="AG41" i="1"/>
  <c r="U35" i="1"/>
  <c r="AB35" i="1"/>
  <c r="AH44" i="1"/>
  <c r="AN41" i="1"/>
  <c r="AD38" i="1"/>
  <c r="AO44" i="1"/>
  <c r="Y44" i="1"/>
  <c r="AU41" i="1"/>
  <c r="AK38" i="1"/>
  <c r="AI35" i="1"/>
  <c r="AR38" i="1"/>
  <c r="AP35" i="1"/>
  <c r="AF44" i="1"/>
  <c r="AV44" i="1"/>
  <c r="AZ31" i="1"/>
  <c r="BB31" i="1" s="1"/>
  <c r="AZ43" i="1"/>
  <c r="BB43" i="1" s="1"/>
  <c r="X37" i="1"/>
  <c r="X73" i="1" s="1"/>
  <c r="AC34" i="1"/>
  <c r="AC73" i="1" s="1"/>
  <c r="AQ34" i="1"/>
  <c r="AQ73" i="1" s="1"/>
  <c r="AE37" i="1"/>
  <c r="AE73" i="1" s="1"/>
  <c r="AJ34" i="1"/>
  <c r="AJ73" i="1" s="1"/>
  <c r="V34" i="1"/>
  <c r="V73" i="1" s="1"/>
  <c r="AS37" i="1"/>
  <c r="AS73" i="1" s="1"/>
  <c r="AL37" i="1"/>
  <c r="AL73" i="1" s="1"/>
  <c r="AU44" i="1"/>
  <c r="U44" i="1"/>
  <c r="AA41" i="1"/>
  <c r="Y38" i="1"/>
  <c r="W35" i="1"/>
  <c r="AB44" i="1"/>
  <c r="AH41" i="1"/>
  <c r="AF38" i="1"/>
  <c r="AD35" i="1"/>
  <c r="AK35" i="1"/>
  <c r="AR35" i="1"/>
  <c r="AI44" i="1"/>
  <c r="AO41" i="1"/>
  <c r="AM38" i="1"/>
  <c r="AT38" i="1"/>
  <c r="AP44" i="1"/>
  <c r="Z44" i="1"/>
  <c r="AV41" i="1"/>
  <c r="AG44" i="1"/>
  <c r="AN44" i="1"/>
  <c r="AZ49" i="1"/>
  <c r="BB49" i="1" s="1"/>
  <c r="AZ37" i="1"/>
  <c r="BB37" i="1" s="1"/>
  <c r="AZ40" i="1"/>
  <c r="BB40" i="1" s="1"/>
  <c r="V44" i="1"/>
  <c r="AR41" i="1"/>
  <c r="AB41" i="1"/>
  <c r="AV35" i="1"/>
  <c r="AN35" i="1"/>
  <c r="Y50" i="1"/>
  <c r="AC44" i="1"/>
  <c r="AI41" i="1"/>
  <c r="AU35" i="1"/>
  <c r="AK41" i="1"/>
  <c r="AF50" i="1"/>
  <c r="AJ44" i="1"/>
  <c r="AP41" i="1"/>
  <c r="U41" i="1"/>
  <c r="AM50" i="1"/>
  <c r="AQ44" i="1"/>
  <c r="AO35" i="1"/>
  <c r="AT50" i="1"/>
  <c r="X41" i="1"/>
  <c r="AG35" i="1"/>
  <c r="AE41" i="1"/>
  <c r="W41" i="1"/>
  <c r="AA35" i="1"/>
  <c r="AL41" i="1"/>
  <c r="AD41" i="1"/>
  <c r="AH35" i="1"/>
  <c r="Z35" i="1"/>
  <c r="AS41" i="1"/>
  <c r="AH38" i="1"/>
  <c r="Z38" i="1"/>
  <c r="AT32" i="1"/>
  <c r="AT74" i="1" s="1"/>
  <c r="AL32" i="1"/>
  <c r="AD32" i="1"/>
  <c r="V32" i="1"/>
  <c r="AE32" i="1"/>
  <c r="AO38" i="1"/>
  <c r="AG38" i="1"/>
  <c r="AS32" i="1"/>
  <c r="AK32" i="1"/>
  <c r="AC32" i="1"/>
  <c r="U32" i="1"/>
  <c r="AI32" i="1"/>
  <c r="AV38" i="1"/>
  <c r="AN38" i="1"/>
  <c r="AR32" i="1"/>
  <c r="AJ32" i="1"/>
  <c r="AB32" i="1"/>
  <c r="AU38" i="1"/>
  <c r="AQ32" i="1"/>
  <c r="W32" i="1"/>
  <c r="AP32" i="1"/>
  <c r="AM32" i="1"/>
  <c r="AM74" i="1" s="1"/>
  <c r="Y32" i="1"/>
  <c r="AA38" i="1"/>
  <c r="AF32" i="1"/>
  <c r="AF74" i="1" s="1"/>
  <c r="X32" i="1"/>
  <c r="AZ26" i="1"/>
  <c r="BB26" i="1" s="1"/>
  <c r="AZ58" i="1"/>
  <c r="BB58" i="1" s="1"/>
  <c r="AV59" i="1"/>
  <c r="AV74" i="1" s="1"/>
  <c r="AN59" i="1"/>
  <c r="AH59" i="1"/>
  <c r="AH74" i="1" s="1"/>
  <c r="Z59" i="1"/>
  <c r="AB59" i="1"/>
  <c r="AP59" i="1"/>
  <c r="U59" i="1"/>
  <c r="AA59" i="1"/>
  <c r="AA74" i="1" s="1"/>
  <c r="AI59" i="1"/>
  <c r="AO59" i="1"/>
  <c r="AO74" i="1" s="1"/>
  <c r="AD59" i="1"/>
  <c r="AR59" i="1"/>
  <c r="W59" i="1"/>
  <c r="AG59" i="1"/>
  <c r="AK59" i="1"/>
  <c r="AU59" i="1"/>
  <c r="AZ65" i="1"/>
  <c r="BB65" i="1" s="1"/>
  <c r="AZ62" i="1"/>
  <c r="BB62" i="1" s="1"/>
  <c r="AR67" i="1"/>
  <c r="AR73" i="1" s="1"/>
  <c r="AP67" i="1"/>
  <c r="AP73" i="1" s="1"/>
  <c r="AN67" i="1"/>
  <c r="AN73" i="1" s="1"/>
  <c r="AD67" i="1"/>
  <c r="AD73" i="1" s="1"/>
  <c r="AB67" i="1"/>
  <c r="AB73" i="1" s="1"/>
  <c r="Z67" i="1"/>
  <c r="Z73" i="1" s="1"/>
  <c r="Y41" i="2"/>
  <c r="AU67" i="1"/>
  <c r="AU73" i="1" s="1"/>
  <c r="AK67" i="1"/>
  <c r="AK73" i="1" s="1"/>
  <c r="AI67" i="1"/>
  <c r="AI73" i="1" s="1"/>
  <c r="AG67" i="1"/>
  <c r="AG73" i="1" s="1"/>
  <c r="W67" i="1"/>
  <c r="W73" i="1" s="1"/>
  <c r="U67" i="1"/>
  <c r="AL74" i="1" l="1"/>
  <c r="AC74" i="1"/>
  <c r="AZ32" i="1"/>
  <c r="BB32" i="1" s="1"/>
  <c r="AZ44" i="1"/>
  <c r="BB44" i="1" s="1"/>
  <c r="AQ35" i="1"/>
  <c r="AQ74" i="1" s="1"/>
  <c r="AE38" i="1"/>
  <c r="AE74" i="1" s="1"/>
  <c r="AS38" i="1"/>
  <c r="AS74" i="1" s="1"/>
  <c r="AJ35" i="1"/>
  <c r="AJ74" i="1" s="1"/>
  <c r="V35" i="1"/>
  <c r="V74" i="1" s="1"/>
  <c r="AL38" i="1"/>
  <c r="X38" i="1"/>
  <c r="X74" i="1" s="1"/>
  <c r="AC35" i="1"/>
  <c r="Y74" i="1"/>
  <c r="AZ34" i="1"/>
  <c r="BB34" i="1" s="1"/>
  <c r="AZ41" i="1"/>
  <c r="BB41" i="1" s="1"/>
  <c r="AZ50" i="1"/>
  <c r="BB50" i="1" s="1"/>
  <c r="AZ35" i="1"/>
  <c r="BB35" i="1" s="1"/>
  <c r="AZ59" i="1"/>
  <c r="BB59" i="1" s="1"/>
  <c r="AZ67" i="1"/>
  <c r="BB67" i="1" s="1"/>
  <c r="U73" i="1"/>
  <c r="AZ73" i="1" s="1"/>
  <c r="AR68" i="1"/>
  <c r="AR74" i="1" s="1"/>
  <c r="AP68" i="1"/>
  <c r="AP74" i="1" s="1"/>
  <c r="AN68" i="1"/>
  <c r="AN74" i="1" s="1"/>
  <c r="AD68" i="1"/>
  <c r="AD74" i="1" s="1"/>
  <c r="AB68" i="1"/>
  <c r="AB74" i="1" s="1"/>
  <c r="Z68" i="1"/>
  <c r="Z74" i="1" s="1"/>
  <c r="AU68" i="1"/>
  <c r="AU74" i="1" s="1"/>
  <c r="AK68" i="1"/>
  <c r="AK74" i="1" s="1"/>
  <c r="AI68" i="1"/>
  <c r="AI74" i="1" s="1"/>
  <c r="AG68" i="1"/>
  <c r="AG74" i="1" s="1"/>
  <c r="W68" i="1"/>
  <c r="W74" i="1" s="1"/>
  <c r="U68" i="1"/>
  <c r="AZ38" i="1" l="1"/>
  <c r="BB38" i="1" s="1"/>
  <c r="AZ68" i="1"/>
  <c r="BB68" i="1" s="1"/>
  <c r="U74" i="1"/>
  <c r="AZ74" i="1" s="1"/>
</calcChain>
</file>

<file path=xl/sharedStrings.xml><?xml version="1.0" encoding="utf-8"?>
<sst xmlns="http://schemas.openxmlformats.org/spreadsheetml/2006/main" count="1775" uniqueCount="257">
  <si>
    <r>
      <rPr>
        <sz val="16"/>
        <rFont val="游ゴシック"/>
        <family val="2"/>
        <charset val="128"/>
      </rPr>
      <t>（参考様式</t>
    </r>
    <r>
      <rPr>
        <sz val="16"/>
        <rFont val="HGSｺﾞｼｯｸM"/>
        <family val="3"/>
        <charset val="128"/>
      </rPr>
      <t>1</t>
    </r>
    <r>
      <rPr>
        <sz val="16"/>
        <rFont val="游ゴシック"/>
        <family val="2"/>
        <charset val="128"/>
      </rPr>
      <t>）</t>
    </r>
  </si>
  <si>
    <t>従業者の勤務の体制及び勤務形態一覧表　</t>
  </si>
  <si>
    <t>サービス種別（</t>
  </si>
  <si>
    <t>小規模多機能型居宅介護</t>
  </si>
  <si>
    <t>）</t>
  </si>
  <si>
    <t>令和</t>
  </si>
  <si>
    <t>(</t>
  </si>
  <si>
    <t>)</t>
  </si>
  <si>
    <t>年</t>
  </si>
  <si>
    <t>月</t>
  </si>
  <si>
    <t>事業所名（</t>
  </si>
  <si>
    <t>○○サービス</t>
  </si>
  <si>
    <t>(1)</t>
  </si>
  <si>
    <t>４週</t>
  </si>
  <si>
    <t>(2)</t>
  </si>
  <si>
    <t>予定</t>
  </si>
  <si>
    <r>
      <rPr>
        <sz val="16"/>
        <rFont val="HGSｺﾞｼｯｸM"/>
        <family val="3"/>
        <charset val="128"/>
      </rPr>
      <t xml:space="preserve">(3) </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</si>
  <si>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</si>
  <si>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</si>
  <si>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</si>
  <si>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</si>
  <si>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r>
      <rPr>
        <sz val="16"/>
        <rFont val="HGSｺﾞｼｯｸM"/>
        <family val="3"/>
        <charset val="128"/>
      </rPr>
      <t xml:space="preserve">(4) </t>
    </r>
    <r>
      <rPr>
        <sz val="16"/>
        <rFont val="游ゴシック"/>
        <family val="2"/>
        <charset val="128"/>
      </rPr>
      <t>利用者数（通いサービス）　</t>
    </r>
  </si>
  <si>
    <t>（前年度の平均値または推定数）</t>
  </si>
  <si>
    <t>人</t>
  </si>
  <si>
    <r>
      <rPr>
        <sz val="16"/>
        <rFont val="HGSｺﾞｼｯｸM"/>
        <family val="3"/>
        <charset val="128"/>
      </rPr>
      <t xml:space="preserve">(5) </t>
    </r>
    <r>
      <rPr>
        <sz val="16"/>
        <rFont val="游ゴシック"/>
        <family val="2"/>
        <charset val="128"/>
      </rPr>
      <t>日中／夜間及び深夜の時間帯の区分</t>
    </r>
  </si>
  <si>
    <t>利用者の生活時間帯（日中）</t>
  </si>
  <si>
    <t>～</t>
  </si>
  <si>
    <t>夜間及び深夜の時間帯</t>
  </si>
  <si>
    <t>No</t>
  </si>
  <si>
    <r>
      <rPr>
        <sz val="16"/>
        <rFont val="HGSｺﾞｼｯｸM"/>
        <family val="3"/>
        <charset val="128"/>
      </rPr>
      <t xml:space="preserve">(6) 
</t>
    </r>
    <r>
      <rPr>
        <sz val="16"/>
        <rFont val="游ゴシック"/>
        <family val="2"/>
        <charset val="128"/>
      </rPr>
      <t>職種</t>
    </r>
  </si>
  <si>
    <r>
      <rPr>
        <sz val="12"/>
        <rFont val="HGSｺﾞｼｯｸM"/>
        <family val="3"/>
        <charset val="128"/>
      </rPr>
      <t xml:space="preserve">(7)
</t>
    </r>
    <r>
      <rPr>
        <sz val="12"/>
        <rFont val="游ゴシック"/>
        <family val="2"/>
        <charset val="128"/>
      </rPr>
      <t>勤務
形態</t>
    </r>
  </si>
  <si>
    <r>
      <rPr>
        <sz val="16"/>
        <rFont val="HGSｺﾞｼｯｸM"/>
        <family val="3"/>
        <charset val="128"/>
      </rPr>
      <t xml:space="preserve">(8) </t>
    </r>
    <r>
      <rPr>
        <sz val="16"/>
        <rFont val="游ゴシック"/>
        <family val="2"/>
        <charset val="128"/>
      </rPr>
      <t>資格</t>
    </r>
  </si>
  <si>
    <r>
      <rPr>
        <sz val="16"/>
        <rFont val="HGSｺﾞｼｯｸM"/>
        <family val="3"/>
        <charset val="128"/>
      </rPr>
      <t xml:space="preserve">(9) </t>
    </r>
    <r>
      <rPr>
        <sz val="16"/>
        <rFont val="游ゴシック"/>
        <family val="2"/>
        <charset val="128"/>
      </rPr>
      <t>氏　名</t>
    </r>
  </si>
  <si>
    <t>日中／夜間及び深夜
の区分</t>
  </si>
  <si>
    <t>(10)</t>
  </si>
  <si>
    <t>（宿直   ･･･</t>
  </si>
  <si>
    <r>
      <rPr>
        <sz val="12"/>
        <rFont val="HGSｺﾞｼｯｸM"/>
        <family val="3"/>
        <charset val="128"/>
      </rPr>
      <t xml:space="preserve">(12)
</t>
    </r>
    <r>
      <rPr>
        <sz val="11"/>
        <rFont val="游ゴシック"/>
        <family val="2"/>
        <charset val="128"/>
      </rPr>
      <t>週平均
勤務時間数</t>
    </r>
  </si>
  <si>
    <r>
      <rPr>
        <sz val="16"/>
        <rFont val="HGSｺﾞｼｯｸM"/>
        <family val="3"/>
        <charset val="128"/>
      </rPr>
      <t xml:space="preserve">(13)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</si>
  <si>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</si>
  <si>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</si>
  <si>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</si>
  <si>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</si>
  <si>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</si>
  <si>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</si>
  <si>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</si>
  <si>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認知症対応型サービス事業管理者研修修了</t>
  </si>
  <si>
    <t>厚労　太郎</t>
  </si>
  <si>
    <t>シフト記号</t>
  </si>
  <si>
    <t>日中の勤務時間数</t>
  </si>
  <si>
    <t>夜間・深夜の勤務時間数</t>
  </si>
  <si>
    <r>
      <rPr>
        <sz val="16"/>
        <rFont val="游ゴシック"/>
        <family val="2"/>
        <charset val="128"/>
      </rPr>
      <t>○○　</t>
    </r>
    <r>
      <rPr>
        <sz val="16"/>
        <rFont val="HGSｺﾞｼｯｸM"/>
        <family val="3"/>
        <charset val="128"/>
      </rPr>
      <t>A</t>
    </r>
    <r>
      <rPr>
        <sz val="16"/>
        <rFont val="游ゴシック"/>
        <family val="2"/>
        <charset val="128"/>
      </rPr>
      <t>男</t>
    </r>
  </si>
  <si>
    <t>介護従業者</t>
  </si>
  <si>
    <t>介護福祉士</t>
  </si>
  <si>
    <r>
      <rPr>
        <sz val="16"/>
        <rFont val="游ゴシック"/>
        <family val="2"/>
        <charset val="128"/>
      </rPr>
      <t>○○　</t>
    </r>
    <r>
      <rPr>
        <sz val="16"/>
        <rFont val="HGSｺﾞｼｯｸM"/>
        <family val="3"/>
        <charset val="128"/>
      </rPr>
      <t>C</t>
    </r>
    <r>
      <rPr>
        <sz val="16"/>
        <rFont val="游ゴシック"/>
        <family val="2"/>
        <charset val="128"/>
      </rPr>
      <t>太</t>
    </r>
  </si>
  <si>
    <r>
      <rPr>
        <sz val="16"/>
        <rFont val="游ゴシック"/>
        <family val="2"/>
        <charset val="128"/>
      </rPr>
      <t>○○　</t>
    </r>
    <r>
      <rPr>
        <sz val="16"/>
        <rFont val="HGSｺﾞｼｯｸM"/>
        <family val="3"/>
        <charset val="128"/>
      </rPr>
      <t>D</t>
    </r>
    <r>
      <rPr>
        <sz val="16"/>
        <rFont val="游ゴシック"/>
        <family val="2"/>
        <charset val="128"/>
      </rPr>
      <t>美</t>
    </r>
  </si>
  <si>
    <t>ー</t>
  </si>
  <si>
    <r>
      <rPr>
        <sz val="16"/>
        <rFont val="游ゴシック"/>
        <family val="2"/>
        <charset val="128"/>
      </rPr>
      <t>○○　</t>
    </r>
    <r>
      <rPr>
        <sz val="16"/>
        <rFont val="HGSｺﾞｼｯｸM"/>
        <family val="3"/>
        <charset val="128"/>
      </rPr>
      <t>E</t>
    </r>
    <r>
      <rPr>
        <sz val="16"/>
        <rFont val="游ゴシック"/>
        <family val="2"/>
        <charset val="128"/>
      </rPr>
      <t>夫</t>
    </r>
  </si>
  <si>
    <r>
      <rPr>
        <sz val="16"/>
        <rFont val="游ゴシック"/>
        <family val="2"/>
        <charset val="128"/>
      </rPr>
      <t>○○　</t>
    </r>
    <r>
      <rPr>
        <sz val="16"/>
        <rFont val="HGSｺﾞｼｯｸM"/>
        <family val="3"/>
        <charset val="128"/>
      </rPr>
      <t>F</t>
    </r>
    <r>
      <rPr>
        <sz val="16"/>
        <rFont val="游ゴシック"/>
        <family val="2"/>
        <charset val="128"/>
      </rPr>
      <t>子</t>
    </r>
  </si>
  <si>
    <r>
      <rPr>
        <sz val="16"/>
        <rFont val="游ゴシック"/>
        <family val="2"/>
        <charset val="128"/>
      </rPr>
      <t>○○　</t>
    </r>
    <r>
      <rPr>
        <sz val="16"/>
        <rFont val="HGSｺﾞｼｯｸM"/>
        <family val="3"/>
        <charset val="128"/>
      </rPr>
      <t>G</t>
    </r>
    <r>
      <rPr>
        <sz val="16"/>
        <rFont val="游ゴシック"/>
        <family val="2"/>
        <charset val="128"/>
      </rPr>
      <t>太</t>
    </r>
  </si>
  <si>
    <t>看護師</t>
  </si>
  <si>
    <r>
      <rPr>
        <sz val="16"/>
        <rFont val="游ゴシック"/>
        <family val="2"/>
        <charset val="128"/>
      </rPr>
      <t>○○　</t>
    </r>
    <r>
      <rPr>
        <sz val="16"/>
        <rFont val="HGSｺﾞｼｯｸM"/>
        <family val="3"/>
        <charset val="128"/>
      </rPr>
      <t>H</t>
    </r>
    <r>
      <rPr>
        <sz val="16"/>
        <rFont val="游ゴシック"/>
        <family val="2"/>
        <charset val="128"/>
      </rPr>
      <t>美</t>
    </r>
  </si>
  <si>
    <t>C</t>
  </si>
  <si>
    <r>
      <rPr>
        <sz val="14"/>
        <rFont val="HGSｺﾞｼｯｸM"/>
        <family val="3"/>
        <charset val="128"/>
      </rPr>
      <t xml:space="preserve">(14) </t>
    </r>
    <r>
      <rPr>
        <sz val="14"/>
        <rFont val="游ゴシック"/>
        <family val="2"/>
        <charset val="128"/>
      </rPr>
      <t>宿直①　（上記における該当者の</t>
    </r>
    <r>
      <rPr>
        <b/>
        <sz val="14"/>
        <color rgb="FFFF0000"/>
        <rFont val="HGSｺﾞｼｯｸM"/>
        <family val="3"/>
        <charset val="128"/>
      </rPr>
      <t>No</t>
    </r>
    <r>
      <rPr>
        <sz val="14"/>
        <rFont val="游ゴシック"/>
        <family val="2"/>
        <charset val="128"/>
      </rPr>
      <t>を記載）</t>
    </r>
  </si>
  <si>
    <r>
      <rPr>
        <sz val="14"/>
        <rFont val="HGSｺﾞｼｯｸM"/>
        <family val="3"/>
        <charset val="128"/>
      </rPr>
      <t xml:space="preserve">(14) </t>
    </r>
    <r>
      <rPr>
        <sz val="14"/>
        <rFont val="游ゴシック"/>
        <family val="2"/>
        <charset val="128"/>
      </rPr>
      <t>宿直②　（上記における該当者の</t>
    </r>
    <r>
      <rPr>
        <b/>
        <sz val="14"/>
        <color rgb="FFFF0000"/>
        <rFont val="HGSｺﾞｼｯｸM"/>
        <family val="3"/>
        <charset val="128"/>
      </rPr>
      <t>No</t>
    </r>
    <r>
      <rPr>
        <sz val="14"/>
        <rFont val="游ゴシック"/>
        <family val="2"/>
        <charset val="128"/>
      </rPr>
      <t>を記載）</t>
    </r>
  </si>
  <si>
    <r>
      <rPr>
        <sz val="14"/>
        <rFont val="HGSｺﾞｼｯｸM"/>
        <family val="3"/>
        <charset val="128"/>
      </rPr>
      <t xml:space="preserve">(15) </t>
    </r>
    <r>
      <rPr>
        <sz val="14"/>
        <rFont val="游ゴシック"/>
        <family val="2"/>
        <charset val="128"/>
      </rPr>
      <t>日ごとの通いサービスの実利用者数</t>
    </r>
  </si>
  <si>
    <r>
      <rPr>
        <sz val="14"/>
        <rFont val="HGSｺﾞｼｯｸM"/>
        <family val="3"/>
        <charset val="128"/>
      </rPr>
      <t xml:space="preserve">(16) </t>
    </r>
    <r>
      <rPr>
        <sz val="14"/>
        <rFont val="游ゴシック"/>
        <family val="2"/>
        <charset val="128"/>
      </rPr>
      <t>日ごとの宿泊サービスの実利用者数</t>
    </r>
  </si>
  <si>
    <r>
      <rPr>
        <sz val="14"/>
        <rFont val="HGSｺﾞｼｯｸM"/>
        <family val="3"/>
        <charset val="128"/>
      </rPr>
      <t xml:space="preserve">(17) </t>
    </r>
    <r>
      <rPr>
        <sz val="14"/>
        <rFont val="游ゴシック"/>
        <family val="2"/>
        <charset val="128"/>
      </rPr>
      <t>介護従業者の日中の勤務時間の合計</t>
    </r>
  </si>
  <si>
    <r>
      <rPr>
        <sz val="14"/>
        <rFont val="HGSｺﾞｼｯｸM"/>
        <family val="3"/>
        <charset val="128"/>
      </rPr>
      <t xml:space="preserve">(18) </t>
    </r>
    <r>
      <rPr>
        <sz val="14"/>
        <rFont val="游ゴシック"/>
        <family val="2"/>
        <charset val="128"/>
      </rPr>
      <t>介護従業者の夜間・深夜の勤務時間の合計</t>
    </r>
  </si>
  <si>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</si>
  <si>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</si>
  <si>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</si>
  <si>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</si>
  <si>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</si>
  <si>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</si>
  <si>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</si>
  <si>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</si>
  <si>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</si>
  <si>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</si>
  <si>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</si>
  <si>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</si>
  <si>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</si>
  <si>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</si>
  <si>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</si>
  <si>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</si>
  <si>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</si>
  <si>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</si>
  <si>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</si>
  <si>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</si>
  <si>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</si>
  <si>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</si>
  <si>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</si>
  <si>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</si>
  <si>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</si>
  <si>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</si>
  <si>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</si>
  <si>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（小規模多機能型居宅介護）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</si>
  <si>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</si>
  <si>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</si>
  <si>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</si>
  <si>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</si>
  <si>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</si>
  <si>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新規又は再開の場合は、推定数を入力してください。</t>
  </si>
  <si>
    <t xml:space="preserve"> 　　 記入の順序は、職種ごとにまとめてください。</t>
  </si>
  <si>
    <t>職種名</t>
  </si>
  <si>
    <t>（正式名称：小規模多機能型居宅介護従事者）</t>
  </si>
  <si>
    <t>計画作成担当者</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</si>
  <si>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</si>
  <si>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</si>
  <si>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</si>
  <si>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</si>
  <si>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</si>
  <si>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</si>
  <si>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</si>
  <si>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</si>
  <si>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</si>
  <si>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t xml:space="preserve"> 　　 保有資格を全て記入するのではなく、人員基準上、求められる資格等を入力してください。</t>
  </si>
  <si>
    <t>　　　 同一事業所内の兼務についても兼務する職務の内容を記入してください。</t>
  </si>
  <si>
    <t>　　　 その他、特記事項欄としてもご活用ください。</t>
  </si>
  <si>
    <t>に色づけされます。</t>
  </si>
  <si>
    <t>１．サービス種別</t>
  </si>
  <si>
    <t>サービス種別</t>
  </si>
  <si>
    <t>介護予防小規模多機能型居宅介護</t>
  </si>
  <si>
    <t>小規模多機能型居宅介護・介護予防小規模多機能型居宅介護</t>
  </si>
  <si>
    <t>（サテライト型）小規模多機能型居宅介護</t>
  </si>
  <si>
    <t>（サテライト型）介護予防小規模多機能型居宅介護</t>
  </si>
  <si>
    <t>（サテライト型）小規模多機能型居宅介護・介護予防小規模多機能型居宅介護</t>
  </si>
  <si>
    <t>２．職種名・資格名称</t>
  </si>
  <si>
    <t>資格</t>
  </si>
  <si>
    <t>准看護師</t>
  </si>
  <si>
    <t>※小規模多機能型居宅介護従業者（正式名称）</t>
  </si>
  <si>
    <t>※計画作成担当者　⇒　サテライトの場合。（サテライトではない場合は介護支援専門員が計画を作成）</t>
  </si>
  <si>
    <t>【自治体の皆様へ】</t>
  </si>
  <si>
    <t>※ INDIRECT関数使用のため、以下のとおりセルに「名前の定義」をしています。</t>
  </si>
  <si>
    <t>　C14～L14・・・「職種」</t>
  </si>
  <si>
    <t>　C列・・・「管理者」</t>
  </si>
  <si>
    <t>　D列・・・「介護従業者」</t>
  </si>
  <si>
    <t>　E列・・・「介護支援専門員」</t>
  </si>
  <si>
    <t>　F列・・・「計画作成担当者」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</si>
  <si>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</si>
  <si>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</si>
  <si>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</si>
  <si>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</si>
  <si>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</si>
  <si>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</si>
  <si>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</si>
  <si>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</si>
  <si>
    <t>介護支援専門員（計画作成担当者研修修了）</t>
    <rPh sb="8" eb="12">
      <t>ケイカクサクセイ</t>
    </rPh>
    <rPh sb="12" eb="15">
      <t>タントウシャ</t>
    </rPh>
    <rPh sb="15" eb="17">
      <t>ケンシュウ</t>
    </rPh>
    <rPh sb="17" eb="19">
      <t>シュウリョウ</t>
    </rPh>
    <phoneticPr fontId="19"/>
  </si>
  <si>
    <t>計画作成担当者研修修了</t>
    <phoneticPr fontId="19"/>
  </si>
  <si>
    <t>ー</t>
    <phoneticPr fontId="19"/>
  </si>
  <si>
    <t>早</t>
    <rPh sb="0" eb="1">
      <t>ハヤ</t>
    </rPh>
    <phoneticPr fontId="19"/>
  </si>
  <si>
    <t>日</t>
    <rPh sb="0" eb="1">
      <t>ニチ</t>
    </rPh>
    <phoneticPr fontId="19"/>
  </si>
  <si>
    <t>遅</t>
    <rPh sb="0" eb="1">
      <t>オソ</t>
    </rPh>
    <phoneticPr fontId="19"/>
  </si>
  <si>
    <t>夜</t>
    <rPh sb="0" eb="1">
      <t>ヨル</t>
    </rPh>
    <phoneticPr fontId="19"/>
  </si>
  <si>
    <t>明</t>
    <rPh sb="0" eb="1">
      <t>ア</t>
    </rPh>
    <phoneticPr fontId="19"/>
  </si>
  <si>
    <t>日2</t>
    <rPh sb="0" eb="1">
      <t>ニチ</t>
    </rPh>
    <phoneticPr fontId="19"/>
  </si>
  <si>
    <t>日3</t>
    <rPh sb="0" eb="1">
      <t>ニチ</t>
    </rPh>
    <phoneticPr fontId="19"/>
  </si>
  <si>
    <t>計画作成担当者</t>
    <phoneticPr fontId="19"/>
  </si>
  <si>
    <t>認知症対応型サービス事業管理者研修修了</t>
    <phoneticPr fontId="19"/>
  </si>
  <si>
    <t>実務者研修修了者</t>
    <rPh sb="0" eb="3">
      <t>ジツムシャ</t>
    </rPh>
    <rPh sb="3" eb="5">
      <t>ケンシュウ</t>
    </rPh>
    <rPh sb="5" eb="8">
      <t>シュウリョウシャ</t>
    </rPh>
    <phoneticPr fontId="21"/>
  </si>
  <si>
    <t>介護職員初任者研修修了者</t>
    <rPh sb="0" eb="2">
      <t>カイゴ</t>
    </rPh>
    <rPh sb="2" eb="4">
      <t>ショクイン</t>
    </rPh>
    <rPh sb="4" eb="7">
      <t>ショニンシャ</t>
    </rPh>
    <rPh sb="7" eb="9">
      <t>ケンシュウ</t>
    </rPh>
    <rPh sb="9" eb="12">
      <t>シュウリョウシャ</t>
    </rPh>
    <phoneticPr fontId="2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</si>
  <si>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1"/>
  </si>
  <si>
    <t>旧ホームヘルパー1級課程修了者</t>
    <rPh sb="0" eb="1">
      <t>キュウ</t>
    </rPh>
    <rPh sb="9" eb="10">
      <t>キュウ</t>
    </rPh>
    <rPh sb="10" eb="12">
      <t>カテイ</t>
    </rPh>
    <rPh sb="12" eb="15">
      <t>シュウリョウシャ</t>
    </rPh>
    <phoneticPr fontId="21"/>
  </si>
  <si>
    <t>旧ホームヘルパー2級課程修了者</t>
    <rPh sb="0" eb="1">
      <t>キュウ</t>
    </rPh>
    <rPh sb="9" eb="10">
      <t>キュウ</t>
    </rPh>
    <rPh sb="10" eb="12">
      <t>カテイ</t>
    </rPh>
    <rPh sb="12" eb="15">
      <t>シュウリョウシャ</t>
    </rPh>
    <phoneticPr fontId="21"/>
  </si>
  <si>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</si>
  <si>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</si>
  <si>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</si>
  <si>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通いサービスの利用者数（前年度の平均値：前年度の全利用者等の延数を当該前年度の日数で除して得た数。小数点第２位以下を切り上げ）を入力してください。</t>
  </si>
  <si>
    <t>　(5) 事業所における日中、夜間及び深夜の時間帯の区分を入力してください。</t>
  </si>
  <si>
    <t>　(6) 従業者の職種について、下記のうち該当する職種をプルダウンより選択してください。</t>
  </si>
  <si>
    <t>（サテライトの場合に選択）</t>
  </si>
  <si>
    <t>　(7) 従業者の勤務形態について、下記のうち該当する区分の記号をプルダウンより選択してください。</t>
  </si>
  <si>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</si>
  <si>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</si>
  <si>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(8) 従業者の保有する資格について、該当する資格名称をプルダウンより選択してください。</t>
  </si>
  <si>
    <t xml:space="preserve">       ※選択した資格及び研修に関して、必要に応じて、資格証又は研修修了証等の写しを添付資料として提出してください。</t>
    <phoneticPr fontId="19"/>
  </si>
  <si>
    <t xml:space="preserve">       ※サテライトの計画作成担当者で、介護支援専門員ではなく計画作成担当者研修修了者を配置する場合は、「計画作成担当者研修修了」を選択してください。</t>
    <phoneticPr fontId="19"/>
  </si>
  <si>
    <t>　(9) 従業者の氏名を記入してください。</t>
  </si>
  <si>
    <t>　(10) 申請する事業に係る従業者（管理者を含む。）の1ヶ月分の勤務時間を入力してください。（別シートの「シフト記号表」を作成し、シフト記号を選択または入力してください。）</t>
  </si>
  <si>
    <t xml:space="preserve">       ※指定基準の確認に際しては、４週分の入力で差し支えありません。</t>
    <phoneticPr fontId="19"/>
  </si>
  <si>
    <t>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</si>
  <si>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phoneticPr fontId="19"/>
  </si>
  <si>
    <t>　(12) 従業者ごとに、週平均の勤務時間数が自動計算されますので、誤りがないか確認してください。</t>
  </si>
  <si>
    <t>　(13) 申請する事業所以外の事業所・施設との兼務がある場合は、兼務先の事業所・施設の名称と兼務する職務の内容及び従事時間（例：1日4時間、週20時間）について記入してくださ</t>
    <rPh sb="56" eb="57">
      <t>オヨ</t>
    </rPh>
    <rPh sb="58" eb="62">
      <t>ジュウジジカン</t>
    </rPh>
    <phoneticPr fontId="19"/>
  </si>
  <si>
    <t>　　　い。</t>
    <phoneticPr fontId="19"/>
  </si>
  <si>
    <t>　(14) 宿直の従業者の「No（ナンバー）」（本一覧表におけるNo）を記載してください。入力すると従業者の該当の日付のセルが</t>
  </si>
  <si>
    <t>　(15) 通いサービスの利用者数を入力してください。</t>
  </si>
  <si>
    <t>　(16) 宿泊サービスの利用者数を入力してください。</t>
  </si>
  <si>
    <t>　(17) 介護従業者の日中の勤務時間の合計が自動計算されますので、誤りがないか確認してください。</t>
  </si>
  <si>
    <t xml:space="preserve">       ※前年度の通いサービスの利用者数の平均を基にした人員配置が必要です。前年度より実利用者数が多い場合は実利用者数に応じた人員配置が必要です。　</t>
    <rPh sb="8" eb="11">
      <t>ゼンネンド</t>
    </rPh>
    <rPh sb="12" eb="13">
      <t>カヨ</t>
    </rPh>
    <rPh sb="19" eb="22">
      <t>リヨウシャ</t>
    </rPh>
    <rPh sb="22" eb="23">
      <t>スウ</t>
    </rPh>
    <rPh sb="24" eb="26">
      <t>ヘイキン</t>
    </rPh>
    <rPh sb="27" eb="28">
      <t>モト</t>
    </rPh>
    <rPh sb="31" eb="35">
      <t>ジンインハイチ</t>
    </rPh>
    <rPh sb="36" eb="38">
      <t>ヒツヨウ</t>
    </rPh>
    <rPh sb="41" eb="44">
      <t>ゼンネンド</t>
    </rPh>
    <rPh sb="46" eb="47">
      <t>ジツ</t>
    </rPh>
    <rPh sb="47" eb="49">
      <t>リヨウ</t>
    </rPh>
    <rPh sb="49" eb="50">
      <t>シャ</t>
    </rPh>
    <rPh sb="50" eb="51">
      <t>スウ</t>
    </rPh>
    <rPh sb="52" eb="53">
      <t>オオ</t>
    </rPh>
    <rPh sb="54" eb="56">
      <t>バアイ</t>
    </rPh>
    <rPh sb="57" eb="58">
      <t>ジツ</t>
    </rPh>
    <rPh sb="58" eb="60">
      <t>リヨウ</t>
    </rPh>
    <rPh sb="60" eb="61">
      <t>シャ</t>
    </rPh>
    <rPh sb="61" eb="62">
      <t>スウ</t>
    </rPh>
    <rPh sb="63" eb="64">
      <t>オウ</t>
    </rPh>
    <rPh sb="66" eb="68">
      <t>ジンイン</t>
    </rPh>
    <rPh sb="68" eb="70">
      <t>ハイチ</t>
    </rPh>
    <rPh sb="71" eb="73">
      <t>ヒツヨウ</t>
    </rPh>
    <phoneticPr fontId="19"/>
  </si>
  <si>
    <t>　(18) 介護従業者の夜間・深夜の勤務時間の合計が自動計算されますので、誤りがないか確認してください。</t>
  </si>
  <si>
    <t>a</t>
    <phoneticPr fontId="28"/>
  </si>
  <si>
    <t>b</t>
    <phoneticPr fontId="28"/>
  </si>
  <si>
    <t>c</t>
    <phoneticPr fontId="19"/>
  </si>
  <si>
    <t>d</t>
    <phoneticPr fontId="28"/>
  </si>
  <si>
    <t>e</t>
    <phoneticPr fontId="28"/>
  </si>
  <si>
    <t>f</t>
    <phoneticPr fontId="19"/>
  </si>
  <si>
    <t>g</t>
    <phoneticPr fontId="28"/>
  </si>
  <si>
    <t>h</t>
    <phoneticPr fontId="19"/>
  </si>
  <si>
    <t>i</t>
    <phoneticPr fontId="19"/>
  </si>
  <si>
    <t>休</t>
    <rPh sb="0" eb="1">
      <t>キュウ</t>
    </rPh>
    <phoneticPr fontId="28"/>
  </si>
  <si>
    <t>ア</t>
  </si>
  <si>
    <t>イ</t>
  </si>
  <si>
    <t>ウ</t>
  </si>
  <si>
    <t>エ</t>
  </si>
  <si>
    <t>オ</t>
  </si>
  <si>
    <t>カ</t>
  </si>
  <si>
    <t>キ</t>
  </si>
  <si>
    <t>ク</t>
  </si>
  <si>
    <t>ケ</t>
  </si>
  <si>
    <t>コ</t>
  </si>
  <si>
    <t>サ</t>
  </si>
  <si>
    <t>シ</t>
  </si>
  <si>
    <t>ス</t>
  </si>
  <si>
    <t>セ</t>
  </si>
  <si>
    <t>ソ</t>
  </si>
  <si>
    <t>タ</t>
  </si>
  <si>
    <t>明夜</t>
    <rPh sb="0" eb="1">
      <t>ア</t>
    </rPh>
    <rPh sb="1" eb="2">
      <t>ヨル</t>
    </rPh>
    <phoneticPr fontId="15"/>
  </si>
  <si>
    <t>早番（休憩時間：10:45～11:45）</t>
    <rPh sb="0" eb="2">
      <t>ハヤバン</t>
    </rPh>
    <rPh sb="3" eb="7">
      <t>キュウケイジカン</t>
    </rPh>
    <phoneticPr fontId="17"/>
  </si>
  <si>
    <t>日勤（休憩時間：12:00～13:00）</t>
    <rPh sb="0" eb="2">
      <t>ニッキン</t>
    </rPh>
    <rPh sb="3" eb="7">
      <t>キュウケイジカン</t>
    </rPh>
    <phoneticPr fontId="17"/>
  </si>
  <si>
    <t>遅番（休憩時間：13:15～14:15）</t>
    <rPh sb="0" eb="2">
      <t>オソバン</t>
    </rPh>
    <rPh sb="3" eb="7">
      <t>キュウケイジカン</t>
    </rPh>
    <phoneticPr fontId="17"/>
  </si>
  <si>
    <t>夜勤入り（休憩時間：なし）</t>
    <rPh sb="0" eb="3">
      <t>ヤキンイ</t>
    </rPh>
    <rPh sb="5" eb="9">
      <t>キュウケイジカン</t>
    </rPh>
    <phoneticPr fontId="17"/>
  </si>
  <si>
    <t>夜勤明け（休憩時間：0:00～2:00）</t>
    <rPh sb="0" eb="3">
      <t>ヤキンア</t>
    </rPh>
    <rPh sb="5" eb="9">
      <t>キュウケイジカン</t>
    </rPh>
    <phoneticPr fontId="17"/>
  </si>
  <si>
    <t>日勤３時間</t>
    <rPh sb="0" eb="2">
      <t>ニッキン</t>
    </rPh>
    <rPh sb="3" eb="5">
      <t>ジカン</t>
    </rPh>
    <phoneticPr fontId="17"/>
  </si>
  <si>
    <t>有給休暇</t>
    <rPh sb="0" eb="4">
      <t>ユウキュウキュウカ</t>
    </rPh>
    <phoneticPr fontId="17"/>
  </si>
  <si>
    <t>連続夜勤用</t>
    <rPh sb="0" eb="2">
      <t>レンゾク</t>
    </rPh>
    <rPh sb="2" eb="4">
      <t>ヤキン</t>
    </rPh>
    <rPh sb="4" eb="5">
      <t>ヨウ</t>
    </rPh>
    <phoneticPr fontId="17"/>
  </si>
  <si>
    <t>日</t>
    <rPh sb="0" eb="1">
      <t>ニチ</t>
    </rPh>
    <phoneticPr fontId="14"/>
  </si>
  <si>
    <t>休</t>
    <rPh sb="0" eb="1">
      <t>ヤス</t>
    </rPh>
    <phoneticPr fontId="14"/>
  </si>
  <si>
    <t>遅</t>
    <rPh sb="0" eb="1">
      <t>オソ</t>
    </rPh>
    <phoneticPr fontId="14"/>
  </si>
  <si>
    <t>夜</t>
    <rPh sb="0" eb="1">
      <t>ヨル</t>
    </rPh>
    <phoneticPr fontId="14"/>
  </si>
  <si>
    <t>明夜</t>
    <rPh sb="0" eb="1">
      <t>ア</t>
    </rPh>
    <rPh sb="1" eb="2">
      <t>ヨル</t>
    </rPh>
    <phoneticPr fontId="14"/>
  </si>
  <si>
    <t>明</t>
    <rPh sb="0" eb="1">
      <t>ア</t>
    </rPh>
    <phoneticPr fontId="14"/>
  </si>
  <si>
    <t>早</t>
    <rPh sb="0" eb="1">
      <t>ハヤ</t>
    </rPh>
    <phoneticPr fontId="14"/>
  </si>
  <si>
    <t>日2</t>
    <rPh sb="0" eb="1">
      <t>ニチ</t>
    </rPh>
    <phoneticPr fontId="21"/>
  </si>
  <si>
    <t>日</t>
    <rPh sb="0" eb="1">
      <t>ニチ</t>
    </rPh>
    <phoneticPr fontId="21"/>
  </si>
  <si>
    <t>日3</t>
    <rPh sb="0" eb="1">
      <t>ニチ</t>
    </rPh>
    <phoneticPr fontId="21"/>
  </si>
  <si>
    <t>介護支援専門員（計画作成担当者研修修了）</t>
    <rPh sb="8" eb="12">
      <t>ケイカクサクセイ</t>
    </rPh>
    <rPh sb="12" eb="15">
      <t>タントウシャ</t>
    </rPh>
    <rPh sb="15" eb="17">
      <t>ケンシュウ</t>
    </rPh>
    <rPh sb="17" eb="19">
      <t>シュウリョウ</t>
    </rPh>
    <phoneticPr fontId="29"/>
  </si>
  <si>
    <r>
      <rPr>
        <sz val="16"/>
        <rFont val="游ゴシック"/>
        <family val="2"/>
        <charset val="128"/>
      </rPr>
      <t>○○　</t>
    </r>
    <r>
      <rPr>
        <sz val="16"/>
        <rFont val="HGSｺﾞｼｯｸM"/>
        <family val="3"/>
        <charset val="128"/>
      </rPr>
      <t>B</t>
    </r>
    <r>
      <rPr>
        <sz val="16"/>
        <rFont val="游ゴシック"/>
        <family val="2"/>
        <charset val="128"/>
      </rPr>
      <t>子</t>
    </r>
  </si>
  <si>
    <t>併設GHの計画作成担当者
1日3時間、週12時間</t>
    <phoneticPr fontId="19"/>
  </si>
  <si>
    <t>併設GHの管理者
1日8時間、週40時間</t>
    <phoneticPr fontId="19"/>
  </si>
  <si>
    <t>○○小規模多機能型居宅介護事業所</t>
    <rPh sb="13" eb="16">
      <t>ジギョウショ</t>
    </rPh>
    <phoneticPr fontId="21"/>
  </si>
  <si>
    <t>早番（休憩時間：　　～　　）</t>
    <rPh sb="0" eb="2">
      <t>ハヤバン</t>
    </rPh>
    <rPh sb="3" eb="7">
      <t>キュウケイジカン</t>
    </rPh>
    <phoneticPr fontId="19"/>
  </si>
  <si>
    <t>日勤（休憩時間：　　～　　）</t>
    <rPh sb="0" eb="2">
      <t>ニッキン</t>
    </rPh>
    <phoneticPr fontId="19"/>
  </si>
  <si>
    <t>遅番（休憩時間：　　～　　）</t>
    <rPh sb="0" eb="2">
      <t>オソバン</t>
    </rPh>
    <phoneticPr fontId="19"/>
  </si>
  <si>
    <t>夜勤入り（休憩時間：　　～　　）</t>
    <rPh sb="0" eb="3">
      <t>ヤキンイ</t>
    </rPh>
    <phoneticPr fontId="19"/>
  </si>
  <si>
    <t>夜勤明け（休憩時間：　　～　　）</t>
    <rPh sb="0" eb="3">
      <t>ヤキンア</t>
    </rPh>
    <phoneticPr fontId="19"/>
  </si>
  <si>
    <t>有給休暇</t>
    <rPh sb="0" eb="4">
      <t>ユウキュウキュウカ</t>
    </rPh>
    <phoneticPr fontId="19"/>
  </si>
  <si>
    <r>
      <t>（参考様式</t>
    </r>
    <r>
      <rPr>
        <sz val="16"/>
        <rFont val="HGSｺﾞｼｯｸM"/>
        <family val="3"/>
        <charset val="128"/>
      </rPr>
      <t>1-15</t>
    </r>
    <r>
      <rPr>
        <sz val="16"/>
        <rFont val="游ゴシック"/>
        <family val="2"/>
        <charset val="128"/>
      </rPr>
      <t>）</t>
    </r>
    <phoneticPr fontId="19"/>
  </si>
  <si>
    <r>
      <t>○○　</t>
    </r>
    <r>
      <rPr>
        <sz val="16"/>
        <rFont val="HGSｺﾞｼｯｸM"/>
        <family val="3"/>
        <charset val="128"/>
      </rPr>
      <t>L</t>
    </r>
    <r>
      <rPr>
        <sz val="16"/>
        <rFont val="游ゴシック"/>
        <family val="2"/>
        <charset val="128"/>
      </rPr>
      <t>子</t>
    </r>
    <phoneticPr fontId="19"/>
  </si>
  <si>
    <r>
      <t>○○　</t>
    </r>
    <r>
      <rPr>
        <sz val="16"/>
        <rFont val="HGSｺﾞｼｯｸM"/>
        <family val="3"/>
        <charset val="128"/>
      </rPr>
      <t>K</t>
    </r>
    <r>
      <rPr>
        <sz val="16"/>
        <rFont val="游ゴシック"/>
        <family val="2"/>
        <charset val="128"/>
      </rPr>
      <t>太</t>
    </r>
    <phoneticPr fontId="19"/>
  </si>
  <si>
    <r>
      <t>○○　</t>
    </r>
    <r>
      <rPr>
        <sz val="16"/>
        <rFont val="HGSｺﾞｼｯｸM"/>
        <family val="3"/>
        <charset val="128"/>
      </rPr>
      <t>J</t>
    </r>
    <r>
      <rPr>
        <sz val="16"/>
        <rFont val="游ゴシック"/>
        <family val="2"/>
        <charset val="128"/>
      </rPr>
      <t>子</t>
    </r>
    <phoneticPr fontId="19"/>
  </si>
  <si>
    <t>○○　I太郎</t>
    <phoneticPr fontId="19"/>
  </si>
  <si>
    <t>※介護従業者のシフトにおいて、休憩時間がある場合は、休憩時間が分かるよう自由記載欄にご記入ください。</t>
    <rPh sb="1" eb="6">
      <t>カイゴジュウギョウシャ</t>
    </rPh>
    <rPh sb="22" eb="24">
      <t>バアイ</t>
    </rPh>
    <rPh sb="26" eb="30">
      <t>キュウケイジカン</t>
    </rPh>
    <rPh sb="31" eb="32">
      <t>ワ</t>
    </rPh>
    <rPh sb="43" eb="45">
      <t>キニュウ</t>
    </rPh>
    <phoneticPr fontId="19"/>
  </si>
  <si>
    <t>　なお、介護従業者がシフト記号ア～タを使用する場合において、場合によっては、勤務始業時間や終業時間等のシフトをお尋ねする場合がございます。</t>
    <rPh sb="13" eb="15">
      <t>キゴウ</t>
    </rPh>
    <rPh sb="19" eb="21">
      <t>シヨウ</t>
    </rPh>
    <rPh sb="23" eb="25">
      <t>バアイ</t>
    </rPh>
    <rPh sb="30" eb="32">
      <t>バアイ</t>
    </rPh>
    <phoneticPr fontId="19"/>
  </si>
  <si>
    <t>連続夜勤用</t>
    <rPh sb="0" eb="2">
      <t>レンゾク</t>
    </rPh>
    <rPh sb="2" eb="4">
      <t>ヤキン</t>
    </rPh>
    <rPh sb="4" eb="5">
      <t>ヨウ</t>
    </rPh>
    <phoneticPr fontId="19"/>
  </si>
  <si>
    <t>看護職員</t>
    <rPh sb="0" eb="4">
      <t>カンゴショクイン</t>
    </rPh>
    <phoneticPr fontId="19"/>
  </si>
  <si>
    <t>日勤７時間１５分（休憩時間：12:00～12:45）</t>
    <rPh sb="0" eb="2">
      <t>ニッキン</t>
    </rPh>
    <rPh sb="3" eb="5">
      <t>ジカン</t>
    </rPh>
    <rPh sb="7" eb="8">
      <t>フン</t>
    </rPh>
    <phoneticPr fontId="17"/>
  </si>
  <si>
    <t>　　　 介護従業者の内、看護職員として従事する方については、「看護職員」と記入してください。</t>
    <rPh sb="4" eb="9">
      <t>カイゴジュウギョウシャ</t>
    </rPh>
    <rPh sb="10" eb="11">
      <t>ウチ</t>
    </rPh>
    <rPh sb="12" eb="16">
      <t>カンゴショクイン</t>
    </rPh>
    <rPh sb="19" eb="21">
      <t>ジュウジ</t>
    </rPh>
    <rPh sb="23" eb="24">
      <t>カタ</t>
    </rPh>
    <rPh sb="31" eb="33">
      <t>カンゴ</t>
    </rPh>
    <rPh sb="33" eb="35">
      <t>ショクイン</t>
    </rPh>
    <rPh sb="37" eb="39">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</si>
</sst>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31" x14ac:knownFonts="1">
    <font>
      <sz val="11"/>
      <color rgb="FF000000"/>
      <name val="游ゴシック"/>
      <family val="2"/>
      <charset val="128"/>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
      <sz val="12"/>
      <name val="游ゴシック"/>
      <family val="3"/>
      <charset val="128"/>
    </font>
    <font>
      <sz val="10"/>
      <name val="Arial"/>
      <family val="2"/>
    </font>
    <font>
      <sz val="11"/>
      <color rgb="FF000000"/>
      <name val="HGSｺﾞｼｯｸM"/>
      <family val="3"/>
      <charset val="128"/>
    </font>
    <font>
      <b/>
      <sz val="14"/>
      <name val="HGSｺﾞｼｯｸM"/>
      <family val="3"/>
      <charset val="128"/>
    </font>
    <font>
      <b/>
      <sz val="12"/>
      <color rgb="FFFF0000"/>
      <name val="HGSｺﾞｼｯｸM"/>
      <family val="3"/>
      <charset val="128"/>
    </font>
    <font>
      <u/>
      <sz val="12"/>
      <name val="HGSｺﾞｼｯｸM"/>
      <family val="3"/>
      <charset val="128"/>
    </font>
    <font>
      <b/>
      <sz val="12"/>
      <name val="HGSｺﾞｼｯｸM"/>
      <family val="3"/>
      <charset val="128"/>
    </font>
    <font>
      <sz val="16"/>
      <color theme="1"/>
      <name val="游ゴシック"/>
      <family val="3"/>
      <charset val="128"/>
      <scheme val="minor"/>
    </font>
    <font>
      <sz val="6"/>
      <name val="游ゴシック"/>
      <family val="2"/>
      <charset val="128"/>
      <scheme val="minor"/>
    </font>
    <font>
      <u/>
      <sz val="12"/>
      <name val="游ゴシック"/>
      <family val="2"/>
      <charset val="128"/>
    </font>
    <font>
      <sz val="14"/>
      <name val="游ゴシック"/>
      <family val="3"/>
      <charset val="128"/>
    </font>
  </fonts>
  <fills count="9">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
      <patternFill patternType="solid">
        <fgColor rgb="FFFFFF00"/>
        <bgColor rgb="FFFFFFCC"/>
      </patternFill>
    </fill>
    <fill>
      <patternFill patternType="solid">
        <fgColor rgb="FFCCFFCC"/>
        <bgColor indexed="64"/>
      </patternFill>
    </fill>
    <fill>
      <patternFill patternType="solid">
        <fgColor theme="0"/>
        <bgColor indexed="64"/>
      </patternFill>
    </fill>
  </fills>
  <borders count="10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top style="thin">
        <color auto="1"/>
      </top>
      <bottom style="thin">
        <color auto="1"/>
      </bottom>
      <diagonal/>
    </border>
    <border>
      <left style="medium">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38" fontId="18" fillId="0" borderId="0" applyBorder="0" applyProtection="0">
      <alignment vertical="center"/>
    </xf>
  </cellStyleXfs>
  <cellXfs count="47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4" borderId="0" xfId="0" applyFont="1" applyFill="1" applyAlignment="1">
      <alignment vertical="center"/>
    </xf>
    <xf numFmtId="0" fontId="4" fillId="4" borderId="0" xfId="0" applyFont="1" applyFill="1">
      <alignment vertical="center"/>
    </xf>
    <xf numFmtId="0" fontId="4" fillId="4" borderId="0" xfId="0" applyFont="1" applyFill="1" applyAlignment="1">
      <alignment horizontal="center" vertical="center"/>
    </xf>
    <xf numFmtId="0" fontId="3" fillId="4" borderId="0" xfId="0" applyFont="1" applyFill="1" applyBorder="1" applyAlignment="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20"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4"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2" fillId="4" borderId="0" xfId="0" applyFont="1" applyFill="1" applyBorder="1" applyAlignment="1" applyProtection="1">
      <alignment vertical="center"/>
      <protection locked="0"/>
    </xf>
    <xf numFmtId="0" fontId="6"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20"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6"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6"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horizontal="left" vertical="center"/>
    </xf>
    <xf numFmtId="0" fontId="1" fillId="0" borderId="0" xfId="0" applyFont="1" applyBorder="1" applyAlignment="1" applyProtection="1">
      <alignment vertical="center"/>
    </xf>
    <xf numFmtId="0" fontId="4" fillId="0" borderId="0" xfId="0" applyFont="1" applyBorder="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3"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wrapText="1"/>
      <protection locked="0"/>
    </xf>
    <xf numFmtId="0" fontId="9" fillId="0" borderId="26" xfId="0" applyFont="1" applyBorder="1" applyAlignment="1">
      <alignment vertical="center"/>
    </xf>
    <xf numFmtId="0" fontId="9" fillId="0" borderId="27"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177" fontId="2" fillId="2" borderId="29" xfId="0" applyNumberFormat="1" applyFont="1" applyFill="1" applyBorder="1" applyAlignment="1" applyProtection="1">
      <alignment horizontal="center" vertical="center" shrinkToFit="1"/>
      <protection locked="0"/>
    </xf>
    <xf numFmtId="0" fontId="3" fillId="0" borderId="34" xfId="0" applyFont="1" applyBorder="1" applyAlignment="1">
      <alignment horizontal="center" vertical="center"/>
    </xf>
    <xf numFmtId="0" fontId="3" fillId="2" borderId="11"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wrapText="1"/>
      <protection locked="0"/>
    </xf>
    <xf numFmtId="0" fontId="9" fillId="0" borderId="35" xfId="0" applyFont="1" applyBorder="1" applyAlignment="1">
      <alignment vertical="center"/>
    </xf>
    <xf numFmtId="0" fontId="9" fillId="0" borderId="36" xfId="0" applyFont="1" applyBorder="1" applyAlignment="1">
      <alignment vertical="center"/>
    </xf>
    <xf numFmtId="0" fontId="10" fillId="0" borderId="36" xfId="0" applyFont="1" applyBorder="1" applyAlignment="1">
      <alignment vertical="center"/>
    </xf>
    <xf numFmtId="0" fontId="10" fillId="0" borderId="37" xfId="0" applyFont="1" applyBorder="1" applyAlignment="1">
      <alignment vertical="center"/>
    </xf>
    <xf numFmtId="177" fontId="3" fillId="0" borderId="38" xfId="0" applyNumberFormat="1" applyFont="1" applyBorder="1" applyAlignment="1">
      <alignment horizontal="center" vertical="center" shrinkToFit="1"/>
    </xf>
    <xf numFmtId="177" fontId="3" fillId="0" borderId="39" xfId="0" applyNumberFormat="1" applyFont="1" applyBorder="1" applyAlignment="1">
      <alignment horizontal="center" vertical="center" shrinkToFit="1"/>
    </xf>
    <xf numFmtId="177" fontId="3"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3" fillId="2" borderId="44" xfId="0" applyFont="1" applyFill="1" applyBorder="1" applyAlignment="1" applyProtection="1">
      <alignment horizontal="center" vertical="center" wrapText="1"/>
      <protection locked="0"/>
    </xf>
    <xf numFmtId="0" fontId="9" fillId="0" borderId="45" xfId="0" applyFont="1" applyBorder="1" applyAlignment="1">
      <alignment vertical="center"/>
    </xf>
    <xf numFmtId="0" fontId="9" fillId="0" borderId="46" xfId="0" applyFont="1" applyBorder="1" applyAlignment="1">
      <alignment vertical="center"/>
    </xf>
    <xf numFmtId="0" fontId="10" fillId="0" borderId="47" xfId="0" applyFont="1" applyBorder="1" applyAlignment="1">
      <alignment vertical="center"/>
    </xf>
    <xf numFmtId="0" fontId="10" fillId="0" borderId="48" xfId="0" applyFont="1" applyBorder="1" applyAlignment="1">
      <alignment horizontal="center" vertical="center"/>
    </xf>
    <xf numFmtId="177" fontId="3" fillId="0" borderId="49" xfId="0" applyNumberFormat="1" applyFont="1" applyBorder="1" applyAlignment="1">
      <alignment horizontal="center" vertical="center" shrinkToFit="1"/>
    </xf>
    <xf numFmtId="177" fontId="3" fillId="0" borderId="50" xfId="0" applyNumberFormat="1" applyFont="1" applyBorder="1" applyAlignment="1">
      <alignment horizontal="center" vertical="center" shrinkToFit="1"/>
    </xf>
    <xf numFmtId="177" fontId="3"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wrapText="1"/>
      <protection locked="0"/>
    </xf>
    <xf numFmtId="0" fontId="9" fillId="0" borderId="56" xfId="0" applyFont="1" applyBorder="1" applyAlignment="1">
      <alignment vertical="center"/>
    </xf>
    <xf numFmtId="0" fontId="9" fillId="0" borderId="57" xfId="0" applyFont="1" applyBorder="1"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65" xfId="0" applyFont="1" applyBorder="1" applyAlignment="1">
      <alignment horizontal="center" vertical="center"/>
    </xf>
    <xf numFmtId="0" fontId="9" fillId="0" borderId="47" xfId="0" applyFont="1" applyBorder="1" applyAlignment="1">
      <alignment vertical="center"/>
    </xf>
    <xf numFmtId="0" fontId="10" fillId="0" borderId="46" xfId="0" applyFont="1" applyBorder="1" applyAlignment="1">
      <alignment vertical="center"/>
    </xf>
    <xf numFmtId="0" fontId="10" fillId="0" borderId="66" xfId="0" applyFont="1" applyBorder="1" applyAlignment="1">
      <alignment horizontal="center" vertical="center"/>
    </xf>
    <xf numFmtId="0" fontId="10" fillId="0" borderId="65"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10" fillId="0" borderId="68" xfId="0" applyFont="1" applyBorder="1" applyAlignment="1">
      <alignment vertical="center"/>
    </xf>
    <xf numFmtId="0" fontId="10" fillId="0" borderId="69" xfId="0" applyFont="1" applyBorder="1" applyAlignment="1">
      <alignment horizontal="center" vertical="center"/>
    </xf>
    <xf numFmtId="0" fontId="9" fillId="0" borderId="71" xfId="0" applyFont="1" applyBorder="1" applyAlignment="1">
      <alignment vertical="center"/>
    </xf>
    <xf numFmtId="0" fontId="9" fillId="0" borderId="72" xfId="0" applyFont="1" applyBorder="1" applyAlignment="1">
      <alignment vertical="center"/>
    </xf>
    <xf numFmtId="0" fontId="10" fillId="0" borderId="72" xfId="0" applyFont="1" applyBorder="1" applyAlignment="1">
      <alignment vertical="center"/>
    </xf>
    <xf numFmtId="0" fontId="10"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wrapText="1"/>
      <protection locked="0"/>
    </xf>
    <xf numFmtId="0" fontId="9" fillId="0" borderId="74" xfId="0" applyFont="1" applyBorder="1" applyAlignment="1">
      <alignment vertical="center"/>
    </xf>
    <xf numFmtId="0" fontId="9" fillId="0" borderId="75"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horizontal="center" vertical="center"/>
    </xf>
    <xf numFmtId="177" fontId="6" fillId="3" borderId="82" xfId="0" applyNumberFormat="1" applyFont="1" applyFill="1" applyBorder="1" applyAlignment="1" applyProtection="1">
      <alignment horizontal="center" vertical="center" shrinkToFit="1"/>
      <protection locked="0"/>
    </xf>
    <xf numFmtId="177" fontId="6" fillId="3" borderId="85" xfId="0" applyNumberFormat="1" applyFont="1" applyFill="1" applyBorder="1" applyAlignment="1" applyProtection="1">
      <alignment horizontal="center" vertical="center" shrinkToFit="1"/>
      <protection locked="0"/>
    </xf>
    <xf numFmtId="177" fontId="6" fillId="3" borderId="50" xfId="0" applyNumberFormat="1" applyFont="1" applyFill="1" applyBorder="1" applyAlignment="1" applyProtection="1">
      <alignment horizontal="center" vertical="center" shrinkToFit="1"/>
      <protection locked="0"/>
    </xf>
    <xf numFmtId="177" fontId="6" fillId="3" borderId="51" xfId="0" applyNumberFormat="1" applyFont="1" applyFill="1" applyBorder="1" applyAlignment="1" applyProtection="1">
      <alignment horizontal="center" vertical="center" shrinkToFit="1"/>
      <protection locked="0"/>
    </xf>
    <xf numFmtId="177" fontId="6" fillId="3" borderId="49" xfId="0" applyNumberFormat="1" applyFont="1" applyFill="1" applyBorder="1" applyAlignment="1" applyProtection="1">
      <alignment horizontal="center" vertical="center" shrinkToFit="1"/>
      <protection locked="0"/>
    </xf>
    <xf numFmtId="177" fontId="6" fillId="3" borderId="86" xfId="0" applyNumberFormat="1" applyFont="1" applyFill="1" applyBorder="1" applyAlignment="1" applyProtection="1">
      <alignment horizontal="center" vertical="center" shrinkToFit="1"/>
      <protection locked="0"/>
    </xf>
    <xf numFmtId="177" fontId="7" fillId="0" borderId="85" xfId="0" applyNumberFormat="1" applyFont="1" applyBorder="1" applyAlignment="1">
      <alignment horizontal="center" vertical="center" shrinkToFit="1"/>
    </xf>
    <xf numFmtId="177" fontId="7" fillId="0" borderId="50"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177" fontId="7" fillId="0" borderId="89" xfId="0" applyNumberFormat="1" applyFont="1" applyBorder="1" applyAlignment="1">
      <alignment horizontal="center" vertical="center" shrinkToFit="1"/>
    </xf>
    <xf numFmtId="177" fontId="7" fillId="0" borderId="90" xfId="0" applyNumberFormat="1" applyFont="1" applyBorder="1" applyAlignment="1">
      <alignment horizontal="center" vertical="center" shrinkToFit="1"/>
    </xf>
    <xf numFmtId="177" fontId="7" fillId="0" borderId="91" xfId="0" applyNumberFormat="1" applyFont="1" applyBorder="1" applyAlignment="1">
      <alignment horizontal="center" vertical="center" shrinkToFit="1"/>
    </xf>
    <xf numFmtId="177" fontId="7" fillId="0" borderId="92" xfId="0" applyNumberFormat="1" applyFont="1" applyBorder="1" applyAlignment="1">
      <alignment horizontal="center" vertical="center" shrinkToFit="1"/>
    </xf>
    <xf numFmtId="177" fontId="7" fillId="0" borderId="93" xfId="0" applyNumberFormat="1" applyFont="1" applyBorder="1" applyAlignment="1">
      <alignment horizontal="center" vertical="center" shrinkToFit="1"/>
    </xf>
    <xf numFmtId="0" fontId="9" fillId="0" borderId="0" xfId="0" applyFont="1">
      <alignment vertical="center"/>
    </xf>
    <xf numFmtId="0" fontId="10" fillId="0" borderId="0" xfId="0" applyFont="1">
      <alignment vertical="center"/>
    </xf>
    <xf numFmtId="0" fontId="9" fillId="0" borderId="0" xfId="0" applyFont="1" applyBorder="1">
      <alignment vertical="center"/>
    </xf>
    <xf numFmtId="0" fontId="9"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12" fillId="4" borderId="0" xfId="0" applyFont="1" applyFill="1" applyProtection="1">
      <alignment vertical="center"/>
    </xf>
    <xf numFmtId="0" fontId="12" fillId="4" borderId="0" xfId="0" applyFont="1" applyFill="1" applyAlignment="1" applyProtection="1">
      <alignment horizontal="center" vertical="center"/>
    </xf>
    <xf numFmtId="0" fontId="13"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4" fillId="4" borderId="0" xfId="0" applyFont="1" applyFill="1">
      <alignment vertical="center"/>
    </xf>
    <xf numFmtId="0" fontId="12" fillId="4" borderId="0" xfId="0" applyFont="1" applyFill="1">
      <alignment vertical="center"/>
    </xf>
    <xf numFmtId="0" fontId="14" fillId="4" borderId="0" xfId="0" applyFont="1" applyFill="1" applyAlignment="1">
      <alignment horizontal="left" vertical="center"/>
    </xf>
    <xf numFmtId="0" fontId="15" fillId="4" borderId="95" xfId="0" applyFont="1" applyFill="1" applyBorder="1" applyAlignment="1" applyProtection="1">
      <alignment horizontal="center" vertical="center" shrinkToFit="1"/>
    </xf>
    <xf numFmtId="0" fontId="15" fillId="4" borderId="64" xfId="0" applyFont="1" applyFill="1" applyBorder="1" applyAlignment="1" applyProtection="1">
      <alignment horizontal="center" vertical="center"/>
    </xf>
    <xf numFmtId="0" fontId="12" fillId="4" borderId="0" xfId="0" applyFont="1" applyFill="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20" fontId="12" fillId="3" borderId="1" xfId="0" applyNumberFormat="1" applyFont="1" applyFill="1" applyBorder="1" applyAlignment="1" applyProtection="1">
      <alignment horizontal="center" vertical="center"/>
      <protection locked="0"/>
    </xf>
    <xf numFmtId="0" fontId="12" fillId="4" borderId="0" xfId="0" applyFont="1" applyFill="1" applyAlignment="1" applyProtection="1">
      <alignment horizontal="right" vertical="center"/>
      <protection locked="0"/>
    </xf>
    <xf numFmtId="0" fontId="12" fillId="4" borderId="0" xfId="0" applyFont="1" applyFill="1" applyProtection="1">
      <alignment vertical="center"/>
      <protection locked="0"/>
    </xf>
    <xf numFmtId="0" fontId="12" fillId="4" borderId="1" xfId="0" applyFont="1" applyFill="1" applyBorder="1" applyAlignment="1" applyProtection="1">
      <alignment horizontal="center" vertical="center"/>
    </xf>
    <xf numFmtId="20" fontId="12" fillId="4" borderId="1" xfId="0" applyNumberFormat="1" applyFont="1" applyFill="1" applyBorder="1" applyAlignment="1" applyProtection="1">
      <alignment horizontal="center" vertical="center"/>
    </xf>
    <xf numFmtId="178" fontId="12" fillId="4" borderId="1" xfId="0" applyNumberFormat="1" applyFont="1" applyFill="1" applyBorder="1" applyAlignment="1" applyProtection="1">
      <alignment horizontal="center" vertical="center"/>
    </xf>
    <xf numFmtId="0" fontId="12" fillId="4" borderId="0" xfId="0" applyFont="1" applyFill="1" applyAlignment="1" applyProtection="1">
      <alignment horizontal="right" vertical="center"/>
    </xf>
    <xf numFmtId="0" fontId="12" fillId="3" borderId="1" xfId="0" applyFont="1" applyFill="1" applyBorder="1" applyAlignment="1" applyProtection="1">
      <alignment horizontal="left" vertical="center"/>
      <protection locked="0"/>
    </xf>
    <xf numFmtId="20" fontId="12" fillId="4" borderId="1" xfId="0" applyNumberFormat="1"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6" fillId="3" borderId="95" xfId="0" applyFont="1" applyFill="1" applyBorder="1" applyAlignment="1" applyProtection="1">
      <alignment horizontal="center" vertical="center"/>
      <protection locked="0"/>
    </xf>
    <xf numFmtId="0" fontId="16" fillId="3" borderId="96" xfId="0" applyFont="1" applyFill="1" applyBorder="1" applyAlignment="1" applyProtection="1">
      <alignment horizontal="center" vertical="center"/>
      <protection locked="0"/>
    </xf>
    <xf numFmtId="0" fontId="16" fillId="3" borderId="64" xfId="0" applyFont="1" applyFill="1" applyBorder="1" applyAlignment="1" applyProtection="1">
      <alignment horizontal="center" vertical="center"/>
      <protection locked="0"/>
    </xf>
    <xf numFmtId="177" fontId="2" fillId="2" borderId="11" xfId="0" applyNumberFormat="1" applyFont="1" applyFill="1" applyBorder="1" applyAlignment="1" applyProtection="1">
      <alignment horizontal="center" vertical="center" shrinkToFit="1"/>
      <protection locked="0"/>
    </xf>
    <xf numFmtId="177" fontId="2" fillId="2" borderId="30" xfId="0" applyNumberFormat="1" applyFont="1" applyFill="1" applyBorder="1" applyAlignment="1" applyProtection="1">
      <alignment horizontal="center" vertical="center" shrinkToFit="1"/>
      <protection locked="0"/>
    </xf>
    <xf numFmtId="177" fontId="2" fillId="2" borderId="59" xfId="0" applyNumberFormat="1" applyFont="1" applyFill="1" applyBorder="1" applyAlignment="1" applyProtection="1">
      <alignment horizontal="center" vertical="center" shrinkToFit="1"/>
      <protection locked="0"/>
    </xf>
    <xf numFmtId="177" fontId="2" fillId="2" borderId="60" xfId="0" applyNumberFormat="1" applyFont="1" applyFill="1" applyBorder="1" applyAlignment="1" applyProtection="1">
      <alignment horizontal="center" vertical="center" shrinkToFit="1"/>
      <protection locked="0"/>
    </xf>
    <xf numFmtId="177" fontId="2" fillId="2" borderId="61" xfId="0" applyNumberFormat="1" applyFont="1" applyFill="1" applyBorder="1" applyAlignment="1" applyProtection="1">
      <alignment horizontal="center" vertical="center" shrinkToFit="1"/>
      <protection locked="0"/>
    </xf>
    <xf numFmtId="0" fontId="9" fillId="0" borderId="97" xfId="0" applyFont="1" applyBorder="1" applyAlignment="1">
      <alignment vertical="center"/>
    </xf>
    <xf numFmtId="177" fontId="6" fillId="3" borderId="78" xfId="0" applyNumberFormat="1" applyFont="1" applyFill="1" applyBorder="1" applyAlignment="1" applyProtection="1">
      <alignment horizontal="center" vertical="center" shrinkToFit="1"/>
      <protection locked="0"/>
    </xf>
    <xf numFmtId="177" fontId="6" fillId="3" borderId="79" xfId="0" applyNumberFormat="1" applyFont="1" applyFill="1" applyBorder="1" applyAlignment="1" applyProtection="1">
      <alignment horizontal="center" vertical="center" shrinkToFit="1"/>
      <protection locked="0"/>
    </xf>
    <xf numFmtId="177" fontId="6" fillId="3" borderId="80" xfId="0" applyNumberFormat="1" applyFont="1" applyFill="1" applyBorder="1" applyAlignment="1" applyProtection="1">
      <alignment horizontal="center" vertical="center" shrinkToFit="1"/>
      <protection locked="0"/>
    </xf>
    <xf numFmtId="177" fontId="6" fillId="3" borderId="81" xfId="0" applyNumberFormat="1" applyFont="1" applyFill="1" applyBorder="1" applyAlignment="1" applyProtection="1">
      <alignment horizontal="center" vertical="center" shrinkToFit="1"/>
      <protection locked="0"/>
    </xf>
    <xf numFmtId="177" fontId="6" fillId="3" borderId="16" xfId="0" applyNumberFormat="1" applyFont="1" applyFill="1" applyBorder="1" applyAlignment="1" applyProtection="1">
      <alignment horizontal="center" vertical="center" shrinkToFit="1"/>
      <protection locked="0"/>
    </xf>
    <xf numFmtId="177" fontId="6" fillId="3" borderId="17" xfId="0" applyNumberFormat="1" applyFont="1" applyFill="1" applyBorder="1" applyAlignment="1" applyProtection="1">
      <alignment horizontal="center" vertical="center" shrinkToFit="1"/>
      <protection locked="0"/>
    </xf>
    <xf numFmtId="0" fontId="8" fillId="4" borderId="1" xfId="0" applyFont="1" applyFill="1" applyBorder="1" applyAlignment="1">
      <alignment horizontal="center" vertical="center"/>
    </xf>
    <xf numFmtId="0" fontId="17" fillId="4" borderId="0" xfId="0" applyFont="1" applyFill="1">
      <alignment vertical="center"/>
    </xf>
    <xf numFmtId="0" fontId="2" fillId="4" borderId="0" xfId="0" applyFont="1" applyFill="1" applyBorder="1">
      <alignment vertical="center"/>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1" xfId="0" applyFont="1" applyFill="1" applyBorder="1">
      <alignment vertical="center"/>
    </xf>
    <xf numFmtId="0" fontId="2" fillId="4" borderId="1" xfId="0" applyFont="1" applyFill="1" applyBorder="1" applyAlignment="1">
      <alignment vertical="center" shrinkToFit="1"/>
    </xf>
    <xf numFmtId="0" fontId="17" fillId="4" borderId="2" xfId="0" applyFont="1" applyFill="1" applyBorder="1" applyAlignment="1">
      <alignment horizontal="center" vertical="center"/>
    </xf>
    <xf numFmtId="0" fontId="16" fillId="4" borderId="98"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2" fillId="4" borderId="99" xfId="0" applyFont="1" applyFill="1" applyBorder="1" applyAlignment="1">
      <alignment vertical="center" shrinkToFit="1"/>
    </xf>
    <xf numFmtId="0" fontId="12" fillId="4" borderId="25" xfId="0" applyFont="1" applyFill="1" applyBorder="1" applyAlignment="1">
      <alignment vertical="center" shrinkToFit="1"/>
    </xf>
    <xf numFmtId="0" fontId="12" fillId="4" borderId="1" xfId="0" applyFont="1" applyFill="1" applyBorder="1" applyAlignment="1">
      <alignment vertical="center" shrinkToFit="1"/>
    </xf>
    <xf numFmtId="0" fontId="12" fillId="4" borderId="16" xfId="0" applyFont="1" applyFill="1" applyBorder="1" applyAlignment="1">
      <alignment vertical="center" shrinkToFit="1"/>
    </xf>
    <xf numFmtId="0" fontId="12" fillId="4" borderId="15" xfId="0" applyFont="1" applyFill="1" applyBorder="1" applyAlignment="1">
      <alignment vertical="center" shrinkToFit="1"/>
    </xf>
    <xf numFmtId="0" fontId="17" fillId="4" borderId="19" xfId="0" applyFont="1" applyFill="1" applyBorder="1">
      <alignment vertical="center"/>
    </xf>
    <xf numFmtId="0" fontId="17" fillId="4" borderId="20" xfId="0" applyFont="1" applyFill="1" applyBorder="1">
      <alignment vertical="center"/>
    </xf>
    <xf numFmtId="0" fontId="17" fillId="4" borderId="21" xfId="0" applyFont="1" applyFill="1" applyBorder="1">
      <alignment vertical="center"/>
    </xf>
    <xf numFmtId="0" fontId="12" fillId="6" borderId="15" xfId="0" applyFont="1" applyFill="1" applyBorder="1" applyAlignment="1">
      <alignment vertical="center" shrinkToFit="1"/>
    </xf>
    <xf numFmtId="0" fontId="12" fillId="6" borderId="1" xfId="0" applyFont="1" applyFill="1" applyBorder="1" applyAlignment="1">
      <alignment vertical="center" shrinkToFit="1"/>
    </xf>
    <xf numFmtId="0" fontId="16" fillId="6" borderId="5" xfId="0" applyFont="1" applyFill="1" applyBorder="1" applyAlignment="1">
      <alignment horizontal="center" vertical="center"/>
    </xf>
    <xf numFmtId="0" fontId="12" fillId="6" borderId="25" xfId="0" applyFont="1" applyFill="1" applyBorder="1" applyAlignment="1">
      <alignment vertical="center" shrinkToFit="1"/>
    </xf>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5" fillId="0" borderId="0" xfId="0" applyFont="1" applyAlignment="1" applyProtection="1">
      <alignment horizontal="right" vertical="center"/>
    </xf>
    <xf numFmtId="0" fontId="5" fillId="0" borderId="0" xfId="0" applyFont="1" applyAlignment="1" applyProtection="1">
      <alignment vertical="center"/>
    </xf>
    <xf numFmtId="0" fontId="4" fillId="0" borderId="0" xfId="0" applyFont="1" applyAlignment="1" applyProtection="1">
      <alignment vertical="center"/>
    </xf>
    <xf numFmtId="0" fontId="4" fillId="4" borderId="0" xfId="0" applyFont="1" applyFill="1" applyAlignment="1" applyProtection="1">
      <alignment vertical="center"/>
    </xf>
    <xf numFmtId="0" fontId="4" fillId="4" borderId="0" xfId="0" applyFont="1" applyFill="1" applyProtection="1">
      <alignment vertical="center"/>
    </xf>
    <xf numFmtId="0" fontId="4" fillId="4" borderId="0" xfId="0" applyFont="1" applyFill="1" applyAlignment="1" applyProtection="1">
      <alignment horizontal="center" vertical="center"/>
    </xf>
    <xf numFmtId="0" fontId="3" fillId="4" borderId="0" xfId="0" applyFont="1" applyFill="1" applyBorder="1" applyAlignment="1" applyProtection="1">
      <alignment vertical="center"/>
    </xf>
    <xf numFmtId="0" fontId="4" fillId="0" borderId="0" xfId="0" applyFont="1" applyAlignment="1" applyProtection="1">
      <alignment horizontal="center" vertical="center"/>
    </xf>
    <xf numFmtId="0" fontId="6" fillId="0" borderId="0" xfId="0" applyFont="1" applyProtection="1">
      <alignment vertical="center"/>
    </xf>
    <xf numFmtId="0" fontId="1" fillId="0" borderId="0" xfId="0" applyFont="1" applyAlignment="1" applyProtection="1">
      <alignment horizontal="right" vertical="center"/>
    </xf>
    <xf numFmtId="0" fontId="0" fillId="0" borderId="0" xfId="0" applyProtection="1">
      <alignment vertical="center"/>
    </xf>
    <xf numFmtId="0" fontId="2" fillId="0" borderId="4"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3" fillId="0" borderId="8" xfId="0" applyFont="1" applyBorder="1" applyAlignment="1" applyProtection="1">
      <alignment vertical="center"/>
    </xf>
    <xf numFmtId="0" fontId="2" fillId="4" borderId="8" xfId="0" applyFont="1" applyFill="1" applyBorder="1" applyAlignment="1" applyProtection="1">
      <alignment vertical="center"/>
    </xf>
    <xf numFmtId="0" fontId="2" fillId="5" borderId="8" xfId="0" applyFont="1" applyFill="1" applyBorder="1" applyAlignment="1" applyProtection="1">
      <alignment vertical="center"/>
    </xf>
    <xf numFmtId="0" fontId="2" fillId="0" borderId="9" xfId="0" applyFont="1" applyBorder="1" applyAlignment="1" applyProtection="1">
      <alignment vertical="center"/>
    </xf>
    <xf numFmtId="0" fontId="2" fillId="0" borderId="11"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2" fillId="0" borderId="18"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2" fillId="0" borderId="23" xfId="0" applyFont="1" applyBorder="1" applyAlignment="1" applyProtection="1">
      <alignment vertical="center"/>
    </xf>
    <xf numFmtId="0" fontId="9" fillId="0" borderId="26" xfId="0" applyFont="1" applyBorder="1" applyAlignment="1" applyProtection="1">
      <alignment vertical="center"/>
    </xf>
    <xf numFmtId="0" fontId="9" fillId="0" borderId="27" xfId="0" applyFont="1" applyBorder="1" applyAlignment="1" applyProtection="1">
      <alignment vertical="center"/>
    </xf>
    <xf numFmtId="0" fontId="10" fillId="0" borderId="27" xfId="0" applyFont="1" applyBorder="1" applyAlignment="1" applyProtection="1">
      <alignment vertical="center"/>
    </xf>
    <xf numFmtId="0" fontId="10" fillId="0" borderId="28" xfId="0" applyFont="1" applyBorder="1" applyAlignment="1" applyProtection="1">
      <alignment vertical="center"/>
    </xf>
    <xf numFmtId="0" fontId="3" fillId="0" borderId="34" xfId="0" applyFont="1" applyBorder="1" applyAlignment="1" applyProtection="1">
      <alignment horizontal="center" vertical="center"/>
    </xf>
    <xf numFmtId="0" fontId="9" fillId="0" borderId="35" xfId="0" applyFont="1" applyBorder="1" applyAlignment="1" applyProtection="1">
      <alignment vertical="center"/>
    </xf>
    <xf numFmtId="0" fontId="9" fillId="0" borderId="36" xfId="0" applyFont="1" applyBorder="1" applyAlignment="1" applyProtection="1">
      <alignment vertical="center"/>
    </xf>
    <xf numFmtId="0" fontId="10" fillId="0" borderId="36" xfId="0" applyFont="1" applyBorder="1" applyAlignment="1" applyProtection="1">
      <alignment vertical="center"/>
    </xf>
    <xf numFmtId="0" fontId="10" fillId="0" borderId="37" xfId="0" applyFont="1" applyBorder="1" applyAlignment="1" applyProtection="1">
      <alignment vertical="center"/>
    </xf>
    <xf numFmtId="177" fontId="3" fillId="0" borderId="38" xfId="0" applyNumberFormat="1" applyFont="1" applyBorder="1" applyAlignment="1" applyProtection="1">
      <alignment horizontal="center" vertical="center" shrinkToFit="1"/>
    </xf>
    <xf numFmtId="177" fontId="3" fillId="0" borderId="39" xfId="0" applyNumberFormat="1" applyFont="1" applyBorder="1" applyAlignment="1" applyProtection="1">
      <alignment horizontal="center" vertical="center" shrinkToFit="1"/>
    </xf>
    <xf numFmtId="177" fontId="3" fillId="0" borderId="40" xfId="0" applyNumberFormat="1" applyFont="1" applyBorder="1" applyAlignment="1" applyProtection="1">
      <alignment horizontal="center" vertical="center" shrinkToFit="1"/>
    </xf>
    <xf numFmtId="0" fontId="2" fillId="0" borderId="43" xfId="0" applyFont="1" applyBorder="1" applyAlignment="1" applyProtection="1">
      <alignment horizontal="center" vertical="center"/>
    </xf>
    <xf numFmtId="0" fontId="9" fillId="0" borderId="45" xfId="0" applyFont="1" applyBorder="1" applyAlignment="1" applyProtection="1">
      <alignment vertical="center"/>
    </xf>
    <xf numFmtId="0" fontId="9" fillId="0" borderId="46" xfId="0" applyFont="1" applyBorder="1" applyAlignment="1" applyProtection="1">
      <alignment vertical="center"/>
    </xf>
    <xf numFmtId="0" fontId="10" fillId="0" borderId="47" xfId="0" applyFont="1" applyBorder="1" applyAlignment="1" applyProtection="1">
      <alignment vertical="center"/>
    </xf>
    <xf numFmtId="0" fontId="10" fillId="0" borderId="48" xfId="0" applyFont="1" applyBorder="1" applyAlignment="1" applyProtection="1">
      <alignment horizontal="center" vertical="center"/>
    </xf>
    <xf numFmtId="177" fontId="3" fillId="0" borderId="49" xfId="0" applyNumberFormat="1" applyFont="1" applyBorder="1" applyAlignment="1" applyProtection="1">
      <alignment horizontal="center" vertical="center" shrinkToFit="1"/>
    </xf>
    <xf numFmtId="177" fontId="3" fillId="0" borderId="50" xfId="0" applyNumberFormat="1" applyFont="1" applyBorder="1" applyAlignment="1" applyProtection="1">
      <alignment horizontal="center" vertical="center" shrinkToFit="1"/>
    </xf>
    <xf numFmtId="177" fontId="3" fillId="0" borderId="51" xfId="0" applyNumberFormat="1" applyFont="1" applyBorder="1" applyAlignment="1" applyProtection="1">
      <alignment horizontal="center" vertical="center" shrinkToFit="1"/>
    </xf>
    <xf numFmtId="0" fontId="2" fillId="0" borderId="54" xfId="0" applyFont="1" applyBorder="1" applyAlignment="1" applyProtection="1">
      <alignment vertical="center"/>
    </xf>
    <xf numFmtId="0" fontId="9" fillId="0" borderId="56" xfId="0" applyFont="1" applyBorder="1" applyAlignment="1" applyProtection="1">
      <alignment vertical="center"/>
    </xf>
    <xf numFmtId="0" fontId="9" fillId="0" borderId="57" xfId="0" applyFont="1" applyBorder="1" applyAlignment="1" applyProtection="1">
      <alignment vertical="center"/>
    </xf>
    <xf numFmtId="0" fontId="10" fillId="0" borderId="57" xfId="0" applyFont="1" applyBorder="1" applyAlignment="1" applyProtection="1">
      <alignment vertical="center"/>
    </xf>
    <xf numFmtId="0" fontId="10" fillId="0" borderId="58" xfId="0" applyFont="1" applyBorder="1" applyAlignment="1" applyProtection="1">
      <alignment vertical="center"/>
    </xf>
    <xf numFmtId="177" fontId="3" fillId="0" borderId="39" xfId="0" applyNumberFormat="1" applyFont="1" applyFill="1" applyBorder="1" applyAlignment="1" applyProtection="1">
      <alignment horizontal="center" vertical="center" shrinkToFit="1"/>
    </xf>
    <xf numFmtId="177" fontId="3" fillId="0" borderId="40" xfId="0" applyNumberFormat="1" applyFont="1" applyFill="1" applyBorder="1" applyAlignment="1" applyProtection="1">
      <alignment horizontal="center" vertical="center" shrinkToFi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5" xfId="0" applyFont="1" applyBorder="1" applyAlignment="1" applyProtection="1">
      <alignment horizontal="center" vertical="center"/>
    </xf>
    <xf numFmtId="177" fontId="3" fillId="0" borderId="50" xfId="0" applyNumberFormat="1" applyFont="1" applyFill="1" applyBorder="1" applyAlignment="1" applyProtection="1">
      <alignment horizontal="center" vertical="center" shrinkToFit="1"/>
    </xf>
    <xf numFmtId="177" fontId="3" fillId="0" borderId="51" xfId="0" applyNumberFormat="1" applyFont="1" applyFill="1" applyBorder="1" applyAlignment="1" applyProtection="1">
      <alignment horizontal="center" vertical="center" shrinkToFit="1"/>
    </xf>
    <xf numFmtId="0" fontId="9" fillId="0" borderId="47" xfId="0" applyFont="1" applyBorder="1" applyAlignment="1" applyProtection="1">
      <alignment vertical="center"/>
    </xf>
    <xf numFmtId="0" fontId="10" fillId="0" borderId="46" xfId="0" applyFont="1" applyBorder="1" applyAlignment="1" applyProtection="1">
      <alignment vertical="center"/>
    </xf>
    <xf numFmtId="0" fontId="10" fillId="0" borderId="66" xfId="0" applyFont="1" applyBorder="1" applyAlignment="1" applyProtection="1">
      <alignment horizontal="center" vertical="center"/>
    </xf>
    <xf numFmtId="0" fontId="10" fillId="0" borderId="65" xfId="0" applyFont="1" applyBorder="1" applyAlignment="1" applyProtection="1">
      <alignment vertical="center"/>
    </xf>
    <xf numFmtId="0" fontId="9" fillId="0" borderId="67" xfId="0" applyFont="1" applyBorder="1" applyAlignment="1" applyProtection="1">
      <alignment vertical="center"/>
    </xf>
    <xf numFmtId="0" fontId="9" fillId="0" borderId="68" xfId="0" applyFont="1" applyBorder="1" applyAlignment="1" applyProtection="1">
      <alignment vertical="center"/>
    </xf>
    <xf numFmtId="0" fontId="10" fillId="0" borderId="68" xfId="0" applyFont="1" applyBorder="1" applyAlignment="1" applyProtection="1">
      <alignment vertical="center"/>
    </xf>
    <xf numFmtId="0" fontId="10" fillId="0" borderId="69" xfId="0" applyFont="1" applyBorder="1" applyAlignment="1" applyProtection="1">
      <alignment horizontal="center" vertical="center"/>
    </xf>
    <xf numFmtId="0" fontId="9" fillId="0" borderId="71" xfId="0" applyFont="1" applyBorder="1" applyAlignment="1" applyProtection="1">
      <alignment vertical="center"/>
    </xf>
    <xf numFmtId="0" fontId="9" fillId="0" borderId="72" xfId="0" applyFont="1" applyBorder="1" applyAlignment="1" applyProtection="1">
      <alignment vertical="center"/>
    </xf>
    <xf numFmtId="0" fontId="10" fillId="0" borderId="72" xfId="0" applyFont="1" applyBorder="1" applyAlignment="1" applyProtection="1">
      <alignment vertical="center"/>
    </xf>
    <xf numFmtId="0" fontId="10" fillId="0" borderId="73" xfId="0" applyFont="1" applyBorder="1" applyAlignment="1" applyProtection="1">
      <alignment vertical="center"/>
    </xf>
    <xf numFmtId="0" fontId="9" fillId="0" borderId="74" xfId="0" applyFont="1" applyBorder="1" applyAlignment="1" applyProtection="1">
      <alignment vertical="center"/>
    </xf>
    <xf numFmtId="0" fontId="9" fillId="0" borderId="75" xfId="0" applyFont="1" applyBorder="1" applyAlignment="1" applyProtection="1">
      <alignment vertical="center"/>
    </xf>
    <xf numFmtId="0" fontId="10" fillId="0" borderId="75" xfId="0" applyFont="1" applyBorder="1" applyAlignment="1" applyProtection="1">
      <alignment vertical="center"/>
    </xf>
    <xf numFmtId="0" fontId="10" fillId="0" borderId="76" xfId="0" applyFont="1" applyBorder="1" applyAlignment="1" applyProtection="1">
      <alignment horizontal="center" vertical="center"/>
    </xf>
    <xf numFmtId="177" fontId="7" fillId="0" borderId="85" xfId="0" applyNumberFormat="1" applyFont="1" applyBorder="1" applyAlignment="1" applyProtection="1">
      <alignment horizontal="center" vertical="center" shrinkToFit="1"/>
    </xf>
    <xf numFmtId="177" fontId="7" fillId="0" borderId="50" xfId="0" applyNumberFormat="1" applyFont="1" applyBorder="1" applyAlignment="1" applyProtection="1">
      <alignment horizontal="center" vertical="center" shrinkToFit="1"/>
    </xf>
    <xf numFmtId="177" fontId="7" fillId="0" borderId="16" xfId="0" applyNumberFormat="1" applyFont="1" applyBorder="1" applyAlignment="1" applyProtection="1">
      <alignment horizontal="center" vertical="center" shrinkToFit="1"/>
    </xf>
    <xf numFmtId="177" fontId="7" fillId="0" borderId="89" xfId="0" applyNumberFormat="1" applyFont="1" applyBorder="1" applyAlignment="1" applyProtection="1">
      <alignment horizontal="center" vertical="center" shrinkToFit="1"/>
    </xf>
    <xf numFmtId="177" fontId="7" fillId="0" borderId="90" xfId="0" applyNumberFormat="1" applyFont="1" applyBorder="1" applyAlignment="1" applyProtection="1">
      <alignment horizontal="center" vertical="center" shrinkToFit="1"/>
    </xf>
    <xf numFmtId="177" fontId="7" fillId="0" borderId="91" xfId="0" applyNumberFormat="1" applyFont="1" applyBorder="1" applyAlignment="1" applyProtection="1">
      <alignment horizontal="center" vertical="center" shrinkToFit="1"/>
    </xf>
    <xf numFmtId="177" fontId="7" fillId="0" borderId="92" xfId="0" applyNumberFormat="1" applyFont="1" applyBorder="1" applyAlignment="1" applyProtection="1">
      <alignment horizontal="center" vertical="center" shrinkToFit="1"/>
    </xf>
    <xf numFmtId="177" fontId="7" fillId="0" borderId="93" xfId="0" applyNumberFormat="1" applyFont="1" applyBorder="1" applyAlignment="1" applyProtection="1">
      <alignment horizontal="center" vertical="center" shrinkToFit="1"/>
    </xf>
    <xf numFmtId="0" fontId="9" fillId="0" borderId="0" xfId="0" applyFont="1" applyProtection="1">
      <alignment vertical="center"/>
    </xf>
    <xf numFmtId="0" fontId="10" fillId="0" borderId="0" xfId="0" applyFont="1" applyProtection="1">
      <alignment vertical="center"/>
    </xf>
    <xf numFmtId="0" fontId="9" fillId="0" borderId="0" xfId="0" applyFont="1" applyBorder="1" applyProtection="1">
      <alignment vertical="center"/>
    </xf>
    <xf numFmtId="0" fontId="9" fillId="0" borderId="0" xfId="0" applyFont="1" applyAlignment="1" applyProtection="1">
      <alignment horizontal="right" vertical="center"/>
    </xf>
    <xf numFmtId="0" fontId="1" fillId="0" borderId="0" xfId="0" applyFont="1" applyAlignment="1" applyProtection="1">
      <alignment horizontal="left" vertical="center" wrapText="1"/>
    </xf>
    <xf numFmtId="0" fontId="1" fillId="0" borderId="0" xfId="0" applyFont="1" applyAlignment="1" applyProtection="1">
      <alignment horizontal="right" vertical="center" textRotation="90"/>
    </xf>
    <xf numFmtId="0" fontId="22" fillId="4" borderId="0" xfId="0" applyFont="1" applyFill="1">
      <alignment vertical="center"/>
    </xf>
    <xf numFmtId="0" fontId="8" fillId="4" borderId="0" xfId="0" applyFont="1" applyFill="1" applyAlignment="1">
      <alignment horizontal="left" vertical="center"/>
    </xf>
    <xf numFmtId="0" fontId="23" fillId="4" borderId="0" xfId="0" applyFont="1" applyFill="1" applyAlignment="1">
      <alignment horizontal="left" vertical="center"/>
    </xf>
    <xf numFmtId="0" fontId="8" fillId="4" borderId="0" xfId="0" applyFont="1" applyFill="1">
      <alignment vertical="center"/>
    </xf>
    <xf numFmtId="0" fontId="8" fillId="3" borderId="1" xfId="0" applyFont="1" applyFill="1" applyBorder="1" applyAlignment="1">
      <alignment horizontal="left" vertical="center"/>
    </xf>
    <xf numFmtId="0" fontId="8" fillId="4" borderId="0" xfId="0" applyFont="1" applyFill="1" applyAlignment="1">
      <alignment vertical="center"/>
    </xf>
    <xf numFmtId="0" fontId="8" fillId="2" borderId="1" xfId="0" applyFont="1" applyFill="1" applyBorder="1" applyAlignment="1">
      <alignment horizontal="left" vertical="center"/>
    </xf>
    <xf numFmtId="0" fontId="24" fillId="4" borderId="0" xfId="0" applyFont="1" applyFill="1" applyAlignment="1">
      <alignment horizontal="left" vertical="center"/>
    </xf>
    <xf numFmtId="0" fontId="8" fillId="4" borderId="0" xfId="0" applyFont="1" applyFill="1" applyBorder="1" applyAlignment="1">
      <alignment horizontal="center" vertical="center"/>
    </xf>
    <xf numFmtId="0" fontId="8" fillId="4" borderId="0" xfId="0" applyFont="1" applyFill="1" applyBorder="1" applyAlignment="1">
      <alignment horizontal="left" vertical="center"/>
    </xf>
    <xf numFmtId="0" fontId="8" fillId="4" borderId="1" xfId="0" applyFont="1" applyFill="1" applyBorder="1" applyAlignment="1">
      <alignment horizontal="left" vertical="center"/>
    </xf>
    <xf numFmtId="0" fontId="8" fillId="4" borderId="0" xfId="0" applyFont="1" applyFill="1" applyBorder="1">
      <alignment vertical="center"/>
    </xf>
    <xf numFmtId="0" fontId="26" fillId="4" borderId="0" xfId="0" applyFont="1" applyFill="1" applyAlignment="1">
      <alignment vertical="center"/>
    </xf>
    <xf numFmtId="0" fontId="8" fillId="4" borderId="0" xfId="0" applyFont="1" applyFill="1" applyBorder="1" applyAlignment="1">
      <alignment vertical="center"/>
    </xf>
    <xf numFmtId="0" fontId="8" fillId="4" borderId="0" xfId="0" applyFont="1" applyFill="1" applyBorder="1" applyAlignment="1">
      <alignment vertical="center" shrinkToFit="1"/>
    </xf>
    <xf numFmtId="0" fontId="8" fillId="4" borderId="0" xfId="0" applyFont="1" applyFill="1" applyAlignment="1">
      <alignment vertical="center" wrapText="1"/>
    </xf>
    <xf numFmtId="0" fontId="8" fillId="5" borderId="0" xfId="0" applyFont="1" applyFill="1" applyAlignment="1">
      <alignment vertical="center" wrapText="1"/>
    </xf>
    <xf numFmtId="0" fontId="7" fillId="4" borderId="0" xfId="0" applyFont="1" applyFill="1" applyAlignment="1"/>
    <xf numFmtId="0" fontId="7" fillId="4" borderId="0" xfId="0" applyFont="1" applyFill="1">
      <alignment vertical="center"/>
    </xf>
    <xf numFmtId="0" fontId="7" fillId="4" borderId="0" xfId="0" applyFont="1" applyFill="1" applyAlignment="1">
      <alignment vertical="center" wrapText="1"/>
    </xf>
    <xf numFmtId="0" fontId="7" fillId="4" borderId="0" xfId="0" applyFont="1" applyFill="1" applyAlignment="1">
      <alignment horizontal="justify" vertical="center" wrapText="1"/>
    </xf>
    <xf numFmtId="0" fontId="22" fillId="0" borderId="0" xfId="0" applyFont="1">
      <alignment vertical="center"/>
    </xf>
    <xf numFmtId="0" fontId="27" fillId="7"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1" xfId="0" applyFont="1" applyFill="1" applyBorder="1" applyAlignment="1" applyProtection="1">
      <alignment horizontal="left" vertical="center" shrinkToFit="1"/>
      <protection locked="0"/>
    </xf>
    <xf numFmtId="20" fontId="12" fillId="3" borderId="1" xfId="0" applyNumberFormat="1" applyFont="1" applyFill="1" applyBorder="1" applyAlignment="1" applyProtection="1">
      <alignment horizontal="center" vertical="center"/>
    </xf>
    <xf numFmtId="0" fontId="0" fillId="0" borderId="0" xfId="0" applyAlignment="1" applyProtection="1">
      <alignment vertical="center"/>
    </xf>
    <xf numFmtId="0" fontId="27" fillId="8" borderId="0" xfId="0" applyFont="1" applyFill="1" applyProtection="1">
      <alignment vertical="center"/>
    </xf>
    <xf numFmtId="0" fontId="12" fillId="4"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wrapText="1"/>
    </xf>
    <xf numFmtId="177" fontId="3" fillId="2" borderId="11" xfId="0" applyNumberFormat="1" applyFont="1" applyFill="1" applyBorder="1" applyAlignment="1" applyProtection="1">
      <alignment horizontal="center" vertical="center" shrinkToFit="1"/>
    </xf>
    <xf numFmtId="177" fontId="2" fillId="2" borderId="29" xfId="0" applyNumberFormat="1" applyFont="1" applyFill="1" applyBorder="1" applyAlignment="1" applyProtection="1">
      <alignment horizontal="center" vertical="center" shrinkToFit="1"/>
    </xf>
    <xf numFmtId="177" fontId="3" fillId="2" borderId="30" xfId="0" applyNumberFormat="1" applyFont="1" applyFill="1" applyBorder="1" applyAlignment="1" applyProtection="1">
      <alignment horizontal="center" vertical="center" shrinkToFit="1"/>
    </xf>
    <xf numFmtId="177" fontId="3" fillId="2" borderId="29" xfId="0" applyNumberFormat="1"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shrinkToFit="1"/>
    </xf>
    <xf numFmtId="0" fontId="3" fillId="2" borderId="44" xfId="0" applyFont="1" applyFill="1" applyBorder="1" applyAlignment="1" applyProtection="1">
      <alignment horizontal="center" vertical="center" wrapText="1"/>
    </xf>
    <xf numFmtId="0" fontId="2" fillId="2" borderId="55" xfId="0" applyFont="1" applyFill="1" applyBorder="1" applyAlignment="1" applyProtection="1">
      <alignment horizontal="center" vertical="center" shrinkToFit="1"/>
    </xf>
    <xf numFmtId="0" fontId="2" fillId="2" borderId="55" xfId="0" applyFont="1" applyFill="1" applyBorder="1" applyAlignment="1" applyProtection="1">
      <alignment horizontal="center" vertical="center" wrapText="1"/>
    </xf>
    <xf numFmtId="177" fontId="3" fillId="2" borderId="59" xfId="0" applyNumberFormat="1" applyFont="1" applyFill="1" applyBorder="1" applyAlignment="1" applyProtection="1">
      <alignment horizontal="center" vertical="center" shrinkToFit="1"/>
    </xf>
    <xf numFmtId="177" fontId="3" fillId="2" borderId="60" xfId="0" applyNumberFormat="1" applyFont="1" applyFill="1" applyBorder="1" applyAlignment="1" applyProtection="1">
      <alignment horizontal="center" vertical="center" shrinkToFit="1"/>
    </xf>
    <xf numFmtId="177" fontId="3" fillId="2" borderId="61" xfId="0" applyNumberFormat="1"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wrapText="1"/>
    </xf>
    <xf numFmtId="177" fontId="7" fillId="3" borderId="78" xfId="0" applyNumberFormat="1" applyFont="1" applyFill="1" applyBorder="1" applyAlignment="1" applyProtection="1">
      <alignment horizontal="center" vertical="center" shrinkToFit="1"/>
    </xf>
    <xf numFmtId="177" fontId="7" fillId="3" borderId="79" xfId="0" applyNumberFormat="1" applyFont="1" applyFill="1" applyBorder="1" applyAlignment="1" applyProtection="1">
      <alignment horizontal="center" vertical="center" shrinkToFit="1"/>
    </xf>
    <xf numFmtId="177" fontId="7" fillId="3" borderId="80" xfId="0" applyNumberFormat="1" applyFont="1" applyFill="1" applyBorder="1" applyAlignment="1" applyProtection="1">
      <alignment horizontal="center" vertical="center" shrinkToFit="1"/>
    </xf>
    <xf numFmtId="177" fontId="7" fillId="3" borderId="81" xfId="0" applyNumberFormat="1" applyFont="1" applyFill="1" applyBorder="1" applyAlignment="1" applyProtection="1">
      <alignment horizontal="center" vertical="center" shrinkToFit="1"/>
    </xf>
    <xf numFmtId="177" fontId="6" fillId="3" borderId="82" xfId="0" applyNumberFormat="1" applyFont="1" applyFill="1" applyBorder="1" applyAlignment="1" applyProtection="1">
      <alignment horizontal="center" vertical="center" shrinkToFit="1"/>
    </xf>
    <xf numFmtId="177" fontId="6" fillId="3" borderId="85" xfId="0" applyNumberFormat="1" applyFont="1" applyFill="1" applyBorder="1" applyAlignment="1" applyProtection="1">
      <alignment horizontal="center" vertical="center" shrinkToFit="1"/>
    </xf>
    <xf numFmtId="177" fontId="6" fillId="3" borderId="50" xfId="0" applyNumberFormat="1" applyFont="1" applyFill="1" applyBorder="1" applyAlignment="1" applyProtection="1">
      <alignment horizontal="center" vertical="center" shrinkToFit="1"/>
    </xf>
    <xf numFmtId="177" fontId="6" fillId="3" borderId="51" xfId="0" applyNumberFormat="1" applyFont="1" applyFill="1" applyBorder="1" applyAlignment="1" applyProtection="1">
      <alignment horizontal="center" vertical="center" shrinkToFit="1"/>
    </xf>
    <xf numFmtId="177" fontId="6" fillId="3" borderId="49" xfId="0" applyNumberFormat="1" applyFont="1" applyFill="1" applyBorder="1" applyAlignment="1" applyProtection="1">
      <alignment horizontal="center" vertical="center" shrinkToFit="1"/>
    </xf>
    <xf numFmtId="177" fontId="6" fillId="3" borderId="86" xfId="0" applyNumberFormat="1" applyFont="1" applyFill="1" applyBorder="1" applyAlignment="1" applyProtection="1">
      <alignment horizontal="center" vertical="center" shrinkToFit="1"/>
    </xf>
    <xf numFmtId="177" fontId="7" fillId="3" borderId="16" xfId="0" applyNumberFormat="1" applyFont="1" applyFill="1" applyBorder="1" applyAlignment="1" applyProtection="1">
      <alignment horizontal="center" vertical="center" shrinkToFit="1"/>
    </xf>
    <xf numFmtId="177" fontId="7" fillId="3" borderId="17" xfId="0" applyNumberFormat="1" applyFont="1" applyFill="1" applyBorder="1" applyAlignment="1" applyProtection="1">
      <alignment horizontal="center" vertical="center" shrinkToFit="1"/>
    </xf>
    <xf numFmtId="0" fontId="14" fillId="4" borderId="0" xfId="0" applyFont="1" applyFill="1" applyProtection="1">
      <alignment vertical="center"/>
    </xf>
    <xf numFmtId="0" fontId="14" fillId="4" borderId="0" xfId="0" applyFont="1" applyFill="1" applyAlignment="1" applyProtection="1">
      <alignment horizontal="left" vertical="center"/>
    </xf>
    <xf numFmtId="0" fontId="12" fillId="3" borderId="0" xfId="0" applyFont="1" applyFill="1" applyBorder="1" applyAlignment="1" applyProtection="1">
      <alignment horizontal="center" vertical="center"/>
    </xf>
    <xf numFmtId="0" fontId="12" fillId="3" borderId="1" xfId="0" applyFont="1" applyFill="1" applyBorder="1" applyAlignment="1" applyProtection="1">
      <alignment horizontal="left" vertical="center"/>
    </xf>
    <xf numFmtId="0" fontId="12" fillId="3" borderId="1" xfId="0" applyFont="1" applyFill="1" applyBorder="1" applyAlignment="1" applyProtection="1">
      <alignment horizontal="left" vertical="center" shrinkToFit="1"/>
    </xf>
    <xf numFmtId="0" fontId="27" fillId="7" borderId="1" xfId="0" applyFont="1" applyFill="1" applyBorder="1" applyAlignment="1" applyProtection="1">
      <alignment horizontal="center" vertical="center"/>
    </xf>
    <xf numFmtId="0" fontId="16" fillId="3" borderId="95" xfId="0" applyFont="1" applyFill="1" applyBorder="1" applyAlignment="1" applyProtection="1">
      <alignment horizontal="center" vertical="center"/>
    </xf>
    <xf numFmtId="0" fontId="16" fillId="3" borderId="96" xfId="0" applyFont="1" applyFill="1" applyBorder="1" applyAlignment="1" applyProtection="1">
      <alignment horizontal="center" vertical="center"/>
    </xf>
    <xf numFmtId="0" fontId="16" fillId="3" borderId="64" xfId="0" applyFont="1" applyFill="1" applyBorder="1" applyAlignment="1" applyProtection="1">
      <alignment horizontal="center" vertical="center"/>
    </xf>
    <xf numFmtId="0" fontId="8" fillId="0" borderId="1" xfId="0" applyFont="1" applyFill="1" applyBorder="1" applyAlignment="1">
      <alignment horizontal="left" vertical="center"/>
    </xf>
    <xf numFmtId="0" fontId="7" fillId="0" borderId="77" xfId="0" applyFont="1" applyBorder="1" applyAlignment="1" applyProtection="1">
      <alignment horizontal="center" vertical="center"/>
    </xf>
    <xf numFmtId="177" fontId="6" fillId="0" borderId="83" xfId="0" applyNumberFormat="1" applyFont="1" applyBorder="1" applyAlignment="1" applyProtection="1">
      <alignment horizontal="center" vertical="center" shrinkToFit="1"/>
    </xf>
    <xf numFmtId="0" fontId="1" fillId="0" borderId="84" xfId="0" applyFont="1" applyBorder="1" applyAlignment="1" applyProtection="1">
      <alignment horizontal="center" vertical="center" wrapText="1"/>
    </xf>
    <xf numFmtId="0" fontId="7" fillId="0" borderId="53" xfId="0" applyFont="1" applyBorder="1" applyAlignment="1" applyProtection="1">
      <alignment horizontal="center" vertical="center"/>
    </xf>
    <xf numFmtId="177" fontId="7" fillId="0" borderId="87" xfId="1" applyNumberFormat="1" applyFont="1" applyBorder="1" applyAlignment="1" applyProtection="1">
      <alignment horizontal="right" vertical="center" shrinkToFit="1"/>
    </xf>
    <xf numFmtId="0" fontId="7" fillId="0" borderId="88" xfId="0" applyFont="1" applyBorder="1" applyAlignment="1" applyProtection="1">
      <alignment horizontal="center" vertical="center"/>
    </xf>
    <xf numFmtId="177" fontId="7" fillId="0" borderId="94" xfId="1" applyNumberFormat="1" applyFont="1" applyBorder="1" applyAlignment="1" applyProtection="1">
      <alignment horizontal="right" vertical="center" shrinkToFit="1"/>
    </xf>
    <xf numFmtId="0" fontId="2" fillId="2" borderId="22" xfId="0" applyFont="1" applyFill="1" applyBorder="1" applyAlignment="1" applyProtection="1">
      <alignment horizontal="center" vertical="center" shrinkToFit="1"/>
    </xf>
    <xf numFmtId="0" fontId="3" fillId="2" borderId="70"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3" borderId="1" xfId="0" applyFont="1" applyFill="1" applyBorder="1" applyAlignment="1" applyProtection="1">
      <alignment horizontal="left" vertical="center" shrinkToFit="1"/>
    </xf>
    <xf numFmtId="177" fontId="2" fillId="0" borderId="62" xfId="0" applyNumberFormat="1" applyFont="1" applyBorder="1" applyAlignment="1" applyProtection="1">
      <alignment horizontal="center" vertical="center" wrapText="1"/>
    </xf>
    <xf numFmtId="177" fontId="2" fillId="0" borderId="63" xfId="0" applyNumberFormat="1" applyFont="1" applyBorder="1" applyAlignment="1" applyProtection="1">
      <alignment horizontal="center" vertical="center" wrapText="1"/>
    </xf>
    <xf numFmtId="0" fontId="2" fillId="3" borderId="13" xfId="0" applyFont="1" applyFill="1" applyBorder="1" applyAlignment="1" applyProtection="1">
      <alignment horizontal="left" vertical="center" wrapText="1"/>
    </xf>
    <xf numFmtId="177" fontId="3" fillId="0" borderId="41" xfId="0" applyNumberFormat="1" applyFont="1" applyBorder="1" applyAlignment="1" applyProtection="1">
      <alignment horizontal="center" vertical="center" wrapText="1"/>
    </xf>
    <xf numFmtId="177" fontId="3" fillId="0" borderId="42" xfId="0" applyNumberFormat="1" applyFont="1" applyBorder="1" applyAlignment="1" applyProtection="1">
      <alignment horizontal="center" vertical="center" wrapText="1"/>
    </xf>
    <xf numFmtId="177" fontId="3" fillId="0" borderId="52" xfId="0" applyNumberFormat="1" applyFont="1" applyBorder="1" applyAlignment="1" applyProtection="1">
      <alignment horizontal="center" vertical="center" wrapText="1"/>
    </xf>
    <xf numFmtId="177" fontId="3" fillId="0" borderId="53" xfId="0" applyNumberFormat="1" applyFont="1" applyBorder="1" applyAlignment="1" applyProtection="1">
      <alignment horizontal="center" vertical="center" wrapText="1"/>
    </xf>
    <xf numFmtId="0" fontId="2" fillId="2" borderId="17"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6" fillId="3" borderId="13" xfId="0" applyFont="1" applyFill="1" applyBorder="1" applyAlignment="1" applyProtection="1">
      <alignment horizontal="left" vertical="center" wrapText="1"/>
    </xf>
    <xf numFmtId="0" fontId="30" fillId="3" borderId="13" xfId="0" applyFont="1" applyFill="1" applyBorder="1" applyAlignment="1" applyProtection="1">
      <alignment horizontal="left" vertical="center" wrapText="1"/>
    </xf>
    <xf numFmtId="0" fontId="2" fillId="2" borderId="24"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0" fontId="2" fillId="3" borderId="25" xfId="0" applyFont="1" applyFill="1" applyBorder="1" applyAlignment="1" applyProtection="1">
      <alignment horizontal="left" vertical="center" shrinkToFit="1"/>
    </xf>
    <xf numFmtId="177" fontId="2" fillId="0" borderId="31" xfId="0" applyNumberFormat="1" applyFont="1" applyBorder="1" applyAlignment="1" applyProtection="1">
      <alignment horizontal="center" vertical="center" wrapText="1"/>
    </xf>
    <xf numFmtId="177" fontId="2" fillId="0" borderId="32" xfId="0" applyNumberFormat="1" applyFont="1" applyBorder="1" applyAlignment="1" applyProtection="1">
      <alignment horizontal="center" vertical="center" wrapText="1"/>
    </xf>
    <xf numFmtId="0" fontId="2" fillId="3" borderId="33" xfId="0" applyFont="1" applyFill="1" applyBorder="1" applyAlignment="1" applyProtection="1">
      <alignment horizontal="left" vertical="center" wrapText="1"/>
    </xf>
    <xf numFmtId="0" fontId="3" fillId="4"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176" fontId="2" fillId="0" borderId="0" xfId="0" applyNumberFormat="1" applyFont="1" applyBorder="1" applyAlignment="1" applyProtection="1">
      <alignment horizontal="center" vertical="center"/>
    </xf>
    <xf numFmtId="20" fontId="3" fillId="3" borderId="1" xfId="0" applyNumberFormat="1"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7" fillId="0" borderId="77" xfId="0" applyFont="1" applyBorder="1" applyAlignment="1">
      <alignment horizontal="center" vertical="center"/>
    </xf>
    <xf numFmtId="177" fontId="6"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7" fillId="0" borderId="53" xfId="0" applyFont="1" applyBorder="1" applyAlignment="1">
      <alignment horizontal="center" vertical="center"/>
    </xf>
    <xf numFmtId="0" fontId="7" fillId="0" borderId="88" xfId="0" applyFont="1" applyBorder="1" applyAlignment="1">
      <alignment horizontal="center" vertical="center"/>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177" fontId="2" fillId="0" borderId="62" xfId="0" applyNumberFormat="1" applyFont="1" applyBorder="1" applyAlignment="1">
      <alignment horizontal="center" vertical="center" wrapText="1"/>
    </xf>
    <xf numFmtId="177" fontId="2" fillId="0" borderId="63" xfId="0" applyNumberFormat="1" applyFont="1" applyBorder="1" applyAlignment="1">
      <alignment horizontal="center" vertical="center" wrapText="1"/>
    </xf>
    <xf numFmtId="0" fontId="1" fillId="3" borderId="54" xfId="0" applyFont="1" applyFill="1" applyBorder="1" applyAlignment="1" applyProtection="1">
      <alignment horizontal="left" vertical="center" wrapText="1"/>
      <protection locked="0"/>
    </xf>
    <xf numFmtId="177" fontId="3" fillId="0" borderId="41" xfId="0" applyNumberFormat="1" applyFont="1" applyBorder="1" applyAlignment="1">
      <alignment horizontal="center" vertical="center" wrapText="1"/>
    </xf>
    <xf numFmtId="177" fontId="3" fillId="0" borderId="42" xfId="0" applyNumberFormat="1" applyFont="1" applyBorder="1" applyAlignment="1">
      <alignment horizontal="center" vertical="center" wrapText="1"/>
    </xf>
    <xf numFmtId="177" fontId="3" fillId="0" borderId="52"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64"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0" fontId="1" fillId="3" borderId="1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7" fontId="2" fillId="0" borderId="31" xfId="0" applyNumberFormat="1" applyFont="1" applyBorder="1" applyAlignment="1">
      <alignment horizontal="center" vertical="center" wrapText="1"/>
    </xf>
    <xf numFmtId="177" fontId="2" fillId="0" borderId="32" xfId="0" applyNumberFormat="1" applyFont="1" applyBorder="1" applyAlignment="1">
      <alignment horizontal="center" vertical="center" wrapText="1"/>
    </xf>
    <xf numFmtId="0" fontId="1" fillId="3" borderId="33"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protection locked="0"/>
    </xf>
    <xf numFmtId="20" fontId="3" fillId="3" borderId="1"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2"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4" fillId="3"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wrapText="1"/>
      <protection locked="0"/>
    </xf>
    <xf numFmtId="0" fontId="2" fillId="3" borderId="33" xfId="0" applyFont="1" applyFill="1" applyBorder="1" applyAlignment="1" applyProtection="1">
      <alignment horizontal="left" vertical="center" wrapText="1"/>
      <protection locked="0"/>
    </xf>
    <xf numFmtId="0" fontId="8" fillId="4" borderId="0" xfId="0" applyFont="1" applyFill="1" applyBorder="1" applyAlignment="1">
      <alignment horizontal="left" vertical="center" indent="1"/>
    </xf>
    <xf numFmtId="0" fontId="17" fillId="4" borderId="2" xfId="0" applyFont="1" applyFill="1" applyBorder="1" applyAlignment="1">
      <alignment horizontal="center" vertical="center"/>
    </xf>
  </cellXfs>
  <cellStyles count="2">
    <cellStyle name="Excel Built-in Comma [0]" xfId="1"/>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正方形/長方形 4"/>
        <xdr:cNvSpPr/>
      </xdr:nvSpPr>
      <xdr:spPr>
        <a:xfrm>
          <a:off x="0" y="320400"/>
          <a:ext cx="1249920" cy="3459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ja-JP" sz="1600" b="0" strike="noStrike" spc="-1">
              <a:solidFill>
                <a:srgbClr val="FF0000"/>
              </a:solidFill>
              <a:latin typeface="ＭＳ ゴシック"/>
              <a:ea typeface="ＭＳ ゴシック"/>
            </a:rPr>
            <a:t>【記載例】</a:t>
          </a:r>
          <a:endParaRPr lang="en-US" sz="16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523800</xdr:colOff>
      <xdr:row>3</xdr:row>
      <xdr:rowOff>95400</xdr:rowOff>
    </xdr:from>
    <xdr:to>
      <xdr:col>3</xdr:col>
      <xdr:colOff>599760</xdr:colOff>
      <xdr:row>4</xdr:row>
      <xdr:rowOff>256680</xdr:rowOff>
    </xdr:to>
    <xdr:sp macro="" textlink="">
      <xdr:nvSpPr>
        <xdr:cNvPr id="2" name="右中かっこ 1"/>
        <xdr:cNvSpPr/>
      </xdr:nvSpPr>
      <xdr:spPr>
        <a:xfrm>
          <a:off x="4991025" y="695475"/>
          <a:ext cx="75960" cy="304155"/>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0</xdr:col>
      <xdr:colOff>228600</xdr:colOff>
      <xdr:row>74</xdr:row>
      <xdr:rowOff>38160</xdr:rowOff>
    </xdr:from>
    <xdr:to>
      <xdr:col>14</xdr:col>
      <xdr:colOff>279400</xdr:colOff>
      <xdr:row>80</xdr:row>
      <xdr:rowOff>38100</xdr:rowOff>
    </xdr:to>
    <xdr:sp macro="" textlink="">
      <xdr:nvSpPr>
        <xdr:cNvPr id="3" name="正方形/長方形 2"/>
        <xdr:cNvSpPr/>
      </xdr:nvSpPr>
      <xdr:spPr>
        <a:xfrm>
          <a:off x="228600" y="13697010"/>
          <a:ext cx="12061825" cy="142869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【留意事項】</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　（「校閲」⇒「シート保護の解除」をクリック。</a:t>
          </a:r>
          <a:r>
            <a:rPr lang="en-US" sz="1100" b="0" strike="noStrike" spc="-1">
              <a:solidFill>
                <a:srgbClr val="000000"/>
              </a:solidFill>
              <a:latin typeface="HGSｺﾞｼｯｸM" panose="020B0600000000000000" pitchFamily="50" charset="-128"/>
              <a:ea typeface="HGSｺﾞｼｯｸM" panose="020B0600000000000000" pitchFamily="50" charset="-128"/>
            </a:rPr>
            <a:t>PW</a:t>
          </a:r>
          <a:r>
            <a:rPr lang="ja-JP" sz="1100" b="0" strike="noStrike" spc="-1">
              <a:solidFill>
                <a:srgbClr val="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lang="en-US" sz="1100" b="0" strike="noStrike" spc="-1">
              <a:solidFill>
                <a:srgbClr val="000000"/>
              </a:solidFill>
              <a:latin typeface="HGSｺﾞｼｯｸM" panose="020B0600000000000000" pitchFamily="50" charset="-128"/>
              <a:ea typeface="HGSｺﾞｼｯｸM" panose="020B0600000000000000" pitchFamily="50" charset="-128"/>
            </a:rPr>
            <a:t>OK</a:t>
          </a:r>
          <a:r>
            <a:rPr lang="ja-JP" sz="1100" b="0" strike="noStrike" spc="-1">
              <a:solidFill>
                <a:srgbClr val="000000"/>
              </a:solidFill>
              <a:latin typeface="HGSｺﾞｼｯｸM" panose="020B0600000000000000" pitchFamily="50" charset="-128"/>
              <a:ea typeface="HGSｺﾞｼｯｸM" panose="020B0600000000000000" pitchFamily="50" charset="-128"/>
            </a:rPr>
            <a:t>」をクリック。）</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tabLst>
              <a:tab pos="0" algn="l"/>
            </a:tabLst>
          </a:pPr>
          <a:r>
            <a:rPr lang="ja-JP" sz="1100" b="0" strike="noStrike" spc="-1">
              <a:solidFill>
                <a:srgbClr val="000000"/>
              </a:solidFill>
              <a:latin typeface="HGSｺﾞｼｯｸM" panose="020B0600000000000000" pitchFamily="50" charset="-128"/>
              <a:ea typeface="HGSｺﾞｼｯｸM" panose="020B0600000000000000" pitchFamily="50" charset="-128"/>
            </a:rPr>
            <a:t>・必要項目を満たしていれば、各事業所で使用するシフト表等をもって代替書類として差し支えありません。</a:t>
          </a:r>
          <a:endParaRPr lang="en-US" altLang="ja-JP" sz="1100" b="0" strike="noStrike" spc="-1">
            <a:solidFill>
              <a:srgbClr val="000000"/>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tab pos="0" algn="l"/>
            </a:tabLst>
            <a:defRPr/>
          </a:pPr>
          <a:r>
            <a:rPr kumimoji="1" lang="ja-JP" altLang="ja-JP" sz="1100">
              <a:effectLst/>
              <a:latin typeface="HGSｺﾞｼｯｸM" panose="020B0600000000000000" pitchFamily="50" charset="-128"/>
              <a:ea typeface="HGSｺﾞｼｯｸM" panose="020B0600000000000000" pitchFamily="50" charset="-128"/>
              <a:cs typeface="+mn-cs"/>
            </a:rPr>
            <a:t>・変更届等に「従業者の勤務の体制及び勤務形態一覧表」の添付が必要で、変更日が月途中の場合は、変更した日から</a:t>
          </a:r>
          <a:r>
            <a:rPr kumimoji="1" lang="en-US" altLang="ja-JP" sz="1100">
              <a:effectLst/>
              <a:latin typeface="HGSｺﾞｼｯｸM" panose="020B0600000000000000" pitchFamily="50" charset="-128"/>
              <a:ea typeface="HGSｺﾞｼｯｸM" panose="020B0600000000000000" pitchFamily="50" charset="-128"/>
              <a:cs typeface="+mn-cs"/>
            </a:rPr>
            <a:t>4</a:t>
          </a:r>
          <a:r>
            <a:rPr kumimoji="1" lang="ja-JP" altLang="ja-JP" sz="1100">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effectLst/>
              <a:latin typeface="HGSｺﾞｼｯｸM" panose="020B0600000000000000" pitchFamily="50" charset="-128"/>
              <a:ea typeface="HGSｺﾞｼｯｸM" panose="020B0600000000000000" pitchFamily="50" charset="-128"/>
              <a:cs typeface="+mn-cs"/>
            </a:rPr>
            <a:t>2</a:t>
          </a:r>
          <a:r>
            <a:rPr kumimoji="1" lang="ja-JP" altLang="ja-JP" sz="1100">
              <a:effectLst/>
              <a:latin typeface="HGSｺﾞｼｯｸM" panose="020B0600000000000000" pitchFamily="50" charset="-128"/>
              <a:ea typeface="HGSｺﾞｼｯｸM" panose="020B0600000000000000" pitchFamily="50" charset="-128"/>
              <a:cs typeface="+mn-cs"/>
            </a:rPr>
            <a:t>月分）を添付してください。</a:t>
          </a:r>
          <a:endParaRPr lang="ja-JP" altLang="ja-JP">
            <a:effectLst/>
            <a:latin typeface="HGSｺﾞｼｯｸM" panose="020B0600000000000000" pitchFamily="50" charset="-128"/>
            <a:ea typeface="HGSｺﾞｼｯｸM" panose="020B0600000000000000" pitchFamily="50" charset="-128"/>
          </a:endParaRPr>
        </a:p>
        <a:p>
          <a:pPr>
            <a:lnSpc>
              <a:spcPct val="100000"/>
            </a:lnSpc>
            <a:tabLst>
              <a:tab pos="0" algn="l"/>
            </a:tabLst>
          </a:pP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tabLst>
              <a:tab pos="0" algn="l"/>
            </a:tabLst>
          </a:pPr>
          <a:endParaRPr lang="en-US" sz="1100" b="0" strike="noStrike" spc="-1">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209520</xdr:colOff>
      <xdr:row>2</xdr:row>
      <xdr:rowOff>0</xdr:rowOff>
    </xdr:from>
    <xdr:to>
      <xdr:col>5</xdr:col>
      <xdr:colOff>780840</xdr:colOff>
      <xdr:row>6</xdr:row>
      <xdr:rowOff>75960</xdr:rowOff>
    </xdr:to>
    <xdr:sp macro="" textlink="">
      <xdr:nvSpPr>
        <xdr:cNvPr id="3" name="正方形/長方形 1"/>
        <xdr:cNvSpPr/>
      </xdr:nvSpPr>
      <xdr:spPr>
        <a:xfrm>
          <a:off x="4389120" y="647640"/>
          <a:ext cx="6860160" cy="137160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Calibri"/>
            </a:rPr>
            <a:t>【自治体の皆様へ】</a:t>
          </a:r>
          <a:endParaRPr lang="en-US" sz="1100" b="0" strike="noStrike" spc="-1">
            <a:latin typeface="游明朝"/>
          </a:endParaRPr>
        </a:p>
        <a:p>
          <a:pPr>
            <a:lnSpc>
              <a:spcPct val="100000"/>
            </a:lnSpc>
          </a:pPr>
          <a:r>
            <a:rPr lang="ja-JP"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游明朝"/>
          </a:endParaRPr>
        </a:p>
        <a:p>
          <a:pPr>
            <a:lnSpc>
              <a:spcPct val="100000"/>
            </a:lnSpc>
          </a:pPr>
          <a:endParaRPr lang="en-US" sz="1100" b="0" strike="noStrike" spc="-1">
            <a:latin typeface="游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3621;&#23429;&#25351;&#23450;&#20418;/02_&#22577;&#37228;&#38306;&#20418;/&#27096;&#24335;&#21450;&#12403;&#27096;&#24335;&#35201;&#32177;/&#27096;&#24335;&#12522;&#12491;&#12517;&#12540;&#12450;&#12523;/R5&#30003;&#35531;&#26360;&#31561;&#12522;&#12491;&#12517;&#12540;&#12450;&#12523;/202304010&#12288;&#21442;&#32771;&#27096;&#24335;(&#21220;&#21209;&#34920;)/&#27809;160&#12288;&#21220;&#21209;&#34920;_&#23567;&#35215;&#27169;&#22810;&#27231;&#33021;&#22411;&#23621;&#23429;&#20171;&#35703;&#12288;&#20304;&#20271;&#26696;&#12539;&#30000;&#20013;&#30906;&#35469;&#65306;PW34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小多機"/>
      <sheetName val="【記載例】シフト記号表（勤務時間帯）"/>
      <sheetName val="小多機(50人)"/>
      <sheetName val="小多機（1枚用）"/>
      <sheetName val="シフト記号表（勤務時間帯）"/>
      <sheetName val="記入方法"/>
      <sheetName val="プルダウン・リスト"/>
    </sheetNames>
    <sheetDataSet>
      <sheetData sheetId="0"/>
      <sheetData sheetId="1">
        <row r="6">
          <cell r="C6" t="str">
            <v>早</v>
          </cell>
        </row>
        <row r="7">
          <cell r="C7" t="str">
            <v>日</v>
          </cell>
        </row>
        <row r="8">
          <cell r="C8" t="str">
            <v>遅</v>
          </cell>
        </row>
        <row r="9">
          <cell r="C9" t="str">
            <v>夜</v>
          </cell>
        </row>
        <row r="10">
          <cell r="C10" t="str">
            <v>明</v>
          </cell>
        </row>
        <row r="11">
          <cell r="C11" t="str">
            <v>日2</v>
          </cell>
        </row>
        <row r="12">
          <cell r="C12" t="str">
            <v>日3</v>
          </cell>
        </row>
        <row r="13">
          <cell r="C13" t="str">
            <v>a</v>
          </cell>
        </row>
        <row r="14">
          <cell r="C14" t="str">
            <v>b</v>
          </cell>
        </row>
        <row r="15">
          <cell r="C15" t="str">
            <v>c</v>
          </cell>
        </row>
        <row r="16">
          <cell r="C16" t="str">
            <v>d</v>
          </cell>
        </row>
        <row r="17">
          <cell r="C17" t="str">
            <v>e</v>
          </cell>
        </row>
        <row r="18">
          <cell r="C18" t="str">
            <v>f</v>
          </cell>
        </row>
        <row r="19">
          <cell r="C19" t="str">
            <v>g</v>
          </cell>
        </row>
        <row r="20">
          <cell r="C20" t="str">
            <v>h</v>
          </cell>
        </row>
        <row r="21">
          <cell r="C21" t="str">
            <v>i</v>
          </cell>
        </row>
        <row r="22">
          <cell r="C22" t="str">
            <v>休</v>
          </cell>
        </row>
        <row r="23">
          <cell r="C23" t="str">
            <v>ア</v>
          </cell>
        </row>
        <row r="24">
          <cell r="C24" t="str">
            <v>イ</v>
          </cell>
        </row>
        <row r="25">
          <cell r="C25" t="str">
            <v>ウ</v>
          </cell>
        </row>
        <row r="26">
          <cell r="C26" t="str">
            <v>エ</v>
          </cell>
        </row>
        <row r="27">
          <cell r="C27" t="str">
            <v>オ</v>
          </cell>
        </row>
        <row r="28">
          <cell r="C28" t="str">
            <v>カ</v>
          </cell>
        </row>
        <row r="29">
          <cell r="C29" t="str">
            <v>キ</v>
          </cell>
        </row>
        <row r="30">
          <cell r="C30" t="str">
            <v>ク</v>
          </cell>
        </row>
        <row r="31">
          <cell r="C31" t="str">
            <v>ケ</v>
          </cell>
        </row>
        <row r="32">
          <cell r="C32" t="str">
            <v>コ</v>
          </cell>
        </row>
        <row r="33">
          <cell r="C33" t="str">
            <v>サ</v>
          </cell>
        </row>
        <row r="34">
          <cell r="C34" t="str">
            <v>シ</v>
          </cell>
        </row>
        <row r="35">
          <cell r="C35" t="str">
            <v>ス</v>
          </cell>
        </row>
        <row r="36">
          <cell r="C36" t="str">
            <v>セ</v>
          </cell>
        </row>
        <row r="37">
          <cell r="C37" t="str">
            <v>ソ</v>
          </cell>
        </row>
        <row r="38">
          <cell r="C38" t="str">
            <v>タ</v>
          </cell>
        </row>
        <row r="39">
          <cell r="C39" t="str">
            <v>明夜</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早</v>
          </cell>
        </row>
        <row r="7">
          <cell r="C7" t="str">
            <v>日</v>
          </cell>
        </row>
        <row r="8">
          <cell r="C8" t="str">
            <v>遅</v>
          </cell>
        </row>
        <row r="9">
          <cell r="C9" t="str">
            <v>夜</v>
          </cell>
        </row>
        <row r="10">
          <cell r="C10" t="str">
            <v>明</v>
          </cell>
        </row>
        <row r="11">
          <cell r="C11" t="str">
            <v>日2</v>
          </cell>
        </row>
        <row r="12">
          <cell r="C12" t="str">
            <v>日3</v>
          </cell>
        </row>
        <row r="13">
          <cell r="C13" t="str">
            <v>a</v>
          </cell>
        </row>
        <row r="14">
          <cell r="C14" t="str">
            <v>b</v>
          </cell>
        </row>
        <row r="15">
          <cell r="C15" t="str">
            <v>c</v>
          </cell>
        </row>
        <row r="16">
          <cell r="C16" t="str">
            <v>d</v>
          </cell>
        </row>
        <row r="17">
          <cell r="C17" t="str">
            <v>e</v>
          </cell>
        </row>
        <row r="18">
          <cell r="C18" t="str">
            <v>f</v>
          </cell>
        </row>
        <row r="19">
          <cell r="C19" t="str">
            <v>g</v>
          </cell>
        </row>
        <row r="20">
          <cell r="C20" t="str">
            <v>h</v>
          </cell>
        </row>
        <row r="21">
          <cell r="C21" t="str">
            <v>i</v>
          </cell>
        </row>
        <row r="22">
          <cell r="C22" t="str">
            <v>休</v>
          </cell>
        </row>
        <row r="23">
          <cell r="C23" t="str">
            <v>ア</v>
          </cell>
        </row>
        <row r="24">
          <cell r="C24" t="str">
            <v>イ</v>
          </cell>
        </row>
        <row r="25">
          <cell r="C25" t="str">
            <v>ウ</v>
          </cell>
        </row>
        <row r="26">
          <cell r="C26" t="str">
            <v>エ</v>
          </cell>
        </row>
        <row r="27">
          <cell r="C27" t="str">
            <v>オ</v>
          </cell>
        </row>
        <row r="28">
          <cell r="C28" t="str">
            <v>カ</v>
          </cell>
        </row>
        <row r="29">
          <cell r="C29" t="str">
            <v>キ</v>
          </cell>
        </row>
        <row r="30">
          <cell r="C30" t="str">
            <v>ク</v>
          </cell>
        </row>
        <row r="31">
          <cell r="C31" t="str">
            <v>ケ</v>
          </cell>
        </row>
        <row r="32">
          <cell r="C32" t="str">
            <v>コ</v>
          </cell>
        </row>
        <row r="33">
          <cell r="C33" t="str">
            <v>サ</v>
          </cell>
        </row>
        <row r="34">
          <cell r="C34" t="str">
            <v>シ</v>
          </cell>
        </row>
        <row r="35">
          <cell r="C35" t="str">
            <v>ス</v>
          </cell>
        </row>
        <row r="36">
          <cell r="C36" t="str">
            <v>セ</v>
          </cell>
        </row>
        <row r="37">
          <cell r="C37" t="str">
            <v>ソ</v>
          </cell>
        </row>
        <row r="38">
          <cell r="C38" t="str">
            <v>タ</v>
          </cell>
        </row>
        <row r="39">
          <cell r="C39" t="str">
            <v>明夜</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計画作成担当者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6"/>
  <sheetViews>
    <sheetView showGridLines="0" tabSelected="1" zoomScale="50" zoomScaleNormal="50" zoomScalePageLayoutView="75" workbookViewId="0"/>
  </sheetViews>
  <sheetFormatPr defaultColWidth="4.5" defaultRowHeight="19.5" x14ac:dyDescent="0.4"/>
  <cols>
    <col min="1" max="1" width="0.875" style="42" customWidth="1"/>
    <col min="2" max="5" width="5.75" style="42" customWidth="1"/>
    <col min="6" max="7" width="5.75" style="42" hidden="1" customWidth="1"/>
    <col min="8" max="60" width="5.75" style="42" customWidth="1"/>
    <col min="61" max="61" width="1.125" style="42" customWidth="1"/>
    <col min="62" max="1024" width="4.5" style="42"/>
    <col min="1025" max="16384" width="4.5" style="221"/>
  </cols>
  <sheetData>
    <row r="1" spans="2:65" s="22" customFormat="1" ht="20.25" customHeight="1" x14ac:dyDescent="0.4">
      <c r="C1" s="208" t="s">
        <v>246</v>
      </c>
      <c r="D1" s="208"/>
      <c r="E1" s="208"/>
      <c r="F1" s="208"/>
      <c r="G1" s="208"/>
      <c r="H1" s="208"/>
      <c r="K1" s="209" t="s">
        <v>1</v>
      </c>
      <c r="N1" s="208"/>
      <c r="O1" s="208"/>
      <c r="P1" s="208"/>
      <c r="Q1" s="208"/>
      <c r="R1" s="208"/>
      <c r="S1" s="208"/>
      <c r="T1" s="208"/>
      <c r="U1" s="208"/>
      <c r="AQ1" s="210" t="s">
        <v>2</v>
      </c>
      <c r="AR1" s="422" t="s">
        <v>122</v>
      </c>
      <c r="AS1" s="422"/>
      <c r="AT1" s="422"/>
      <c r="AU1" s="422"/>
      <c r="AV1" s="422"/>
      <c r="AW1" s="422"/>
      <c r="AX1" s="422"/>
      <c r="AY1" s="422"/>
      <c r="AZ1" s="422"/>
      <c r="BA1" s="422"/>
      <c r="BB1" s="422"/>
      <c r="BC1" s="422"/>
      <c r="BD1" s="422"/>
      <c r="BE1" s="422"/>
      <c r="BF1" s="422"/>
      <c r="BG1" s="422"/>
      <c r="BH1" s="210" t="s">
        <v>4</v>
      </c>
    </row>
    <row r="2" spans="2:65" s="21" customFormat="1" ht="20.25" customHeight="1" x14ac:dyDescent="0.4">
      <c r="H2" s="209"/>
      <c r="K2" s="209"/>
      <c r="L2" s="209"/>
      <c r="N2" s="210"/>
      <c r="O2" s="210"/>
      <c r="P2" s="210"/>
      <c r="Q2" s="210"/>
      <c r="R2" s="210"/>
      <c r="S2" s="210"/>
      <c r="T2" s="210"/>
      <c r="U2" s="210"/>
      <c r="Z2" s="210" t="s">
        <v>5</v>
      </c>
      <c r="AA2" s="423">
        <v>5</v>
      </c>
      <c r="AB2" s="423"/>
      <c r="AC2" s="211" t="s">
        <v>6</v>
      </c>
      <c r="AD2" s="424">
        <f>IF(AA2=0,"",YEAR(DATE(2018+AA2,1,1)))</f>
        <v>2023</v>
      </c>
      <c r="AE2" s="424"/>
      <c r="AF2" s="212" t="s">
        <v>7</v>
      </c>
      <c r="AG2" s="213" t="s">
        <v>8</v>
      </c>
      <c r="AH2" s="423">
        <v>4</v>
      </c>
      <c r="AI2" s="423"/>
      <c r="AJ2" s="213" t="s">
        <v>9</v>
      </c>
      <c r="AQ2" s="210" t="s">
        <v>10</v>
      </c>
      <c r="AR2" s="425" t="s">
        <v>239</v>
      </c>
      <c r="AS2" s="425"/>
      <c r="AT2" s="425"/>
      <c r="AU2" s="425"/>
      <c r="AV2" s="425"/>
      <c r="AW2" s="425"/>
      <c r="AX2" s="425"/>
      <c r="AY2" s="425"/>
      <c r="AZ2" s="425"/>
      <c r="BA2" s="425"/>
      <c r="BB2" s="425"/>
      <c r="BC2" s="425"/>
      <c r="BD2" s="425"/>
      <c r="BE2" s="425"/>
      <c r="BF2" s="425"/>
      <c r="BG2" s="425"/>
      <c r="BH2" s="210" t="s">
        <v>4</v>
      </c>
      <c r="BI2" s="210"/>
      <c r="BJ2" s="210"/>
      <c r="BK2" s="210"/>
    </row>
    <row r="3" spans="2:65" s="21" customFormat="1" ht="20.25" customHeight="1" x14ac:dyDescent="0.4">
      <c r="H3" s="209"/>
      <c r="K3" s="209"/>
      <c r="M3" s="210"/>
      <c r="N3" s="210"/>
      <c r="O3" s="210"/>
      <c r="P3" s="210"/>
      <c r="Q3" s="210"/>
      <c r="R3" s="210"/>
      <c r="S3" s="210"/>
      <c r="AA3" s="214"/>
      <c r="AB3" s="214"/>
      <c r="AC3" s="215"/>
      <c r="AD3" s="216"/>
      <c r="AE3" s="215"/>
      <c r="BB3" s="217" t="s">
        <v>12</v>
      </c>
      <c r="BC3" s="426" t="s">
        <v>13</v>
      </c>
      <c r="BD3" s="426"/>
      <c r="BE3" s="426"/>
      <c r="BF3" s="426"/>
      <c r="BG3" s="210"/>
    </row>
    <row r="4" spans="2:65" s="21" customFormat="1" ht="20.25" customHeight="1" x14ac:dyDescent="0.4">
      <c r="H4" s="209"/>
      <c r="K4" s="209"/>
      <c r="M4" s="210"/>
      <c r="N4" s="210"/>
      <c r="O4" s="210"/>
      <c r="P4" s="210"/>
      <c r="Q4" s="210"/>
      <c r="R4" s="210"/>
      <c r="S4" s="210"/>
      <c r="AA4" s="214"/>
      <c r="AB4" s="214"/>
      <c r="AC4" s="215"/>
      <c r="AD4" s="216"/>
      <c r="AE4" s="215"/>
      <c r="BB4" s="217" t="s">
        <v>14</v>
      </c>
      <c r="BC4" s="426" t="s">
        <v>15</v>
      </c>
      <c r="BD4" s="426"/>
      <c r="BE4" s="426"/>
      <c r="BF4" s="426"/>
      <c r="BG4" s="210"/>
    </row>
    <row r="5" spans="2:65" s="21" customFormat="1" ht="4.5" customHeight="1" x14ac:dyDescent="0.4">
      <c r="H5" s="209"/>
      <c r="K5" s="209"/>
      <c r="M5" s="210"/>
      <c r="N5" s="210"/>
      <c r="O5" s="210"/>
      <c r="P5" s="210"/>
      <c r="Q5" s="210"/>
      <c r="R5" s="210"/>
      <c r="S5" s="210"/>
      <c r="AA5" s="218"/>
      <c r="AB5" s="218"/>
      <c r="AH5" s="22"/>
      <c r="AI5" s="22"/>
      <c r="AJ5" s="22"/>
      <c r="AK5" s="22"/>
      <c r="AL5" s="22"/>
      <c r="AM5" s="22"/>
      <c r="AN5" s="22"/>
      <c r="AO5" s="22"/>
      <c r="AP5" s="22"/>
      <c r="AQ5" s="22"/>
      <c r="AR5" s="22"/>
      <c r="AS5" s="22"/>
      <c r="AT5" s="22"/>
      <c r="AU5" s="22"/>
      <c r="AV5" s="22"/>
      <c r="AW5" s="22"/>
      <c r="AX5" s="22"/>
      <c r="AY5" s="22"/>
      <c r="AZ5" s="22"/>
      <c r="BA5" s="22"/>
      <c r="BB5" s="22"/>
      <c r="BC5" s="22"/>
      <c r="BD5" s="22"/>
      <c r="BE5" s="22"/>
      <c r="BF5" s="27"/>
      <c r="BG5" s="27"/>
    </row>
    <row r="6" spans="2:65" s="21" customFormat="1" ht="21" customHeight="1" x14ac:dyDescent="0.4">
      <c r="B6" s="17"/>
      <c r="C6" s="18"/>
      <c r="D6" s="18"/>
      <c r="E6" s="18"/>
      <c r="F6" s="18"/>
      <c r="G6" s="18"/>
      <c r="H6" s="18"/>
      <c r="I6" s="19"/>
      <c r="J6" s="19"/>
      <c r="K6" s="19"/>
      <c r="L6" s="20"/>
      <c r="M6" s="19"/>
      <c r="N6" s="19"/>
      <c r="O6" s="19"/>
      <c r="AH6" s="22"/>
      <c r="AI6" s="22"/>
      <c r="AJ6" s="22"/>
      <c r="AK6" s="22"/>
      <c r="AL6" s="22"/>
      <c r="AM6" s="23" t="s">
        <v>16</v>
      </c>
      <c r="AN6" s="22"/>
      <c r="AO6" s="22"/>
      <c r="AP6" s="22"/>
      <c r="AQ6" s="22"/>
      <c r="AR6" s="22"/>
      <c r="AS6" s="22"/>
      <c r="AU6" s="32"/>
      <c r="AV6" s="32"/>
      <c r="AW6" s="219"/>
      <c r="AX6" s="22"/>
      <c r="AY6" s="408">
        <v>40</v>
      </c>
      <c r="AZ6" s="408"/>
      <c r="BA6" s="219" t="s">
        <v>17</v>
      </c>
      <c r="BB6" s="22"/>
      <c r="BC6" s="408">
        <v>160</v>
      </c>
      <c r="BD6" s="408"/>
      <c r="BE6" s="219" t="s">
        <v>18</v>
      </c>
      <c r="BF6" s="22"/>
      <c r="BG6" s="27"/>
    </row>
    <row r="7" spans="2:65" s="21" customFormat="1" ht="4.5" customHeight="1" x14ac:dyDescent="0.4">
      <c r="B7" s="17"/>
      <c r="C7" s="26"/>
      <c r="D7" s="26"/>
      <c r="E7" s="26"/>
      <c r="F7" s="26"/>
      <c r="G7" s="26"/>
      <c r="H7" s="19"/>
      <c r="I7" s="19"/>
      <c r="J7" s="19"/>
      <c r="K7" s="19"/>
      <c r="L7" s="19"/>
      <c r="M7" s="19"/>
      <c r="N7" s="19"/>
      <c r="O7" s="19"/>
      <c r="AH7" s="22"/>
      <c r="AI7" s="22"/>
      <c r="AJ7" s="22"/>
      <c r="AK7" s="22"/>
      <c r="AL7" s="22"/>
      <c r="AM7" s="22"/>
      <c r="AN7" s="22"/>
      <c r="AO7" s="22"/>
      <c r="AP7" s="22"/>
      <c r="AQ7" s="22"/>
      <c r="AR7" s="22"/>
      <c r="AS7" s="22"/>
      <c r="AT7" s="22"/>
      <c r="AU7" s="22"/>
      <c r="AV7" s="22"/>
      <c r="AW7" s="22"/>
      <c r="AX7" s="22"/>
      <c r="AY7" s="22"/>
      <c r="AZ7" s="22"/>
      <c r="BA7" s="22"/>
      <c r="BB7" s="22"/>
      <c r="BC7" s="22"/>
      <c r="BD7" s="22"/>
      <c r="BE7" s="22"/>
      <c r="BF7" s="27"/>
      <c r="BG7" s="27"/>
    </row>
    <row r="8" spans="2:65" s="21" customFormat="1" ht="21" customHeight="1" x14ac:dyDescent="0.4">
      <c r="B8" s="28"/>
      <c r="C8" s="20"/>
      <c r="D8" s="20"/>
      <c r="E8" s="20"/>
      <c r="F8" s="20"/>
      <c r="G8" s="20"/>
      <c r="H8" s="19"/>
      <c r="I8" s="19"/>
      <c r="J8" s="19"/>
      <c r="K8" s="19"/>
      <c r="L8" s="19"/>
      <c r="M8" s="19"/>
      <c r="N8" s="19"/>
      <c r="O8" s="19"/>
      <c r="AH8" s="29"/>
      <c r="AI8" s="29"/>
      <c r="AJ8" s="29"/>
      <c r="AK8" s="18"/>
      <c r="AL8" s="30"/>
      <c r="AM8" s="31"/>
      <c r="AN8" s="31"/>
      <c r="AO8" s="17"/>
      <c r="AP8" s="32"/>
      <c r="AQ8" s="32"/>
      <c r="AR8" s="32"/>
      <c r="AS8" s="33"/>
      <c r="AT8" s="33"/>
      <c r="AU8" s="22"/>
      <c r="AV8" s="32"/>
      <c r="AW8" s="32"/>
      <c r="AX8" s="20"/>
      <c r="AY8" s="22"/>
      <c r="AZ8" s="22" t="s">
        <v>19</v>
      </c>
      <c r="BA8" s="22"/>
      <c r="BB8" s="22"/>
      <c r="BC8" s="407">
        <f>DAY(EOMONTH(DATE(AD2,AH2,1),0))</f>
        <v>30</v>
      </c>
      <c r="BD8" s="407"/>
      <c r="BE8" s="22" t="s">
        <v>20</v>
      </c>
      <c r="BF8" s="22"/>
      <c r="BG8" s="22"/>
      <c r="BK8" s="210"/>
      <c r="BL8" s="210"/>
      <c r="BM8" s="210"/>
    </row>
    <row r="9" spans="2:65" s="21" customFormat="1" ht="4.5" customHeight="1" x14ac:dyDescent="0.4">
      <c r="B9" s="28"/>
      <c r="C9" s="34"/>
      <c r="D9" s="34"/>
      <c r="E9" s="34"/>
      <c r="F9" s="34"/>
      <c r="G9" s="34"/>
      <c r="H9" s="32"/>
      <c r="I9" s="32"/>
      <c r="J9" s="32"/>
      <c r="K9" s="32"/>
      <c r="L9" s="32"/>
      <c r="M9" s="32"/>
      <c r="N9" s="32"/>
      <c r="O9" s="32"/>
      <c r="AH9" s="26"/>
      <c r="AI9" s="18"/>
      <c r="AJ9" s="35"/>
      <c r="AK9" s="29"/>
      <c r="AL9" s="18"/>
      <c r="AM9" s="18"/>
      <c r="AN9" s="18"/>
      <c r="AO9" s="18"/>
      <c r="AP9" s="35"/>
      <c r="AQ9" s="22"/>
      <c r="AR9" s="36"/>
      <c r="AS9" s="36"/>
      <c r="AT9" s="36"/>
      <c r="AU9" s="22"/>
      <c r="AV9" s="22"/>
      <c r="AW9" s="22"/>
      <c r="AX9" s="22"/>
      <c r="AY9" s="22"/>
      <c r="AZ9" s="22"/>
      <c r="BA9" s="22"/>
      <c r="BB9" s="22"/>
      <c r="BC9" s="22"/>
      <c r="BD9" s="22"/>
      <c r="BE9" s="22"/>
      <c r="BF9" s="22"/>
      <c r="BG9" s="22"/>
      <c r="BK9" s="210"/>
      <c r="BL9" s="210"/>
      <c r="BM9" s="210"/>
    </row>
    <row r="10" spans="2:65" s="21" customFormat="1" ht="21" customHeight="1" x14ac:dyDescent="0.4">
      <c r="B10" s="28"/>
      <c r="C10" s="34"/>
      <c r="D10" s="34"/>
      <c r="E10" s="34"/>
      <c r="F10" s="34"/>
      <c r="G10" s="34"/>
      <c r="H10" s="32"/>
      <c r="I10" s="32"/>
      <c r="J10" s="32"/>
      <c r="K10" s="32"/>
      <c r="L10" s="32"/>
      <c r="M10" s="32"/>
      <c r="N10" s="32"/>
      <c r="O10" s="32"/>
      <c r="AH10" s="26"/>
      <c r="AI10" s="18"/>
      <c r="AJ10" s="35"/>
      <c r="AK10" s="29"/>
      <c r="AL10" s="18"/>
      <c r="AN10" s="23" t="s">
        <v>21</v>
      </c>
      <c r="AO10" s="22"/>
      <c r="AP10" s="35"/>
      <c r="AQ10" s="22"/>
      <c r="AR10" s="18"/>
      <c r="AS10" s="18"/>
      <c r="AT10" s="35"/>
      <c r="AU10" s="22"/>
      <c r="AV10" s="36"/>
      <c r="AW10" s="36"/>
      <c r="AX10" s="36"/>
      <c r="AY10" s="22"/>
      <c r="AZ10" s="22"/>
      <c r="BA10" s="27" t="s">
        <v>22</v>
      </c>
      <c r="BB10" s="22"/>
      <c r="BC10" s="408">
        <v>9.1999999999999993</v>
      </c>
      <c r="BD10" s="408"/>
      <c r="BE10" s="219" t="s">
        <v>23</v>
      </c>
      <c r="BF10" s="22"/>
      <c r="BG10" s="22"/>
      <c r="BK10" s="210"/>
      <c r="BL10" s="210"/>
      <c r="BM10" s="210"/>
    </row>
    <row r="11" spans="2:65" s="21" customFormat="1" ht="4.5" customHeight="1" x14ac:dyDescent="0.4">
      <c r="B11" s="28"/>
      <c r="C11" s="34"/>
      <c r="D11" s="34"/>
      <c r="E11" s="34"/>
      <c r="F11" s="34"/>
      <c r="G11" s="34"/>
      <c r="H11" s="32"/>
      <c r="I11" s="32"/>
      <c r="J11" s="32"/>
      <c r="K11" s="32"/>
      <c r="L11" s="32"/>
      <c r="M11" s="32"/>
      <c r="N11" s="32"/>
      <c r="O11" s="32"/>
      <c r="AH11" s="26"/>
      <c r="AI11" s="18"/>
      <c r="AJ11" s="35"/>
      <c r="AK11" s="29"/>
      <c r="AL11" s="18"/>
      <c r="AM11" s="18"/>
      <c r="AN11" s="18"/>
      <c r="AO11" s="18"/>
      <c r="AP11" s="35"/>
      <c r="AQ11" s="22"/>
      <c r="AR11" s="36"/>
      <c r="AS11" s="36"/>
      <c r="AT11" s="36"/>
      <c r="AU11" s="22"/>
      <c r="AV11" s="22"/>
      <c r="AW11" s="22"/>
      <c r="AX11" s="22"/>
      <c r="AY11" s="22"/>
      <c r="AZ11" s="22"/>
      <c r="BA11" s="22"/>
      <c r="BB11" s="22"/>
      <c r="BC11" s="22"/>
      <c r="BD11" s="22"/>
      <c r="BE11" s="22"/>
      <c r="BF11" s="22"/>
      <c r="BG11" s="22"/>
      <c r="BK11" s="210"/>
      <c r="BL11" s="210"/>
      <c r="BM11" s="210"/>
    </row>
    <row r="12" spans="2:65" s="21" customFormat="1" ht="21" customHeight="1" x14ac:dyDescent="0.4">
      <c r="R12" s="19"/>
      <c r="S12" s="19"/>
      <c r="T12" s="30"/>
      <c r="U12" s="409"/>
      <c r="V12" s="409"/>
      <c r="W12" s="17"/>
      <c r="X12" s="37"/>
      <c r="AA12" s="26"/>
      <c r="AB12" s="31"/>
      <c r="AC12" s="17"/>
      <c r="AD12" s="26"/>
      <c r="AE12" s="26"/>
      <c r="AF12" s="26"/>
      <c r="AG12" s="38"/>
      <c r="AH12" s="29"/>
      <c r="AI12" s="29"/>
      <c r="AJ12" s="29"/>
      <c r="AK12" s="18"/>
      <c r="AL12" s="30"/>
      <c r="AM12" s="31"/>
      <c r="AN12" s="22"/>
      <c r="AO12" s="35"/>
      <c r="AP12" s="35"/>
      <c r="AQ12" s="35"/>
      <c r="AR12" s="35"/>
      <c r="AS12" s="39" t="s">
        <v>24</v>
      </c>
      <c r="AT12" s="35"/>
      <c r="AU12" s="35"/>
      <c r="AV12" s="35"/>
      <c r="AW12" s="35"/>
      <c r="AX12" s="35"/>
      <c r="AY12" s="35"/>
      <c r="AZ12" s="35"/>
      <c r="BA12" s="35"/>
      <c r="BB12" s="35"/>
      <c r="BC12" s="26"/>
      <c r="BD12" s="29"/>
      <c r="BE12" s="18"/>
      <c r="BF12" s="18"/>
      <c r="BG12" s="26"/>
      <c r="BH12" s="18"/>
      <c r="BK12" s="210"/>
      <c r="BL12" s="210"/>
      <c r="BM12" s="210"/>
    </row>
    <row r="13" spans="2:65" s="21" customFormat="1" ht="21" customHeight="1" x14ac:dyDescent="0.4">
      <c r="R13" s="35"/>
      <c r="S13" s="18"/>
      <c r="T13" s="18"/>
      <c r="U13" s="18"/>
      <c r="V13" s="18"/>
      <c r="AA13" s="35"/>
      <c r="AB13" s="18"/>
      <c r="AC13" s="18"/>
      <c r="AD13" s="35"/>
      <c r="AE13" s="35"/>
      <c r="AF13" s="35"/>
      <c r="AG13" s="38"/>
      <c r="AH13" s="26"/>
      <c r="AI13" s="29"/>
      <c r="AJ13" s="18"/>
      <c r="AK13" s="29"/>
      <c r="AL13" s="18"/>
      <c r="AM13" s="18"/>
      <c r="AN13" s="18"/>
      <c r="AO13" s="26"/>
      <c r="AP13" s="17"/>
      <c r="AQ13" s="26"/>
      <c r="AR13" s="26"/>
      <c r="AS13" s="17" t="s">
        <v>25</v>
      </c>
      <c r="AT13" s="18"/>
      <c r="AU13" s="18"/>
      <c r="AV13" s="18"/>
      <c r="AW13" s="18"/>
      <c r="AX13" s="18"/>
      <c r="AY13" s="18"/>
      <c r="AZ13" s="18"/>
      <c r="BA13" s="18"/>
      <c r="BB13" s="410">
        <v>0.25</v>
      </c>
      <c r="BC13" s="410"/>
      <c r="BD13" s="410"/>
      <c r="BE13" s="20" t="s">
        <v>26</v>
      </c>
      <c r="BF13" s="410">
        <v>0.875</v>
      </c>
      <c r="BG13" s="410"/>
      <c r="BH13" s="410"/>
      <c r="BK13" s="210"/>
      <c r="BL13" s="210"/>
      <c r="BM13" s="210"/>
    </row>
    <row r="14" spans="2:65" s="21" customFormat="1" ht="21" customHeight="1" x14ac:dyDescent="0.4">
      <c r="R14" s="40"/>
      <c r="S14" s="40"/>
      <c r="T14" s="40"/>
      <c r="U14" s="40"/>
      <c r="V14" s="40"/>
      <c r="W14" s="40"/>
      <c r="AA14" s="20"/>
      <c r="AB14" s="40"/>
      <c r="AC14" s="40"/>
      <c r="AD14" s="20"/>
      <c r="AE14" s="26"/>
      <c r="AF14" s="26"/>
      <c r="AG14" s="41"/>
      <c r="AH14" s="17"/>
      <c r="AI14" s="29"/>
      <c r="AJ14" s="18"/>
      <c r="AK14" s="29"/>
      <c r="AL14" s="18"/>
      <c r="AM14" s="18"/>
      <c r="AN14" s="18"/>
      <c r="AO14" s="20"/>
      <c r="AP14" s="19"/>
      <c r="AQ14" s="19"/>
      <c r="AR14" s="19"/>
      <c r="AS14" s="17" t="s">
        <v>27</v>
      </c>
      <c r="AT14" s="18"/>
      <c r="AU14" s="18"/>
      <c r="AV14" s="18"/>
      <c r="AW14" s="18"/>
      <c r="AX14" s="18"/>
      <c r="AY14" s="18"/>
      <c r="AZ14" s="18"/>
      <c r="BA14" s="18"/>
      <c r="BB14" s="410">
        <v>0.875</v>
      </c>
      <c r="BC14" s="410"/>
      <c r="BD14" s="410"/>
      <c r="BE14" s="20" t="s">
        <v>26</v>
      </c>
      <c r="BF14" s="410">
        <v>0.25</v>
      </c>
      <c r="BG14" s="410"/>
      <c r="BH14" s="410"/>
      <c r="BK14" s="210"/>
      <c r="BL14" s="210"/>
      <c r="BM14" s="210"/>
    </row>
    <row r="15" spans="2:65" ht="12" customHeight="1" thickBot="1" x14ac:dyDescent="0.45">
      <c r="C15" s="43"/>
      <c r="D15" s="43"/>
      <c r="E15" s="43"/>
      <c r="F15" s="43"/>
      <c r="G15" s="43"/>
      <c r="H15" s="43"/>
      <c r="AA15" s="43"/>
      <c r="AR15" s="43"/>
      <c r="BI15" s="220"/>
      <c r="BJ15" s="220"/>
      <c r="BK15" s="220"/>
    </row>
    <row r="16" spans="2:65" ht="21" customHeight="1" thickBot="1" x14ac:dyDescent="0.45">
      <c r="B16" s="411" t="s">
        <v>28</v>
      </c>
      <c r="C16" s="412" t="s">
        <v>29</v>
      </c>
      <c r="D16" s="412"/>
      <c r="E16" s="412"/>
      <c r="F16" s="222"/>
      <c r="G16" s="223"/>
      <c r="H16" s="413" t="s">
        <v>30</v>
      </c>
      <c r="I16" s="414" t="s">
        <v>31</v>
      </c>
      <c r="J16" s="414"/>
      <c r="K16" s="414"/>
      <c r="L16" s="414"/>
      <c r="M16" s="414" t="s">
        <v>32</v>
      </c>
      <c r="N16" s="414"/>
      <c r="O16" s="414"/>
      <c r="P16" s="415" t="s">
        <v>33</v>
      </c>
      <c r="Q16" s="415"/>
      <c r="R16" s="415"/>
      <c r="S16" s="415"/>
      <c r="T16" s="415"/>
      <c r="U16" s="224"/>
      <c r="V16" s="225"/>
      <c r="W16" s="225"/>
      <c r="X16" s="225"/>
      <c r="Y16" s="225"/>
      <c r="Z16" s="225"/>
      <c r="AA16" s="225"/>
      <c r="AB16" s="225"/>
      <c r="AC16" s="225"/>
      <c r="AD16" s="225"/>
      <c r="AE16" s="225"/>
      <c r="AF16" s="225"/>
      <c r="AG16" s="225"/>
      <c r="AH16" s="225"/>
      <c r="AI16" s="226" t="s">
        <v>34</v>
      </c>
      <c r="AJ16" s="225"/>
      <c r="AK16" s="225"/>
      <c r="AL16" s="225"/>
      <c r="AM16" s="225"/>
      <c r="AN16" s="225" t="s">
        <v>35</v>
      </c>
      <c r="AO16" s="225"/>
      <c r="AP16" s="227"/>
      <c r="AQ16" s="228"/>
      <c r="AR16" s="225" t="s">
        <v>4</v>
      </c>
      <c r="AS16" s="225"/>
      <c r="AT16" s="225"/>
      <c r="AU16" s="225"/>
      <c r="AV16" s="225"/>
      <c r="AW16" s="225"/>
      <c r="AX16" s="225"/>
      <c r="AY16" s="229"/>
      <c r="AZ16" s="416" t="str">
        <f>IF(BC3="計画","(11)1～4週目の勤務時間数合計","(11)1か月の勤務時間数　合計")</f>
        <v>(11)1か月の勤務時間数　合計</v>
      </c>
      <c r="BA16" s="416"/>
      <c r="BB16" s="417" t="s">
        <v>36</v>
      </c>
      <c r="BC16" s="417"/>
      <c r="BD16" s="418" t="s">
        <v>37</v>
      </c>
      <c r="BE16" s="418"/>
      <c r="BF16" s="418"/>
      <c r="BG16" s="418"/>
      <c r="BH16" s="418"/>
    </row>
    <row r="17" spans="2:60" ht="20.25" customHeight="1" x14ac:dyDescent="0.4">
      <c r="B17" s="411"/>
      <c r="C17" s="412"/>
      <c r="D17" s="412"/>
      <c r="E17" s="412"/>
      <c r="F17" s="230"/>
      <c r="G17" s="231"/>
      <c r="H17" s="413"/>
      <c r="I17" s="414"/>
      <c r="J17" s="414"/>
      <c r="K17" s="414"/>
      <c r="L17" s="414"/>
      <c r="M17" s="414"/>
      <c r="N17" s="414"/>
      <c r="O17" s="414"/>
      <c r="P17" s="415"/>
      <c r="Q17" s="415"/>
      <c r="R17" s="415"/>
      <c r="S17" s="415"/>
      <c r="T17" s="415"/>
      <c r="U17" s="419" t="s">
        <v>38</v>
      </c>
      <c r="V17" s="419"/>
      <c r="W17" s="419"/>
      <c r="X17" s="419"/>
      <c r="Y17" s="419"/>
      <c r="Z17" s="419"/>
      <c r="AA17" s="419"/>
      <c r="AB17" s="420" t="s">
        <v>39</v>
      </c>
      <c r="AC17" s="420"/>
      <c r="AD17" s="420"/>
      <c r="AE17" s="420"/>
      <c r="AF17" s="420"/>
      <c r="AG17" s="420"/>
      <c r="AH17" s="420"/>
      <c r="AI17" s="420" t="s">
        <v>40</v>
      </c>
      <c r="AJ17" s="420"/>
      <c r="AK17" s="420"/>
      <c r="AL17" s="420"/>
      <c r="AM17" s="420"/>
      <c r="AN17" s="420"/>
      <c r="AO17" s="420"/>
      <c r="AP17" s="420" t="s">
        <v>41</v>
      </c>
      <c r="AQ17" s="420"/>
      <c r="AR17" s="420"/>
      <c r="AS17" s="420"/>
      <c r="AT17" s="420"/>
      <c r="AU17" s="420"/>
      <c r="AV17" s="420"/>
      <c r="AW17" s="421" t="s">
        <v>42</v>
      </c>
      <c r="AX17" s="421"/>
      <c r="AY17" s="421"/>
      <c r="AZ17" s="416"/>
      <c r="BA17" s="416"/>
      <c r="BB17" s="417"/>
      <c r="BC17" s="417"/>
      <c r="BD17" s="418"/>
      <c r="BE17" s="418"/>
      <c r="BF17" s="418"/>
      <c r="BG17" s="418"/>
      <c r="BH17" s="418"/>
    </row>
    <row r="18" spans="2:60" ht="20.25" customHeight="1" thickBot="1" x14ac:dyDescent="0.45">
      <c r="B18" s="411"/>
      <c r="C18" s="412"/>
      <c r="D18" s="412"/>
      <c r="E18" s="412"/>
      <c r="F18" s="230"/>
      <c r="G18" s="231"/>
      <c r="H18" s="413"/>
      <c r="I18" s="414"/>
      <c r="J18" s="414"/>
      <c r="K18" s="414"/>
      <c r="L18" s="414"/>
      <c r="M18" s="414"/>
      <c r="N18" s="414"/>
      <c r="O18" s="414"/>
      <c r="P18" s="415"/>
      <c r="Q18" s="415"/>
      <c r="R18" s="415"/>
      <c r="S18" s="415"/>
      <c r="T18" s="415"/>
      <c r="U18" s="232">
        <v>1</v>
      </c>
      <c r="V18" s="233">
        <v>2</v>
      </c>
      <c r="W18" s="233">
        <v>3</v>
      </c>
      <c r="X18" s="233">
        <v>4</v>
      </c>
      <c r="Y18" s="233">
        <v>5</v>
      </c>
      <c r="Z18" s="233">
        <v>6</v>
      </c>
      <c r="AA18" s="234">
        <v>7</v>
      </c>
      <c r="AB18" s="235">
        <v>8</v>
      </c>
      <c r="AC18" s="233">
        <v>9</v>
      </c>
      <c r="AD18" s="233">
        <v>10</v>
      </c>
      <c r="AE18" s="233">
        <v>11</v>
      </c>
      <c r="AF18" s="233">
        <v>12</v>
      </c>
      <c r="AG18" s="233">
        <v>13</v>
      </c>
      <c r="AH18" s="234">
        <v>14</v>
      </c>
      <c r="AI18" s="232">
        <v>15</v>
      </c>
      <c r="AJ18" s="233">
        <v>16</v>
      </c>
      <c r="AK18" s="233">
        <v>17</v>
      </c>
      <c r="AL18" s="233">
        <v>18</v>
      </c>
      <c r="AM18" s="233">
        <v>19</v>
      </c>
      <c r="AN18" s="233">
        <v>20</v>
      </c>
      <c r="AO18" s="234">
        <v>21</v>
      </c>
      <c r="AP18" s="235">
        <v>22</v>
      </c>
      <c r="AQ18" s="233">
        <v>23</v>
      </c>
      <c r="AR18" s="233">
        <v>24</v>
      </c>
      <c r="AS18" s="233">
        <v>25</v>
      </c>
      <c r="AT18" s="233">
        <v>26</v>
      </c>
      <c r="AU18" s="233">
        <v>27</v>
      </c>
      <c r="AV18" s="234">
        <v>28</v>
      </c>
      <c r="AW18" s="235" t="str">
        <f>IF($BC$3="暦月",IF(DAY(DATE($AD$2,$AH$2,29))=29,29,""),"")</f>
        <v/>
      </c>
      <c r="AX18" s="233" t="str">
        <f>IF($BC$3="暦月",IF(DAY(DATE($AD$2,$AH$2,30))=30,30,""),"")</f>
        <v/>
      </c>
      <c r="AY18" s="234" t="str">
        <f>IF($BC$3="暦月",IF(DAY(DATE($AD$2,$AH$2,31))=31,31,""),"")</f>
        <v/>
      </c>
      <c r="AZ18" s="416"/>
      <c r="BA18" s="416"/>
      <c r="BB18" s="417"/>
      <c r="BC18" s="417"/>
      <c r="BD18" s="418"/>
      <c r="BE18" s="418"/>
      <c r="BF18" s="418"/>
      <c r="BG18" s="418"/>
      <c r="BH18" s="418"/>
    </row>
    <row r="19" spans="2:60" ht="20.25" hidden="1" customHeight="1" x14ac:dyDescent="0.4">
      <c r="B19" s="411"/>
      <c r="C19" s="412"/>
      <c r="D19" s="412"/>
      <c r="E19" s="412"/>
      <c r="F19" s="230"/>
      <c r="G19" s="231"/>
      <c r="H19" s="413"/>
      <c r="I19" s="414"/>
      <c r="J19" s="414"/>
      <c r="K19" s="414"/>
      <c r="L19" s="414"/>
      <c r="M19" s="414"/>
      <c r="N19" s="414"/>
      <c r="O19" s="414"/>
      <c r="P19" s="415"/>
      <c r="Q19" s="415"/>
      <c r="R19" s="415"/>
      <c r="S19" s="415"/>
      <c r="T19" s="415"/>
      <c r="U19" s="232">
        <f>WEEKDAY(DATE($AD$2,$AH$2,1))</f>
        <v>7</v>
      </c>
      <c r="V19" s="233">
        <f>WEEKDAY(DATE($AD$2,$AH$2,2))</f>
        <v>1</v>
      </c>
      <c r="W19" s="233">
        <f>WEEKDAY(DATE($AD$2,$AH$2,3))</f>
        <v>2</v>
      </c>
      <c r="X19" s="233">
        <f>WEEKDAY(DATE($AD$2,$AH$2,4))</f>
        <v>3</v>
      </c>
      <c r="Y19" s="233">
        <f>WEEKDAY(DATE($AD$2,$AH$2,5))</f>
        <v>4</v>
      </c>
      <c r="Z19" s="233">
        <f>WEEKDAY(DATE($AD$2,$AH$2,6))</f>
        <v>5</v>
      </c>
      <c r="AA19" s="234">
        <f>WEEKDAY(DATE($AD$2,$AH$2,7))</f>
        <v>6</v>
      </c>
      <c r="AB19" s="235">
        <f>WEEKDAY(DATE($AD$2,$AH$2,8))</f>
        <v>7</v>
      </c>
      <c r="AC19" s="233">
        <f>WEEKDAY(DATE($AD$2,$AH$2,9))</f>
        <v>1</v>
      </c>
      <c r="AD19" s="233">
        <f>WEEKDAY(DATE($AD$2,$AH$2,10))</f>
        <v>2</v>
      </c>
      <c r="AE19" s="233">
        <f>WEEKDAY(DATE($AD$2,$AH$2,11))</f>
        <v>3</v>
      </c>
      <c r="AF19" s="233">
        <f>WEEKDAY(DATE($AD$2,$AH$2,12))</f>
        <v>4</v>
      </c>
      <c r="AG19" s="233">
        <f>WEEKDAY(DATE($AD$2,$AH$2,13))</f>
        <v>5</v>
      </c>
      <c r="AH19" s="234">
        <f>WEEKDAY(DATE($AD$2,$AH$2,14))</f>
        <v>6</v>
      </c>
      <c r="AI19" s="235">
        <f>WEEKDAY(DATE($AD$2,$AH$2,15))</f>
        <v>7</v>
      </c>
      <c r="AJ19" s="233">
        <f>WEEKDAY(DATE($AD$2,$AH$2,16))</f>
        <v>1</v>
      </c>
      <c r="AK19" s="233">
        <f>WEEKDAY(DATE($AD$2,$AH$2,17))</f>
        <v>2</v>
      </c>
      <c r="AL19" s="233">
        <f>WEEKDAY(DATE($AD$2,$AH$2,18))</f>
        <v>3</v>
      </c>
      <c r="AM19" s="233">
        <f>WEEKDAY(DATE($AD$2,$AH$2,19))</f>
        <v>4</v>
      </c>
      <c r="AN19" s="233">
        <f>WEEKDAY(DATE($AD$2,$AH$2,20))</f>
        <v>5</v>
      </c>
      <c r="AO19" s="234">
        <f>WEEKDAY(DATE($AD$2,$AH$2,21))</f>
        <v>6</v>
      </c>
      <c r="AP19" s="235">
        <f>WEEKDAY(DATE($AD$2,$AH$2,22))</f>
        <v>7</v>
      </c>
      <c r="AQ19" s="233">
        <f>WEEKDAY(DATE($AD$2,$AH$2,23))</f>
        <v>1</v>
      </c>
      <c r="AR19" s="233">
        <f>WEEKDAY(DATE($AD$2,$AH$2,24))</f>
        <v>2</v>
      </c>
      <c r="AS19" s="233">
        <f>WEEKDAY(DATE($AD$2,$AH$2,25))</f>
        <v>3</v>
      </c>
      <c r="AT19" s="233">
        <f>WEEKDAY(DATE($AD$2,$AH$2,26))</f>
        <v>4</v>
      </c>
      <c r="AU19" s="233">
        <f>WEEKDAY(DATE($AD$2,$AH$2,27))</f>
        <v>5</v>
      </c>
      <c r="AV19" s="234">
        <f>WEEKDAY(DATE($AD$2,$AH$2,28))</f>
        <v>6</v>
      </c>
      <c r="AW19" s="235">
        <f>IF(AW18=29,WEEKDAY(DATE($AD$2,$AH$2,29)),0)</f>
        <v>0</v>
      </c>
      <c r="AX19" s="233">
        <f>IF(AX18=30,WEEKDAY(DATE($AD$2,$AH$2,30)),0)</f>
        <v>0</v>
      </c>
      <c r="AY19" s="234">
        <f>IF(AY18=31,WEEKDAY(DATE($AD$2,$AH$2,31)),0)</f>
        <v>0</v>
      </c>
      <c r="AZ19" s="416"/>
      <c r="BA19" s="416"/>
      <c r="BB19" s="417"/>
      <c r="BC19" s="417"/>
      <c r="BD19" s="418"/>
      <c r="BE19" s="418"/>
      <c r="BF19" s="418"/>
      <c r="BG19" s="418"/>
      <c r="BH19" s="418"/>
    </row>
    <row r="20" spans="2:60" ht="20.25" customHeight="1" thickBot="1" x14ac:dyDescent="0.45">
      <c r="B20" s="411"/>
      <c r="C20" s="412"/>
      <c r="D20" s="412"/>
      <c r="E20" s="412"/>
      <c r="F20" s="236"/>
      <c r="G20" s="237"/>
      <c r="H20" s="413"/>
      <c r="I20" s="414"/>
      <c r="J20" s="414"/>
      <c r="K20" s="414"/>
      <c r="L20" s="414"/>
      <c r="M20" s="414"/>
      <c r="N20" s="414"/>
      <c r="O20" s="414"/>
      <c r="P20" s="415"/>
      <c r="Q20" s="415"/>
      <c r="R20" s="415"/>
      <c r="S20" s="415"/>
      <c r="T20" s="415"/>
      <c r="U20" s="238" t="str">
        <f t="shared" ref="U20:AV20" si="0">IF(U19=1,"日",IF(U19=2,"月",IF(U19=3,"火",IF(U19=4,"水",IF(U19=5,"木",IF(U19=6,"金","土"))))))</f>
        <v>土</v>
      </c>
      <c r="V20" s="239" t="str">
        <f t="shared" si="0"/>
        <v>日</v>
      </c>
      <c r="W20" s="239" t="str">
        <f t="shared" si="0"/>
        <v>月</v>
      </c>
      <c r="X20" s="239" t="str">
        <f t="shared" si="0"/>
        <v>火</v>
      </c>
      <c r="Y20" s="239" t="str">
        <f t="shared" si="0"/>
        <v>水</v>
      </c>
      <c r="Z20" s="239" t="str">
        <f t="shared" si="0"/>
        <v>木</v>
      </c>
      <c r="AA20" s="240" t="str">
        <f t="shared" si="0"/>
        <v>金</v>
      </c>
      <c r="AB20" s="241" t="str">
        <f t="shared" si="0"/>
        <v>土</v>
      </c>
      <c r="AC20" s="239" t="str">
        <f t="shared" si="0"/>
        <v>日</v>
      </c>
      <c r="AD20" s="239" t="str">
        <f t="shared" si="0"/>
        <v>月</v>
      </c>
      <c r="AE20" s="239" t="str">
        <f t="shared" si="0"/>
        <v>火</v>
      </c>
      <c r="AF20" s="239" t="str">
        <f t="shared" si="0"/>
        <v>水</v>
      </c>
      <c r="AG20" s="239" t="str">
        <f t="shared" si="0"/>
        <v>木</v>
      </c>
      <c r="AH20" s="240" t="str">
        <f t="shared" si="0"/>
        <v>金</v>
      </c>
      <c r="AI20" s="241" t="str">
        <f t="shared" si="0"/>
        <v>土</v>
      </c>
      <c r="AJ20" s="239" t="str">
        <f t="shared" si="0"/>
        <v>日</v>
      </c>
      <c r="AK20" s="239" t="str">
        <f t="shared" si="0"/>
        <v>月</v>
      </c>
      <c r="AL20" s="239" t="str">
        <f t="shared" si="0"/>
        <v>火</v>
      </c>
      <c r="AM20" s="239" t="str">
        <f t="shared" si="0"/>
        <v>水</v>
      </c>
      <c r="AN20" s="239" t="str">
        <f t="shared" si="0"/>
        <v>木</v>
      </c>
      <c r="AO20" s="240" t="str">
        <f t="shared" si="0"/>
        <v>金</v>
      </c>
      <c r="AP20" s="241" t="str">
        <f t="shared" si="0"/>
        <v>土</v>
      </c>
      <c r="AQ20" s="239" t="str">
        <f t="shared" si="0"/>
        <v>日</v>
      </c>
      <c r="AR20" s="239" t="str">
        <f t="shared" si="0"/>
        <v>月</v>
      </c>
      <c r="AS20" s="239" t="str">
        <f t="shared" si="0"/>
        <v>火</v>
      </c>
      <c r="AT20" s="239" t="str">
        <f t="shared" si="0"/>
        <v>水</v>
      </c>
      <c r="AU20" s="239" t="str">
        <f t="shared" si="0"/>
        <v>木</v>
      </c>
      <c r="AV20" s="240" t="str">
        <f t="shared" si="0"/>
        <v>金</v>
      </c>
      <c r="AW20" s="239" t="str">
        <f>IF(AW19=1,"日",IF(AW19=2,"月",IF(AW19=3,"火",IF(AW19=4,"水",IF(AW19=5,"木",IF(AW19=6,"金",IF(AW19=0,"","土")))))))</f>
        <v/>
      </c>
      <c r="AX20" s="239" t="str">
        <f>IF(AX19=1,"日",IF(AX19=2,"月",IF(AX19=3,"火",IF(AX19=4,"水",IF(AX19=5,"木",IF(AX19=6,"金",IF(AX19=0,"","土")))))))</f>
        <v/>
      </c>
      <c r="AY20" s="239" t="str">
        <f>IF(AY19=1,"日",IF(AY19=2,"月",IF(AY19=3,"火",IF(AY19=4,"水",IF(AY19=5,"木",IF(AY19=6,"金",IF(AY19=0,"","土")))))))</f>
        <v/>
      </c>
      <c r="AZ20" s="416"/>
      <c r="BA20" s="416"/>
      <c r="BB20" s="417"/>
      <c r="BC20" s="417"/>
      <c r="BD20" s="418"/>
      <c r="BE20" s="418"/>
      <c r="BF20" s="418"/>
      <c r="BG20" s="418"/>
      <c r="BH20" s="418"/>
    </row>
    <row r="21" spans="2:60" ht="20.25" customHeight="1" thickBot="1" x14ac:dyDescent="0.45">
      <c r="B21" s="242"/>
      <c r="C21" s="399" t="s">
        <v>43</v>
      </c>
      <c r="D21" s="399"/>
      <c r="E21" s="399"/>
      <c r="F21" s="334"/>
      <c r="G21" s="335"/>
      <c r="H21" s="400" t="s">
        <v>109</v>
      </c>
      <c r="I21" s="401" t="s">
        <v>45</v>
      </c>
      <c r="J21" s="402"/>
      <c r="K21" s="402"/>
      <c r="L21" s="402"/>
      <c r="M21" s="403" t="s">
        <v>46</v>
      </c>
      <c r="N21" s="403"/>
      <c r="O21" s="403"/>
      <c r="P21" s="243" t="s">
        <v>47</v>
      </c>
      <c r="Q21" s="244"/>
      <c r="R21" s="244"/>
      <c r="S21" s="245"/>
      <c r="T21" s="246"/>
      <c r="U21" s="336"/>
      <c r="V21" s="336" t="s">
        <v>150</v>
      </c>
      <c r="W21" s="336" t="s">
        <v>150</v>
      </c>
      <c r="X21" s="336" t="s">
        <v>150</v>
      </c>
      <c r="Y21" s="336"/>
      <c r="Z21" s="336" t="s">
        <v>150</v>
      </c>
      <c r="AA21" s="337" t="s">
        <v>150</v>
      </c>
      <c r="AB21" s="338" t="s">
        <v>150</v>
      </c>
      <c r="AC21" s="336"/>
      <c r="AD21" s="336" t="s">
        <v>150</v>
      </c>
      <c r="AE21" s="336" t="s">
        <v>150</v>
      </c>
      <c r="AF21" s="336" t="s">
        <v>150</v>
      </c>
      <c r="AG21" s="336" t="s">
        <v>150</v>
      </c>
      <c r="AH21" s="339"/>
      <c r="AI21" s="338"/>
      <c r="AJ21" s="336" t="s">
        <v>150</v>
      </c>
      <c r="AK21" s="336" t="s">
        <v>150</v>
      </c>
      <c r="AL21" s="336" t="s">
        <v>150</v>
      </c>
      <c r="AM21" s="336" t="s">
        <v>150</v>
      </c>
      <c r="AN21" s="336"/>
      <c r="AO21" s="337" t="s">
        <v>150</v>
      </c>
      <c r="AP21" s="338"/>
      <c r="AQ21" s="336"/>
      <c r="AR21" s="336" t="s">
        <v>150</v>
      </c>
      <c r="AS21" s="336" t="s">
        <v>150</v>
      </c>
      <c r="AT21" s="336" t="s">
        <v>150</v>
      </c>
      <c r="AU21" s="336" t="s">
        <v>150</v>
      </c>
      <c r="AV21" s="337" t="s">
        <v>150</v>
      </c>
      <c r="AW21" s="338"/>
      <c r="AX21" s="336"/>
      <c r="AY21" s="336"/>
      <c r="AZ21" s="404"/>
      <c r="BA21" s="404"/>
      <c r="BB21" s="405"/>
      <c r="BC21" s="405"/>
      <c r="BD21" s="406" t="s">
        <v>238</v>
      </c>
      <c r="BE21" s="406"/>
      <c r="BF21" s="406"/>
      <c r="BG21" s="406"/>
      <c r="BH21" s="406"/>
    </row>
    <row r="22" spans="2:60" ht="20.25" customHeight="1" thickBot="1" x14ac:dyDescent="0.45">
      <c r="B22" s="247">
        <v>1</v>
      </c>
      <c r="C22" s="399"/>
      <c r="D22" s="399"/>
      <c r="E22" s="399"/>
      <c r="F22" s="340" t="str">
        <f>C21</f>
        <v>管理者</v>
      </c>
      <c r="G22" s="341"/>
      <c r="H22" s="400"/>
      <c r="I22" s="402"/>
      <c r="J22" s="402"/>
      <c r="K22" s="402"/>
      <c r="L22" s="402"/>
      <c r="M22" s="403"/>
      <c r="N22" s="403"/>
      <c r="O22" s="403"/>
      <c r="P22" s="248" t="s">
        <v>48</v>
      </c>
      <c r="Q22" s="249"/>
      <c r="R22" s="249"/>
      <c r="S22" s="250"/>
      <c r="T22" s="251"/>
      <c r="U22" s="252" t="str">
        <f>IF(U21="","",VLOOKUP(U21,'【記載例】シフト記号表（勤務時間帯）'!$C$6:$W$47,21,FALSE()))</f>
        <v/>
      </c>
      <c r="V22" s="253">
        <f>IF(V21="","",VLOOKUP(V21,'【記載例】シフト記号表（勤務時間帯）'!$C$6:$W$47,21,FALSE()))</f>
        <v>8</v>
      </c>
      <c r="W22" s="253">
        <f>IF(W21="","",VLOOKUP(W21,'【記載例】シフト記号表（勤務時間帯）'!$C$6:$W$47,21,FALSE()))</f>
        <v>8</v>
      </c>
      <c r="X22" s="253">
        <f>IF(X21="","",VLOOKUP(X21,'【記載例】シフト記号表（勤務時間帯）'!$C$6:$W$47,21,FALSE()))</f>
        <v>8</v>
      </c>
      <c r="Y22" s="253" t="str">
        <f>IF(Y21="","",VLOOKUP(Y21,'【記載例】シフト記号表（勤務時間帯）'!$C$6:$W$47,21,FALSE()))</f>
        <v/>
      </c>
      <c r="Z22" s="253">
        <f>IF(Z21="","",VLOOKUP(Z21,'【記載例】シフト記号表（勤務時間帯）'!$C$6:$W$47,21,FALSE()))</f>
        <v>8</v>
      </c>
      <c r="AA22" s="254">
        <f>IF(AA21="","",VLOOKUP(AA21,'【記載例】シフト記号表（勤務時間帯）'!$C$6:$W$47,21,FALSE()))</f>
        <v>8</v>
      </c>
      <c r="AB22" s="252">
        <f>IF(AB21="","",VLOOKUP(AB21,'【記載例】シフト記号表（勤務時間帯）'!$C$6:$W$47,21,FALSE()))</f>
        <v>8</v>
      </c>
      <c r="AC22" s="253" t="str">
        <f>IF(AC21="","",VLOOKUP(AC21,'【記載例】シフト記号表（勤務時間帯）'!$C$6:$W$47,21,FALSE()))</f>
        <v/>
      </c>
      <c r="AD22" s="253">
        <f>IF(AD21="","",VLOOKUP(AD21,'【記載例】シフト記号表（勤務時間帯）'!$C$6:$W$47,21,FALSE()))</f>
        <v>8</v>
      </c>
      <c r="AE22" s="253">
        <f>IF(AE21="","",VLOOKUP(AE21,'【記載例】シフト記号表（勤務時間帯）'!$C$6:$W$47,21,FALSE()))</f>
        <v>8</v>
      </c>
      <c r="AF22" s="253">
        <f>IF(AF21="","",VLOOKUP(AF21,'【記載例】シフト記号表（勤務時間帯）'!$C$6:$W$47,21,FALSE()))</f>
        <v>8</v>
      </c>
      <c r="AG22" s="253">
        <f>IF(AG21="","",VLOOKUP(AG21,'【記載例】シフト記号表（勤務時間帯）'!$C$6:$W$47,21,FALSE()))</f>
        <v>8</v>
      </c>
      <c r="AH22" s="254" t="str">
        <f>IF(AH21="","",VLOOKUP(AH21,'【記載例】シフト記号表（勤務時間帯）'!$C$6:$W$47,21,FALSE()))</f>
        <v/>
      </c>
      <c r="AI22" s="252" t="str">
        <f>IF(AI21="","",VLOOKUP(AI21,'【記載例】シフト記号表（勤務時間帯）'!$C$6:$W$47,21,FALSE()))</f>
        <v/>
      </c>
      <c r="AJ22" s="253">
        <f>IF(AJ21="","",VLOOKUP(AJ21,'【記載例】シフト記号表（勤務時間帯）'!$C$6:$W$47,21,FALSE()))</f>
        <v>8</v>
      </c>
      <c r="AK22" s="253">
        <f>IF(AK21="","",VLOOKUP(AK21,'【記載例】シフト記号表（勤務時間帯）'!$C$6:$W$47,21,FALSE()))</f>
        <v>8</v>
      </c>
      <c r="AL22" s="253">
        <f>IF(AL21="","",VLOOKUP(AL21,'【記載例】シフト記号表（勤務時間帯）'!$C$6:$W$47,21,FALSE()))</f>
        <v>8</v>
      </c>
      <c r="AM22" s="253">
        <f>IF(AM21="","",VLOOKUP(AM21,'【記載例】シフト記号表（勤務時間帯）'!$C$6:$W$47,21,FALSE()))</f>
        <v>8</v>
      </c>
      <c r="AN22" s="253" t="str">
        <f>IF(AN21="","",VLOOKUP(AN21,'【記載例】シフト記号表（勤務時間帯）'!$C$6:$W$47,21,FALSE()))</f>
        <v/>
      </c>
      <c r="AO22" s="254">
        <f>IF(AO21="","",VLOOKUP(AO21,'【記載例】シフト記号表（勤務時間帯）'!$C$6:$W$47,21,FALSE()))</f>
        <v>8</v>
      </c>
      <c r="AP22" s="252" t="str">
        <f>IF(AP21="","",VLOOKUP(AP21,'【記載例】シフト記号表（勤務時間帯）'!$C$6:$W$47,21,FALSE()))</f>
        <v/>
      </c>
      <c r="AQ22" s="253" t="str">
        <f>IF(AQ21="","",VLOOKUP(AQ21,'【記載例】シフト記号表（勤務時間帯）'!$C$6:$W$47,21,FALSE()))</f>
        <v/>
      </c>
      <c r="AR22" s="253">
        <f>IF(AR21="","",VLOOKUP(AR21,'【記載例】シフト記号表（勤務時間帯）'!$C$6:$W$47,21,FALSE()))</f>
        <v>8</v>
      </c>
      <c r="AS22" s="253">
        <f>IF(AS21="","",VLOOKUP(AS21,'【記載例】シフト記号表（勤務時間帯）'!$C$6:$W$47,21,FALSE()))</f>
        <v>8</v>
      </c>
      <c r="AT22" s="253">
        <f>IF(AT21="","",VLOOKUP(AT21,'【記載例】シフト記号表（勤務時間帯）'!$C$6:$W$47,21,FALSE()))</f>
        <v>8</v>
      </c>
      <c r="AU22" s="253">
        <f>IF(AU21="","",VLOOKUP(AU21,'【記載例】シフト記号表（勤務時間帯）'!$C$6:$W$47,21,FALSE()))</f>
        <v>8</v>
      </c>
      <c r="AV22" s="254">
        <f>IF(AV21="","",VLOOKUP(AV21,'【記載例】シフト記号表（勤務時間帯）'!$C$6:$W$47,21,FALSE()))</f>
        <v>8</v>
      </c>
      <c r="AW22" s="252" t="str">
        <f>IF(AW21="","",VLOOKUP(AW21,'【記載例】シフト記号表（勤務時間帯）'!$C$6:$W$47,21,FALSE()))</f>
        <v/>
      </c>
      <c r="AX22" s="253" t="str">
        <f>IF(AX21="","",VLOOKUP(AX21,'【記載例】シフト記号表（勤務時間帯）'!$C$6:$W$47,21,FALSE()))</f>
        <v/>
      </c>
      <c r="AY22" s="253" t="str">
        <f>IF(AY21="","",VLOOKUP(AY21,'【記載例】シフト記号表（勤務時間帯）'!$C$6:$W$47,21,FALSE()))</f>
        <v/>
      </c>
      <c r="AZ22" s="387">
        <f>IF($BC$3="４週",SUM(U22:AV22),IF($BC$3="暦月",SUM(U22:AY22),""))</f>
        <v>160</v>
      </c>
      <c r="BA22" s="387"/>
      <c r="BB22" s="388">
        <f>IF($BC$3="４週",AZ22/4,IF($BC$3="暦月",(AZ22/($BC$8/7)),""))</f>
        <v>40</v>
      </c>
      <c r="BC22" s="388"/>
      <c r="BD22" s="406"/>
      <c r="BE22" s="406"/>
      <c r="BF22" s="406"/>
      <c r="BG22" s="406"/>
      <c r="BH22" s="406"/>
    </row>
    <row r="23" spans="2:60" ht="20.25" customHeight="1" x14ac:dyDescent="0.4">
      <c r="B23" s="255"/>
      <c r="C23" s="399"/>
      <c r="D23" s="399"/>
      <c r="E23" s="399"/>
      <c r="F23" s="342"/>
      <c r="G23" s="343" t="str">
        <f>C21</f>
        <v>管理者</v>
      </c>
      <c r="H23" s="400"/>
      <c r="I23" s="402"/>
      <c r="J23" s="402"/>
      <c r="K23" s="402"/>
      <c r="L23" s="402"/>
      <c r="M23" s="403"/>
      <c r="N23" s="403"/>
      <c r="O23" s="403"/>
      <c r="P23" s="256" t="s">
        <v>49</v>
      </c>
      <c r="Q23" s="257"/>
      <c r="R23" s="257"/>
      <c r="S23" s="258"/>
      <c r="T23" s="259"/>
      <c r="U23" s="260" t="str">
        <f>IF(U21="","",VLOOKUP(U21,'【記載例】シフト記号表（勤務時間帯）'!$C$6:$Y$47,23,FALSE()))</f>
        <v/>
      </c>
      <c r="V23" s="261" t="str">
        <f>IF(V21="","",VLOOKUP(V21,'【記載例】シフト記号表（勤務時間帯）'!$C$6:$Y$47,23,FALSE()))</f>
        <v>-</v>
      </c>
      <c r="W23" s="261" t="str">
        <f>IF(W21="","",VLOOKUP(W21,'【記載例】シフト記号表（勤務時間帯）'!$C$6:$Y$47,23,FALSE()))</f>
        <v>-</v>
      </c>
      <c r="X23" s="261" t="str">
        <f>IF(X21="","",VLOOKUP(X21,'【記載例】シフト記号表（勤務時間帯）'!$C$6:$Y$47,23,FALSE()))</f>
        <v>-</v>
      </c>
      <c r="Y23" s="261" t="str">
        <f>IF(Y21="","",VLOOKUP(Y21,'【記載例】シフト記号表（勤務時間帯）'!$C$6:$Y$47,23,FALSE()))</f>
        <v/>
      </c>
      <c r="Z23" s="261" t="str">
        <f>IF(Z21="","",VLOOKUP(Z21,'【記載例】シフト記号表（勤務時間帯）'!$C$6:$Y$47,23,FALSE()))</f>
        <v>-</v>
      </c>
      <c r="AA23" s="262" t="str">
        <f>IF(AA21="","",VLOOKUP(AA21,'【記載例】シフト記号表（勤務時間帯）'!$C$6:$Y$47,23,FALSE()))</f>
        <v>-</v>
      </c>
      <c r="AB23" s="260" t="str">
        <f>IF(AB21="","",VLOOKUP(AB21,'【記載例】シフト記号表（勤務時間帯）'!$C$6:$Y$47,23,FALSE()))</f>
        <v>-</v>
      </c>
      <c r="AC23" s="261" t="str">
        <f>IF(AC21="","",VLOOKUP(AC21,'【記載例】シフト記号表（勤務時間帯）'!$C$6:$Y$47,23,FALSE()))</f>
        <v/>
      </c>
      <c r="AD23" s="261" t="str">
        <f>IF(AD21="","",VLOOKUP(AD21,'【記載例】シフト記号表（勤務時間帯）'!$C$6:$Y$47,23,FALSE()))</f>
        <v>-</v>
      </c>
      <c r="AE23" s="261" t="str">
        <f>IF(AE21="","",VLOOKUP(AE21,'【記載例】シフト記号表（勤務時間帯）'!$C$6:$Y$47,23,FALSE()))</f>
        <v>-</v>
      </c>
      <c r="AF23" s="261" t="str">
        <f>IF(AF21="","",VLOOKUP(AF21,'【記載例】シフト記号表（勤務時間帯）'!$C$6:$Y$47,23,FALSE()))</f>
        <v>-</v>
      </c>
      <c r="AG23" s="261" t="str">
        <f>IF(AG21="","",VLOOKUP(AG21,'【記載例】シフト記号表（勤務時間帯）'!$C$6:$Y$47,23,FALSE()))</f>
        <v>-</v>
      </c>
      <c r="AH23" s="262" t="str">
        <f>IF(AH21="","",VLOOKUP(AH21,'【記載例】シフト記号表（勤務時間帯）'!$C$6:$Y$47,23,FALSE()))</f>
        <v/>
      </c>
      <c r="AI23" s="260" t="str">
        <f>IF(AI21="","",VLOOKUP(AI21,'【記載例】シフト記号表（勤務時間帯）'!$C$6:$Y$47,23,FALSE()))</f>
        <v/>
      </c>
      <c r="AJ23" s="261" t="str">
        <f>IF(AJ21="","",VLOOKUP(AJ21,'【記載例】シフト記号表（勤務時間帯）'!$C$6:$Y$47,23,FALSE()))</f>
        <v>-</v>
      </c>
      <c r="AK23" s="261" t="str">
        <f>IF(AK21="","",VLOOKUP(AK21,'【記載例】シフト記号表（勤務時間帯）'!$C$6:$Y$47,23,FALSE()))</f>
        <v>-</v>
      </c>
      <c r="AL23" s="261" t="str">
        <f>IF(AL21="","",VLOOKUP(AL21,'【記載例】シフト記号表（勤務時間帯）'!$C$6:$Y$47,23,FALSE()))</f>
        <v>-</v>
      </c>
      <c r="AM23" s="261" t="str">
        <f>IF(AM21="","",VLOOKUP(AM21,'【記載例】シフト記号表（勤務時間帯）'!$C$6:$Y$47,23,FALSE()))</f>
        <v>-</v>
      </c>
      <c r="AN23" s="261" t="str">
        <f>IF(AN21="","",VLOOKUP(AN21,'【記載例】シフト記号表（勤務時間帯）'!$C$6:$Y$47,23,FALSE()))</f>
        <v/>
      </c>
      <c r="AO23" s="262" t="str">
        <f>IF(AO21="","",VLOOKUP(AO21,'【記載例】シフト記号表（勤務時間帯）'!$C$6:$Y$47,23,FALSE()))</f>
        <v>-</v>
      </c>
      <c r="AP23" s="260" t="str">
        <f>IF(AP21="","",VLOOKUP(AP21,'【記載例】シフト記号表（勤務時間帯）'!$C$6:$Y$47,23,FALSE()))</f>
        <v/>
      </c>
      <c r="AQ23" s="261" t="str">
        <f>IF(AQ21="","",VLOOKUP(AQ21,'【記載例】シフト記号表（勤務時間帯）'!$C$6:$Y$47,23,FALSE()))</f>
        <v/>
      </c>
      <c r="AR23" s="261" t="str">
        <f>IF(AR21="","",VLOOKUP(AR21,'【記載例】シフト記号表（勤務時間帯）'!$C$6:$Y$47,23,FALSE()))</f>
        <v>-</v>
      </c>
      <c r="AS23" s="261" t="str">
        <f>IF(AS21="","",VLOOKUP(AS21,'【記載例】シフト記号表（勤務時間帯）'!$C$6:$Y$47,23,FALSE()))</f>
        <v>-</v>
      </c>
      <c r="AT23" s="261" t="str">
        <f>IF(AT21="","",VLOOKUP(AT21,'【記載例】シフト記号表（勤務時間帯）'!$C$6:$Y$47,23,FALSE()))</f>
        <v>-</v>
      </c>
      <c r="AU23" s="261" t="str">
        <f>IF(AU21="","",VLOOKUP(AU21,'【記載例】シフト記号表（勤務時間帯）'!$C$6:$Y$47,23,FALSE()))</f>
        <v>-</v>
      </c>
      <c r="AV23" s="262" t="str">
        <f>IF(AV21="","",VLOOKUP(AV21,'【記載例】シフト記号表（勤務時間帯）'!$C$6:$Y$47,23,FALSE()))</f>
        <v>-</v>
      </c>
      <c r="AW23" s="260" t="str">
        <f>IF(AW21="","",VLOOKUP(AW21,'【記載例】シフト記号表（勤務時間帯）'!$C$6:$Y$47,23,FALSE()))</f>
        <v/>
      </c>
      <c r="AX23" s="261" t="str">
        <f>IF(AX21="","",VLOOKUP(AX21,'【記載例】シフト記号表（勤務時間帯）'!$C$6:$Y$47,23,FALSE()))</f>
        <v/>
      </c>
      <c r="AY23" s="261" t="str">
        <f>IF(AY21="","",VLOOKUP(AY21,'【記載例】シフト記号表（勤務時間帯）'!$C$6:$Y$47,23,FALSE()))</f>
        <v/>
      </c>
      <c r="AZ23" s="389">
        <f>IF($BC$3="４週",SUM(U23:AV23),IF($BC$3="暦月",SUM(U23:AY23),""))</f>
        <v>0</v>
      </c>
      <c r="BA23" s="389"/>
      <c r="BB23" s="390">
        <f>IF($BC$3="４週",AZ23/4,IF($BC$3="暦月",(AZ23/($BC$8/7)),""))</f>
        <v>0</v>
      </c>
      <c r="BC23" s="390"/>
      <c r="BD23" s="406"/>
      <c r="BE23" s="406"/>
      <c r="BF23" s="406"/>
      <c r="BG23" s="406"/>
      <c r="BH23" s="406"/>
    </row>
    <row r="24" spans="2:60" ht="20.25" customHeight="1" x14ac:dyDescent="0.4">
      <c r="B24" s="263"/>
      <c r="C24" s="391" t="s">
        <v>156</v>
      </c>
      <c r="D24" s="391"/>
      <c r="E24" s="391"/>
      <c r="F24" s="344"/>
      <c r="G24" s="345"/>
      <c r="H24" s="394" t="s">
        <v>61</v>
      </c>
      <c r="I24" s="395" t="s">
        <v>235</v>
      </c>
      <c r="J24" s="396"/>
      <c r="K24" s="396"/>
      <c r="L24" s="396"/>
      <c r="M24" s="383" t="s">
        <v>50</v>
      </c>
      <c r="N24" s="383"/>
      <c r="O24" s="383"/>
      <c r="P24" s="264" t="s">
        <v>47</v>
      </c>
      <c r="Q24" s="265"/>
      <c r="R24" s="265"/>
      <c r="S24" s="266"/>
      <c r="T24" s="267"/>
      <c r="U24" s="346" t="s">
        <v>154</v>
      </c>
      <c r="V24" s="347" t="s">
        <v>154</v>
      </c>
      <c r="W24" s="347" t="s">
        <v>154</v>
      </c>
      <c r="X24" s="347" t="s">
        <v>154</v>
      </c>
      <c r="Y24" s="347"/>
      <c r="Z24" s="347"/>
      <c r="AA24" s="348"/>
      <c r="AB24" s="346" t="s">
        <v>154</v>
      </c>
      <c r="AC24" s="347" t="s">
        <v>154</v>
      </c>
      <c r="AD24" s="347" t="s">
        <v>154</v>
      </c>
      <c r="AE24" s="347" t="s">
        <v>154</v>
      </c>
      <c r="AF24" s="347"/>
      <c r="AG24" s="347"/>
      <c r="AH24" s="348"/>
      <c r="AI24" s="346" t="s">
        <v>154</v>
      </c>
      <c r="AJ24" s="347" t="s">
        <v>154</v>
      </c>
      <c r="AK24" s="347" t="s">
        <v>154</v>
      </c>
      <c r="AL24" s="347" t="s">
        <v>154</v>
      </c>
      <c r="AM24" s="347"/>
      <c r="AN24" s="347"/>
      <c r="AO24" s="348"/>
      <c r="AP24" s="346" t="s">
        <v>154</v>
      </c>
      <c r="AQ24" s="347" t="s">
        <v>154</v>
      </c>
      <c r="AR24" s="347" t="s">
        <v>154</v>
      </c>
      <c r="AS24" s="347" t="s">
        <v>154</v>
      </c>
      <c r="AT24" s="347"/>
      <c r="AU24" s="347"/>
      <c r="AV24" s="348"/>
      <c r="AW24" s="346"/>
      <c r="AX24" s="347"/>
      <c r="AY24" s="347"/>
      <c r="AZ24" s="384"/>
      <c r="BA24" s="384"/>
      <c r="BB24" s="385"/>
      <c r="BC24" s="385"/>
      <c r="BD24" s="397" t="s">
        <v>237</v>
      </c>
      <c r="BE24" s="398"/>
      <c r="BF24" s="398"/>
      <c r="BG24" s="398"/>
      <c r="BH24" s="398"/>
    </row>
    <row r="25" spans="2:60" ht="20.25" customHeight="1" x14ac:dyDescent="0.4">
      <c r="B25" s="247">
        <f>B22+1</f>
        <v>2</v>
      </c>
      <c r="C25" s="391"/>
      <c r="D25" s="391"/>
      <c r="E25" s="391"/>
      <c r="F25" s="340" t="str">
        <f>C24</f>
        <v>計画作成担当者</v>
      </c>
      <c r="G25" s="341"/>
      <c r="H25" s="394"/>
      <c r="I25" s="396"/>
      <c r="J25" s="396"/>
      <c r="K25" s="396"/>
      <c r="L25" s="396"/>
      <c r="M25" s="383"/>
      <c r="N25" s="383"/>
      <c r="O25" s="383"/>
      <c r="P25" s="248" t="s">
        <v>48</v>
      </c>
      <c r="Q25" s="249"/>
      <c r="R25" s="249"/>
      <c r="S25" s="250"/>
      <c r="T25" s="251"/>
      <c r="U25" s="252">
        <f>IF(U24="","",VLOOKUP(U24,'【記載例】シフト記号表（勤務時間帯）'!$C$6:$W$47,21,FALSE()))</f>
        <v>2.9999999999999987</v>
      </c>
      <c r="V25" s="253">
        <f>IF(V24="","",VLOOKUP(V24,'【記載例】シフト記号表（勤務時間帯）'!$C$6:$W$47,21,FALSE()))</f>
        <v>2.9999999999999987</v>
      </c>
      <c r="W25" s="253">
        <f>IF(W24="","",VLOOKUP(W24,'【記載例】シフト記号表（勤務時間帯）'!$C$6:$W$47,21,FALSE()))</f>
        <v>2.9999999999999987</v>
      </c>
      <c r="X25" s="253">
        <f>IF(X24="","",VLOOKUP(X24,'【記載例】シフト記号表（勤務時間帯）'!$C$6:$W$47,21,FALSE()))</f>
        <v>2.9999999999999987</v>
      </c>
      <c r="Y25" s="253" t="str">
        <f>IF(Y24="","",VLOOKUP(Y24,'【記載例】シフト記号表（勤務時間帯）'!$C$6:$W$47,21,FALSE()))</f>
        <v/>
      </c>
      <c r="Z25" s="253" t="str">
        <f>IF(Z24="","",VLOOKUP(Z24,'【記載例】シフト記号表（勤務時間帯）'!$C$6:$W$47,21,FALSE()))</f>
        <v/>
      </c>
      <c r="AA25" s="254" t="str">
        <f>IF(AA24="","",VLOOKUP(AA24,'【記載例】シフト記号表（勤務時間帯）'!$C$6:$W$47,21,FALSE()))</f>
        <v/>
      </c>
      <c r="AB25" s="252">
        <f>IF(AB24="","",VLOOKUP(AB24,'【記載例】シフト記号表（勤務時間帯）'!$C$6:$W$47,21,FALSE()))</f>
        <v>2.9999999999999987</v>
      </c>
      <c r="AC25" s="253">
        <f>IF(AC24="","",VLOOKUP(AC24,'【記載例】シフト記号表（勤務時間帯）'!$C$6:$W$47,21,FALSE()))</f>
        <v>2.9999999999999987</v>
      </c>
      <c r="AD25" s="253">
        <f>IF(AD24="","",VLOOKUP(AD24,'【記載例】シフト記号表（勤務時間帯）'!$C$6:$W$47,21,FALSE()))</f>
        <v>2.9999999999999987</v>
      </c>
      <c r="AE25" s="253">
        <f>IF(AE24="","",VLOOKUP(AE24,'【記載例】シフト記号表（勤務時間帯）'!$C$6:$W$47,21,FALSE()))</f>
        <v>2.9999999999999987</v>
      </c>
      <c r="AF25" s="253" t="str">
        <f>IF(AF24="","",VLOOKUP(AF24,'【記載例】シフト記号表（勤務時間帯）'!$C$6:$W$47,21,FALSE()))</f>
        <v/>
      </c>
      <c r="AG25" s="253" t="str">
        <f>IF(AG24="","",VLOOKUP(AG24,'【記載例】シフト記号表（勤務時間帯）'!$C$6:$W$47,21,FALSE()))</f>
        <v/>
      </c>
      <c r="AH25" s="254" t="str">
        <f>IF(AH24="","",VLOOKUP(AH24,'【記載例】シフト記号表（勤務時間帯）'!$C$6:$W$47,21,FALSE()))</f>
        <v/>
      </c>
      <c r="AI25" s="252">
        <f>IF(AI24="","",VLOOKUP(AI24,'【記載例】シフト記号表（勤務時間帯）'!$C$6:$W$47,21,FALSE()))</f>
        <v>2.9999999999999987</v>
      </c>
      <c r="AJ25" s="253">
        <f>IF(AJ24="","",VLOOKUP(AJ24,'【記載例】シフト記号表（勤務時間帯）'!$C$6:$W$47,21,FALSE()))</f>
        <v>2.9999999999999987</v>
      </c>
      <c r="AK25" s="253">
        <f>IF(AK24="","",VLOOKUP(AK24,'【記載例】シフト記号表（勤務時間帯）'!$C$6:$W$47,21,FALSE()))</f>
        <v>2.9999999999999987</v>
      </c>
      <c r="AL25" s="253">
        <f>IF(AL24="","",VLOOKUP(AL24,'【記載例】シフト記号表（勤務時間帯）'!$C$6:$W$47,21,FALSE()))</f>
        <v>2.9999999999999987</v>
      </c>
      <c r="AM25" s="253" t="str">
        <f>IF(AM24="","",VLOOKUP(AM24,'【記載例】シフト記号表（勤務時間帯）'!$C$6:$W$47,21,FALSE()))</f>
        <v/>
      </c>
      <c r="AN25" s="253" t="str">
        <f>IF(AN24="","",VLOOKUP(AN24,'【記載例】シフト記号表（勤務時間帯）'!$C$6:$W$47,21,FALSE()))</f>
        <v/>
      </c>
      <c r="AO25" s="254" t="str">
        <f>IF(AO24="","",VLOOKUP(AO24,'【記載例】シフト記号表（勤務時間帯）'!$C$6:$W$47,21,FALSE()))</f>
        <v/>
      </c>
      <c r="AP25" s="252">
        <f>IF(AP24="","",VLOOKUP(AP24,'【記載例】シフト記号表（勤務時間帯）'!$C$6:$W$47,21,FALSE()))</f>
        <v>2.9999999999999987</v>
      </c>
      <c r="AQ25" s="253">
        <f>IF(AQ24="","",VLOOKUP(AQ24,'【記載例】シフト記号表（勤務時間帯）'!$C$6:$W$47,21,FALSE()))</f>
        <v>2.9999999999999987</v>
      </c>
      <c r="AR25" s="253">
        <f>IF(AR24="","",VLOOKUP(AR24,'【記載例】シフト記号表（勤務時間帯）'!$C$6:$W$47,21,FALSE()))</f>
        <v>2.9999999999999987</v>
      </c>
      <c r="AS25" s="253">
        <f>IF(AS24="","",VLOOKUP(AS24,'【記載例】シフト記号表（勤務時間帯）'!$C$6:$W$47,21,FALSE()))</f>
        <v>2.9999999999999987</v>
      </c>
      <c r="AT25" s="253" t="str">
        <f>IF(AT24="","",VLOOKUP(AT24,'【記載例】シフト記号表（勤務時間帯）'!$C$6:$W$47,21,FALSE()))</f>
        <v/>
      </c>
      <c r="AU25" s="253" t="str">
        <f>IF(AU24="","",VLOOKUP(AU24,'【記載例】シフト記号表（勤務時間帯）'!$C$6:$W$47,21,FALSE()))</f>
        <v/>
      </c>
      <c r="AV25" s="254" t="str">
        <f>IF(AV24="","",VLOOKUP(AV24,'【記載例】シフト記号表（勤務時間帯）'!$C$6:$W$47,21,FALSE()))</f>
        <v/>
      </c>
      <c r="AW25" s="252" t="str">
        <f>IF(AW24="","",VLOOKUP(AW24,'【記載例】シフト記号表（勤務時間帯）'!$C$6:$W$47,21,FALSE()))</f>
        <v/>
      </c>
      <c r="AX25" s="253" t="str">
        <f>IF(AX24="","",VLOOKUP(AX24,'【記載例】シフト記号表（勤務時間帯）'!$C$6:$W$47,21,FALSE()))</f>
        <v/>
      </c>
      <c r="AY25" s="253" t="str">
        <f>IF(AY24="","",VLOOKUP(AY24,'【記載例】シフト記号表（勤務時間帯）'!$C$6:$W$47,21,FALSE()))</f>
        <v/>
      </c>
      <c r="AZ25" s="387">
        <f>IF($BC$3="４週",SUM(U25:AV25),IF($BC$3="暦月",SUM(U25:AY25),""))</f>
        <v>47.999999999999993</v>
      </c>
      <c r="BA25" s="387"/>
      <c r="BB25" s="388">
        <f>IF($BC$3="４週",AZ25/4,IF($BC$3="暦月",(AZ25/($BC$8/7)),""))</f>
        <v>11.999999999999998</v>
      </c>
      <c r="BC25" s="388"/>
      <c r="BD25" s="398"/>
      <c r="BE25" s="398"/>
      <c r="BF25" s="398"/>
      <c r="BG25" s="398"/>
      <c r="BH25" s="398"/>
    </row>
    <row r="26" spans="2:60" ht="20.25" customHeight="1" x14ac:dyDescent="0.4">
      <c r="B26" s="255"/>
      <c r="C26" s="391"/>
      <c r="D26" s="391"/>
      <c r="E26" s="391"/>
      <c r="F26" s="342"/>
      <c r="G26" s="343" t="str">
        <f>C24</f>
        <v>計画作成担当者</v>
      </c>
      <c r="H26" s="394"/>
      <c r="I26" s="396"/>
      <c r="J26" s="396"/>
      <c r="K26" s="396"/>
      <c r="L26" s="396"/>
      <c r="M26" s="383"/>
      <c r="N26" s="383"/>
      <c r="O26" s="383"/>
      <c r="P26" s="256" t="s">
        <v>49</v>
      </c>
      <c r="Q26" s="257"/>
      <c r="R26" s="257"/>
      <c r="S26" s="258"/>
      <c r="T26" s="259"/>
      <c r="U26" s="260" t="str">
        <f>IF(U24="","",VLOOKUP(U24,'【記載例】シフト記号表（勤務時間帯）'!$C$6:$Y$47,23,FALSE()))</f>
        <v>-</v>
      </c>
      <c r="V26" s="261" t="str">
        <f>IF(V24="","",VLOOKUP(V24,'【記載例】シフト記号表（勤務時間帯）'!$C$6:$Y$47,23,FALSE()))</f>
        <v>-</v>
      </c>
      <c r="W26" s="261" t="str">
        <f>IF(W24="","",VLOOKUP(W24,'【記載例】シフト記号表（勤務時間帯）'!$C$6:$Y$47,23,FALSE()))</f>
        <v>-</v>
      </c>
      <c r="X26" s="261" t="str">
        <f>IF(X24="","",VLOOKUP(X24,'【記載例】シフト記号表（勤務時間帯）'!$C$6:$Y$47,23,FALSE()))</f>
        <v>-</v>
      </c>
      <c r="Y26" s="261" t="str">
        <f>IF(Y24="","",VLOOKUP(Y24,'【記載例】シフト記号表（勤務時間帯）'!$C$6:$Y$47,23,FALSE()))</f>
        <v/>
      </c>
      <c r="Z26" s="261" t="str">
        <f>IF(Z24="","",VLOOKUP(Z24,'【記載例】シフト記号表（勤務時間帯）'!$C$6:$Y$47,23,FALSE()))</f>
        <v/>
      </c>
      <c r="AA26" s="262" t="str">
        <f>IF(AA24="","",VLOOKUP(AA24,'【記載例】シフト記号表（勤務時間帯）'!$C$6:$Y$47,23,FALSE()))</f>
        <v/>
      </c>
      <c r="AB26" s="260" t="str">
        <f>IF(AB24="","",VLOOKUP(AB24,'【記載例】シフト記号表（勤務時間帯）'!$C$6:$Y$47,23,FALSE()))</f>
        <v>-</v>
      </c>
      <c r="AC26" s="261" t="str">
        <f>IF(AC24="","",VLOOKUP(AC24,'【記載例】シフト記号表（勤務時間帯）'!$C$6:$Y$47,23,FALSE()))</f>
        <v>-</v>
      </c>
      <c r="AD26" s="261" t="str">
        <f>IF(AD24="","",VLOOKUP(AD24,'【記載例】シフト記号表（勤務時間帯）'!$C$6:$Y$47,23,FALSE()))</f>
        <v>-</v>
      </c>
      <c r="AE26" s="261" t="str">
        <f>IF(AE24="","",VLOOKUP(AE24,'【記載例】シフト記号表（勤務時間帯）'!$C$6:$Y$47,23,FALSE()))</f>
        <v>-</v>
      </c>
      <c r="AF26" s="261" t="str">
        <f>IF(AF24="","",VLOOKUP(AF24,'【記載例】シフト記号表（勤務時間帯）'!$C$6:$Y$47,23,FALSE()))</f>
        <v/>
      </c>
      <c r="AG26" s="261" t="str">
        <f>IF(AG24="","",VLOOKUP(AG24,'【記載例】シフト記号表（勤務時間帯）'!$C$6:$Y$47,23,FALSE()))</f>
        <v/>
      </c>
      <c r="AH26" s="262" t="str">
        <f>IF(AH24="","",VLOOKUP(AH24,'【記載例】シフト記号表（勤務時間帯）'!$C$6:$Y$47,23,FALSE()))</f>
        <v/>
      </c>
      <c r="AI26" s="260" t="str">
        <f>IF(AI24="","",VLOOKUP(AI24,'【記載例】シフト記号表（勤務時間帯）'!$C$6:$Y$47,23,FALSE()))</f>
        <v>-</v>
      </c>
      <c r="AJ26" s="261" t="str">
        <f>IF(AJ24="","",VLOOKUP(AJ24,'【記載例】シフト記号表（勤務時間帯）'!$C$6:$Y$47,23,FALSE()))</f>
        <v>-</v>
      </c>
      <c r="AK26" s="261" t="str">
        <f>IF(AK24="","",VLOOKUP(AK24,'【記載例】シフト記号表（勤務時間帯）'!$C$6:$Y$47,23,FALSE()))</f>
        <v>-</v>
      </c>
      <c r="AL26" s="261" t="str">
        <f>IF(AL24="","",VLOOKUP(AL24,'【記載例】シフト記号表（勤務時間帯）'!$C$6:$Y$47,23,FALSE()))</f>
        <v>-</v>
      </c>
      <c r="AM26" s="261" t="str">
        <f>IF(AM24="","",VLOOKUP(AM24,'【記載例】シフト記号表（勤務時間帯）'!$C$6:$Y$47,23,FALSE()))</f>
        <v/>
      </c>
      <c r="AN26" s="261" t="str">
        <f>IF(AN24="","",VLOOKUP(AN24,'【記載例】シフト記号表（勤務時間帯）'!$C$6:$Y$47,23,FALSE()))</f>
        <v/>
      </c>
      <c r="AO26" s="262" t="str">
        <f>IF(AO24="","",VLOOKUP(AO24,'【記載例】シフト記号表（勤務時間帯）'!$C$6:$Y$47,23,FALSE()))</f>
        <v/>
      </c>
      <c r="AP26" s="260" t="str">
        <f>IF(AP24="","",VLOOKUP(AP24,'【記載例】シフト記号表（勤務時間帯）'!$C$6:$Y$47,23,FALSE()))</f>
        <v>-</v>
      </c>
      <c r="AQ26" s="261" t="str">
        <f>IF(AQ24="","",VLOOKUP(AQ24,'【記載例】シフト記号表（勤務時間帯）'!$C$6:$Y$47,23,FALSE()))</f>
        <v>-</v>
      </c>
      <c r="AR26" s="261" t="str">
        <f>IF(AR24="","",VLOOKUP(AR24,'【記載例】シフト記号表（勤務時間帯）'!$C$6:$Y$47,23,FALSE()))</f>
        <v>-</v>
      </c>
      <c r="AS26" s="261" t="str">
        <f>IF(AS24="","",VLOOKUP(AS24,'【記載例】シフト記号表（勤務時間帯）'!$C$6:$Y$47,23,FALSE()))</f>
        <v>-</v>
      </c>
      <c r="AT26" s="261" t="str">
        <f>IF(AT24="","",VLOOKUP(AT24,'【記載例】シフト記号表（勤務時間帯）'!$C$6:$Y$47,23,FALSE()))</f>
        <v/>
      </c>
      <c r="AU26" s="261" t="str">
        <f>IF(AU24="","",VLOOKUP(AU24,'【記載例】シフト記号表（勤務時間帯）'!$C$6:$Y$47,23,FALSE()))</f>
        <v/>
      </c>
      <c r="AV26" s="262" t="str">
        <f>IF(AV24="","",VLOOKUP(AV24,'【記載例】シフト記号表（勤務時間帯）'!$C$6:$Y$47,23,FALSE()))</f>
        <v/>
      </c>
      <c r="AW26" s="260" t="str">
        <f>IF(AW24="","",VLOOKUP(AW24,'【記載例】シフト記号表（勤務時間帯）'!$C$6:$Y$47,23,FALSE()))</f>
        <v/>
      </c>
      <c r="AX26" s="261" t="str">
        <f>IF(AX24="","",VLOOKUP(AX24,'【記載例】シフト記号表（勤務時間帯）'!$C$6:$Y$47,23,FALSE()))</f>
        <v/>
      </c>
      <c r="AY26" s="261" t="str">
        <f>IF(AY24="","",VLOOKUP(AY24,'【記載例】シフト記号表（勤務時間帯）'!$C$6:$Y$47,23,FALSE()))</f>
        <v/>
      </c>
      <c r="AZ26" s="389">
        <f>IF($BC$3="４週",SUM(U26:AV26),IF($BC$3="暦月",SUM(U26:AY26),""))</f>
        <v>0</v>
      </c>
      <c r="BA26" s="389"/>
      <c r="BB26" s="390">
        <f>IF($BC$3="４週",AZ26/4,IF($BC$3="暦月",(AZ26/($BC$8/7)),""))</f>
        <v>0</v>
      </c>
      <c r="BC26" s="390"/>
      <c r="BD26" s="398"/>
      <c r="BE26" s="398"/>
      <c r="BF26" s="398"/>
      <c r="BG26" s="398"/>
      <c r="BH26" s="398"/>
    </row>
    <row r="27" spans="2:60" ht="20.25" customHeight="1" x14ac:dyDescent="0.4">
      <c r="B27" s="263"/>
      <c r="C27" s="391" t="s">
        <v>51</v>
      </c>
      <c r="D27" s="391"/>
      <c r="E27" s="391"/>
      <c r="F27" s="340"/>
      <c r="G27" s="341"/>
      <c r="H27" s="392" t="s">
        <v>44</v>
      </c>
      <c r="I27" s="393" t="s">
        <v>52</v>
      </c>
      <c r="J27" s="393"/>
      <c r="K27" s="393"/>
      <c r="L27" s="393"/>
      <c r="M27" s="383" t="s">
        <v>236</v>
      </c>
      <c r="N27" s="383"/>
      <c r="O27" s="383"/>
      <c r="P27" s="264" t="s">
        <v>47</v>
      </c>
      <c r="Q27" s="265"/>
      <c r="R27" s="265"/>
      <c r="S27" s="266"/>
      <c r="T27" s="267"/>
      <c r="U27" s="346" t="s">
        <v>225</v>
      </c>
      <c r="V27" s="347" t="s">
        <v>225</v>
      </c>
      <c r="W27" s="347" t="s">
        <v>226</v>
      </c>
      <c r="X27" s="347" t="s">
        <v>225</v>
      </c>
      <c r="Y27" s="347" t="s">
        <v>225</v>
      </c>
      <c r="Z27" s="347"/>
      <c r="AA27" s="348"/>
      <c r="AB27" s="346" t="s">
        <v>225</v>
      </c>
      <c r="AC27" s="347" t="s">
        <v>225</v>
      </c>
      <c r="AD27" s="347" t="s">
        <v>225</v>
      </c>
      <c r="AE27" s="347" t="s">
        <v>225</v>
      </c>
      <c r="AF27" s="347" t="s">
        <v>225</v>
      </c>
      <c r="AG27" s="347"/>
      <c r="AH27" s="348"/>
      <c r="AI27" s="346" t="s">
        <v>225</v>
      </c>
      <c r="AJ27" s="347" t="s">
        <v>225</v>
      </c>
      <c r="AK27" s="347" t="s">
        <v>225</v>
      </c>
      <c r="AL27" s="347" t="s">
        <v>225</v>
      </c>
      <c r="AM27" s="347" t="s">
        <v>225</v>
      </c>
      <c r="AN27" s="347"/>
      <c r="AO27" s="348"/>
      <c r="AP27" s="346" t="s">
        <v>225</v>
      </c>
      <c r="AQ27" s="347" t="s">
        <v>225</v>
      </c>
      <c r="AR27" s="347" t="s">
        <v>225</v>
      </c>
      <c r="AS27" s="347" t="s">
        <v>225</v>
      </c>
      <c r="AT27" s="347" t="s">
        <v>225</v>
      </c>
      <c r="AU27" s="347"/>
      <c r="AV27" s="348"/>
      <c r="AW27" s="346"/>
      <c r="AX27" s="347"/>
      <c r="AY27" s="347"/>
      <c r="AZ27" s="384"/>
      <c r="BA27" s="384"/>
      <c r="BB27" s="385"/>
      <c r="BC27" s="385"/>
      <c r="BD27" s="386"/>
      <c r="BE27" s="386"/>
      <c r="BF27" s="386"/>
      <c r="BG27" s="386"/>
      <c r="BH27" s="386"/>
    </row>
    <row r="28" spans="2:60" ht="20.25" customHeight="1" x14ac:dyDescent="0.4">
      <c r="B28" s="247">
        <f>B25+1</f>
        <v>3</v>
      </c>
      <c r="C28" s="391"/>
      <c r="D28" s="391"/>
      <c r="E28" s="391"/>
      <c r="F28" s="340" t="str">
        <f>C27</f>
        <v>介護従業者</v>
      </c>
      <c r="G28" s="341"/>
      <c r="H28" s="392"/>
      <c r="I28" s="393"/>
      <c r="J28" s="393"/>
      <c r="K28" s="393"/>
      <c r="L28" s="393"/>
      <c r="M28" s="383"/>
      <c r="N28" s="383"/>
      <c r="O28" s="383"/>
      <c r="P28" s="248" t="s">
        <v>48</v>
      </c>
      <c r="Q28" s="249"/>
      <c r="R28" s="249"/>
      <c r="S28" s="250"/>
      <c r="T28" s="251"/>
      <c r="U28" s="252">
        <f>IF(U27="","",VLOOKUP(U27,'【記載例】シフト記号表（勤務時間帯）'!$C$6:$W$47,21,FALSE()))</f>
        <v>8</v>
      </c>
      <c r="V28" s="253">
        <f>IF(V27="","",VLOOKUP(V27,'【記載例】シフト記号表（勤務時間帯）'!$C$6:$W$47,21,FALSE()))</f>
        <v>8</v>
      </c>
      <c r="W28" s="253" t="str">
        <f>IF(W27="","",VLOOKUP(W27,'【記載例】シフト記号表（勤務時間帯）'!$C$6:$W$47,21,FALSE()))</f>
        <v/>
      </c>
      <c r="X28" s="253">
        <f>IF(X27="","",VLOOKUP(X27,'【記載例】シフト記号表（勤務時間帯）'!$C$6:$W$47,21,FALSE()))</f>
        <v>8</v>
      </c>
      <c r="Y28" s="253">
        <f>IF(Y27="","",VLOOKUP(Y27,'【記載例】シフト記号表（勤務時間帯）'!$C$6:$W$47,21,FALSE()))</f>
        <v>8</v>
      </c>
      <c r="Z28" s="253" t="str">
        <f>IF(Z27="","",VLOOKUP(Z27,'【記載例】シフト記号表（勤務時間帯）'!$C$6:$W$47,21,FALSE()))</f>
        <v/>
      </c>
      <c r="AA28" s="254" t="str">
        <f>IF(AA27="","",VLOOKUP(AA27,'【記載例】シフト記号表（勤務時間帯）'!$C$6:$W$47,21,FALSE()))</f>
        <v/>
      </c>
      <c r="AB28" s="252">
        <f>IF(AB27="","",VLOOKUP(AB27,'【記載例】シフト記号表（勤務時間帯）'!$C$6:$W$47,21,FALSE()))</f>
        <v>8</v>
      </c>
      <c r="AC28" s="253">
        <f>IF(AC27="","",VLOOKUP(AC27,'【記載例】シフト記号表（勤務時間帯）'!$C$6:$W$47,21,FALSE()))</f>
        <v>8</v>
      </c>
      <c r="AD28" s="253">
        <f>IF(AD27="","",VLOOKUP(AD27,'【記載例】シフト記号表（勤務時間帯）'!$C$6:$W$47,21,FALSE()))</f>
        <v>8</v>
      </c>
      <c r="AE28" s="253">
        <f>IF(AE27="","",VLOOKUP(AE27,'【記載例】シフト記号表（勤務時間帯）'!$C$6:$W$47,21,FALSE()))</f>
        <v>8</v>
      </c>
      <c r="AF28" s="253">
        <f>IF(AF27="","",VLOOKUP(AF27,'【記載例】シフト記号表（勤務時間帯）'!$C$6:$W$47,21,FALSE()))</f>
        <v>8</v>
      </c>
      <c r="AG28" s="253" t="str">
        <f>IF(AG27="","",VLOOKUP(AG27,'【記載例】シフト記号表（勤務時間帯）'!$C$6:$W$47,21,FALSE()))</f>
        <v/>
      </c>
      <c r="AH28" s="254" t="str">
        <f>IF(AH27="","",VLOOKUP(AH27,'【記載例】シフト記号表（勤務時間帯）'!$C$6:$W$47,21,FALSE()))</f>
        <v/>
      </c>
      <c r="AI28" s="252">
        <f>IF(AI27="","",VLOOKUP(AI27,'【記載例】シフト記号表（勤務時間帯）'!$C$6:$W$47,21,FALSE()))</f>
        <v>8</v>
      </c>
      <c r="AJ28" s="253">
        <f>IF(AJ27="","",VLOOKUP(AJ27,'【記載例】シフト記号表（勤務時間帯）'!$C$6:$W$47,21,FALSE()))</f>
        <v>8</v>
      </c>
      <c r="AK28" s="253">
        <f>IF(AK27="","",VLOOKUP(AK27,'【記載例】シフト記号表（勤務時間帯）'!$C$6:$W$47,21,FALSE()))</f>
        <v>8</v>
      </c>
      <c r="AL28" s="253">
        <f>IF(AL27="","",VLOOKUP(AL27,'【記載例】シフト記号表（勤務時間帯）'!$C$6:$W$47,21,FALSE()))</f>
        <v>8</v>
      </c>
      <c r="AM28" s="253">
        <f>IF(AM27="","",VLOOKUP(AM27,'【記載例】シフト記号表（勤務時間帯）'!$C$6:$W$47,21,FALSE()))</f>
        <v>8</v>
      </c>
      <c r="AN28" s="268" t="str">
        <f>IF(AN27="","",VLOOKUP(AN27,'【記載例】シフト記号表（勤務時間帯）'!$C$6:$W$47,21,FALSE()))</f>
        <v/>
      </c>
      <c r="AO28" s="269" t="str">
        <f>IF(AO27="","",VLOOKUP(AO27,'【記載例】シフト記号表（勤務時間帯）'!$C$6:$W$47,21,FALSE()))</f>
        <v/>
      </c>
      <c r="AP28" s="252">
        <f>IF(AP27="","",VLOOKUP(AP27,'【記載例】シフト記号表（勤務時間帯）'!$C$6:$W$47,21,FALSE()))</f>
        <v>8</v>
      </c>
      <c r="AQ28" s="253">
        <f>IF(AQ27="","",VLOOKUP(AQ27,'【記載例】シフト記号表（勤務時間帯）'!$C$6:$W$47,21,FALSE()))</f>
        <v>8</v>
      </c>
      <c r="AR28" s="253">
        <f>IF(AR27="","",VLOOKUP(AR27,'【記載例】シフト記号表（勤務時間帯）'!$C$6:$W$47,21,FALSE()))</f>
        <v>8</v>
      </c>
      <c r="AS28" s="253">
        <f>IF(AS27="","",VLOOKUP(AS27,'【記載例】シフト記号表（勤務時間帯）'!$C$6:$W$47,21,FALSE()))</f>
        <v>8</v>
      </c>
      <c r="AT28" s="253">
        <f>IF(AT27="","",VLOOKUP(AT27,'【記載例】シフト記号表（勤務時間帯）'!$C$6:$W$47,21,FALSE()))</f>
        <v>8</v>
      </c>
      <c r="AU28" s="253" t="str">
        <f>IF(AU27="","",VLOOKUP(AU27,'【記載例】シフト記号表（勤務時間帯）'!$C$6:$W$47,21,FALSE()))</f>
        <v/>
      </c>
      <c r="AV28" s="254" t="str">
        <f>IF(AV27="","",VLOOKUP(AV27,'【記載例】シフト記号表（勤務時間帯）'!$C$6:$W$47,21,FALSE()))</f>
        <v/>
      </c>
      <c r="AW28" s="252" t="str">
        <f>IF(AW27="","",VLOOKUP(AW27,'【記載例】シフト記号表（勤務時間帯）'!$C$6:$W$47,21,FALSE()))</f>
        <v/>
      </c>
      <c r="AX28" s="253" t="str">
        <f>IF(AX27="","",VLOOKUP(AX27,'【記載例】シフト記号表（勤務時間帯）'!$C$6:$W$47,21,FALSE()))</f>
        <v/>
      </c>
      <c r="AY28" s="253" t="str">
        <f>IF(AY27="","",VLOOKUP(AY27,'【記載例】シフト記号表（勤務時間帯）'!$C$6:$W$47,21,FALSE()))</f>
        <v/>
      </c>
      <c r="AZ28" s="387">
        <f>IF($BC$3="４週",SUM(U28:AV28),IF($BC$3="暦月",SUM(U28:AY28),""))</f>
        <v>152</v>
      </c>
      <c r="BA28" s="387"/>
      <c r="BB28" s="388">
        <f>IF($BC$3="４週",AZ28/4,IF($BC$3="暦月",(AZ28/($BC$8/7)),""))</f>
        <v>38</v>
      </c>
      <c r="BC28" s="388"/>
      <c r="BD28" s="386"/>
      <c r="BE28" s="386"/>
      <c r="BF28" s="386"/>
      <c r="BG28" s="386"/>
      <c r="BH28" s="386"/>
    </row>
    <row r="29" spans="2:60" ht="20.25" customHeight="1" x14ac:dyDescent="0.4">
      <c r="B29" s="255"/>
      <c r="C29" s="391"/>
      <c r="D29" s="391"/>
      <c r="E29" s="391"/>
      <c r="F29" s="342"/>
      <c r="G29" s="343" t="str">
        <f>C27</f>
        <v>介護従業者</v>
      </c>
      <c r="H29" s="392"/>
      <c r="I29" s="393"/>
      <c r="J29" s="393"/>
      <c r="K29" s="393"/>
      <c r="L29" s="393"/>
      <c r="M29" s="383"/>
      <c r="N29" s="383"/>
      <c r="O29" s="383"/>
      <c r="P29" s="256" t="s">
        <v>49</v>
      </c>
      <c r="Q29" s="270"/>
      <c r="R29" s="270"/>
      <c r="S29" s="271"/>
      <c r="T29" s="272"/>
      <c r="U29" s="260" t="str">
        <f>IF(U27="","",VLOOKUP(U27,'【記載例】シフト記号表（勤務時間帯）'!$C$6:$Y$47,23,FALSE()))</f>
        <v>-</v>
      </c>
      <c r="V29" s="261" t="str">
        <f>IF(V27="","",VLOOKUP(V27,'【記載例】シフト記号表（勤務時間帯）'!$C$6:$Y$47,23,FALSE()))</f>
        <v>-</v>
      </c>
      <c r="W29" s="261" t="str">
        <f>IF(W27="","",VLOOKUP(W27,'【記載例】シフト記号表（勤務時間帯）'!$C$6:$Y$47,23,FALSE()))</f>
        <v/>
      </c>
      <c r="X29" s="261" t="str">
        <f>IF(X27="","",VLOOKUP(X27,'【記載例】シフト記号表（勤務時間帯）'!$C$6:$Y$47,23,FALSE()))</f>
        <v>-</v>
      </c>
      <c r="Y29" s="261" t="str">
        <f>IF(Y27="","",VLOOKUP(Y27,'【記載例】シフト記号表（勤務時間帯）'!$C$6:$Y$47,23,FALSE()))</f>
        <v>-</v>
      </c>
      <c r="Z29" s="261" t="str">
        <f>IF(Z27="","",VLOOKUP(Z27,'【記載例】シフト記号表（勤務時間帯）'!$C$6:$Y$47,23,FALSE()))</f>
        <v/>
      </c>
      <c r="AA29" s="262" t="str">
        <f>IF(AA27="","",VLOOKUP(AA27,'【記載例】シフト記号表（勤務時間帯）'!$C$6:$Y$47,23,FALSE()))</f>
        <v/>
      </c>
      <c r="AB29" s="260" t="str">
        <f>IF(AB27="","",VLOOKUP(AB27,'【記載例】シフト記号表（勤務時間帯）'!$C$6:$Y$47,23,FALSE()))</f>
        <v>-</v>
      </c>
      <c r="AC29" s="261" t="str">
        <f>IF(AC27="","",VLOOKUP(AC27,'【記載例】シフト記号表（勤務時間帯）'!$C$6:$Y$47,23,FALSE()))</f>
        <v>-</v>
      </c>
      <c r="AD29" s="261" t="str">
        <f>IF(AD27="","",VLOOKUP(AD27,'【記載例】シフト記号表（勤務時間帯）'!$C$6:$Y$47,23,FALSE()))</f>
        <v>-</v>
      </c>
      <c r="AE29" s="261" t="str">
        <f>IF(AE27="","",VLOOKUP(AE27,'【記載例】シフト記号表（勤務時間帯）'!$C$6:$Y$47,23,FALSE()))</f>
        <v>-</v>
      </c>
      <c r="AF29" s="261" t="str">
        <f>IF(AF27="","",VLOOKUP(AF27,'【記載例】シフト記号表（勤務時間帯）'!$C$6:$Y$47,23,FALSE()))</f>
        <v>-</v>
      </c>
      <c r="AG29" s="261" t="str">
        <f>IF(AG27="","",VLOOKUP(AG27,'【記載例】シフト記号表（勤務時間帯）'!$C$6:$Y$47,23,FALSE()))</f>
        <v/>
      </c>
      <c r="AH29" s="262" t="str">
        <f>IF(AH27="","",VLOOKUP(AH27,'【記載例】シフト記号表（勤務時間帯）'!$C$6:$Y$47,23,FALSE()))</f>
        <v/>
      </c>
      <c r="AI29" s="260" t="str">
        <f>IF(AI27="","",VLOOKUP(AI27,'【記載例】シフト記号表（勤務時間帯）'!$C$6:$Y$47,23,FALSE()))</f>
        <v>-</v>
      </c>
      <c r="AJ29" s="261" t="str">
        <f>IF(AJ27="","",VLOOKUP(AJ27,'【記載例】シフト記号表（勤務時間帯）'!$C$6:$Y$47,23,FALSE()))</f>
        <v>-</v>
      </c>
      <c r="AK29" s="261" t="str">
        <f>IF(AK27="","",VLOOKUP(AK27,'【記載例】シフト記号表（勤務時間帯）'!$C$6:$Y$47,23,FALSE()))</f>
        <v>-</v>
      </c>
      <c r="AL29" s="261" t="str">
        <f>IF(AL27="","",VLOOKUP(AL27,'【記載例】シフト記号表（勤務時間帯）'!$C$6:$Y$47,23,FALSE()))</f>
        <v>-</v>
      </c>
      <c r="AM29" s="261" t="str">
        <f>IF(AM27="","",VLOOKUP(AM27,'【記載例】シフト記号表（勤務時間帯）'!$C$6:$Y$47,23,FALSE()))</f>
        <v>-</v>
      </c>
      <c r="AN29" s="273" t="str">
        <f>IF(AN27="","",VLOOKUP(AN27,'【記載例】シフト記号表（勤務時間帯）'!$C$6:$Y$47,23,FALSE()))</f>
        <v/>
      </c>
      <c r="AO29" s="274" t="str">
        <f>IF(AO27="","",VLOOKUP(AO27,'【記載例】シフト記号表（勤務時間帯）'!$C$6:$Y$47,23,FALSE()))</f>
        <v/>
      </c>
      <c r="AP29" s="260" t="str">
        <f>IF(AP27="","",VLOOKUP(AP27,'【記載例】シフト記号表（勤務時間帯）'!$C$6:$Y$47,23,FALSE()))</f>
        <v>-</v>
      </c>
      <c r="AQ29" s="261" t="str">
        <f>IF(AQ27="","",VLOOKUP(AQ27,'【記載例】シフト記号表（勤務時間帯）'!$C$6:$Y$47,23,FALSE()))</f>
        <v>-</v>
      </c>
      <c r="AR29" s="261" t="str">
        <f>IF(AR27="","",VLOOKUP(AR27,'【記載例】シフト記号表（勤務時間帯）'!$C$6:$Y$47,23,FALSE()))</f>
        <v>-</v>
      </c>
      <c r="AS29" s="261" t="str">
        <f>IF(AS27="","",VLOOKUP(AS27,'【記載例】シフト記号表（勤務時間帯）'!$C$6:$Y$47,23,FALSE()))</f>
        <v>-</v>
      </c>
      <c r="AT29" s="261" t="str">
        <f>IF(AT27="","",VLOOKUP(AT27,'【記載例】シフト記号表（勤務時間帯）'!$C$6:$Y$47,23,FALSE()))</f>
        <v>-</v>
      </c>
      <c r="AU29" s="261" t="str">
        <f>IF(AU27="","",VLOOKUP(AU27,'【記載例】シフト記号表（勤務時間帯）'!$C$6:$Y$47,23,FALSE()))</f>
        <v/>
      </c>
      <c r="AV29" s="262" t="str">
        <f>IF(AV27="","",VLOOKUP(AV27,'【記載例】シフト記号表（勤務時間帯）'!$C$6:$Y$47,23,FALSE()))</f>
        <v/>
      </c>
      <c r="AW29" s="260" t="str">
        <f>IF(AW27="","",VLOOKUP(AW27,'【記載例】シフト記号表（勤務時間帯）'!$C$6:$Y$47,23,FALSE()))</f>
        <v/>
      </c>
      <c r="AX29" s="261" t="str">
        <f>IF(AX27="","",VLOOKUP(AX27,'【記載例】シフト記号表（勤務時間帯）'!$C$6:$Y$47,23,FALSE()))</f>
        <v/>
      </c>
      <c r="AY29" s="261" t="str">
        <f>IF(AY27="","",VLOOKUP(AY27,'【記載例】シフト記号表（勤務時間帯）'!$C$6:$Y$47,23,FALSE()))</f>
        <v/>
      </c>
      <c r="AZ29" s="389">
        <f>IF($BC$3="４週",SUM(U29:AV29),IF($BC$3="暦月",SUM(U29:AY29),""))</f>
        <v>0</v>
      </c>
      <c r="BA29" s="389"/>
      <c r="BB29" s="390">
        <f>IF($BC$3="４週",AZ29/4,IF($BC$3="暦月",(AZ29/($BC$8/7)),""))</f>
        <v>0</v>
      </c>
      <c r="BC29" s="390"/>
      <c r="BD29" s="386"/>
      <c r="BE29" s="386"/>
      <c r="BF29" s="386"/>
      <c r="BG29" s="386"/>
      <c r="BH29" s="386"/>
    </row>
    <row r="30" spans="2:60" ht="20.25" customHeight="1" x14ac:dyDescent="0.4">
      <c r="B30" s="263"/>
      <c r="C30" s="391" t="s">
        <v>51</v>
      </c>
      <c r="D30" s="391"/>
      <c r="E30" s="391"/>
      <c r="F30" s="340"/>
      <c r="G30" s="341"/>
      <c r="H30" s="392" t="s">
        <v>44</v>
      </c>
      <c r="I30" s="393" t="s">
        <v>158</v>
      </c>
      <c r="J30" s="393"/>
      <c r="K30" s="393"/>
      <c r="L30" s="393"/>
      <c r="M30" s="383" t="s">
        <v>53</v>
      </c>
      <c r="N30" s="383"/>
      <c r="O30" s="383"/>
      <c r="P30" s="264" t="s">
        <v>47</v>
      </c>
      <c r="Q30" s="265"/>
      <c r="R30" s="265"/>
      <c r="S30" s="266"/>
      <c r="T30" s="267"/>
      <c r="U30" s="346" t="s">
        <v>227</v>
      </c>
      <c r="V30" s="347" t="s">
        <v>227</v>
      </c>
      <c r="W30" s="347" t="s">
        <v>227</v>
      </c>
      <c r="X30" s="347" t="s">
        <v>227</v>
      </c>
      <c r="Y30" s="347" t="s">
        <v>227</v>
      </c>
      <c r="Z30" s="347"/>
      <c r="AA30" s="348"/>
      <c r="AB30" s="346" t="s">
        <v>227</v>
      </c>
      <c r="AC30" s="347" t="s">
        <v>227</v>
      </c>
      <c r="AD30" s="347" t="s">
        <v>227</v>
      </c>
      <c r="AE30" s="347" t="s">
        <v>227</v>
      </c>
      <c r="AF30" s="347" t="s">
        <v>227</v>
      </c>
      <c r="AG30" s="347"/>
      <c r="AH30" s="348"/>
      <c r="AI30" s="346" t="s">
        <v>227</v>
      </c>
      <c r="AJ30" s="347" t="s">
        <v>227</v>
      </c>
      <c r="AK30" s="347" t="s">
        <v>227</v>
      </c>
      <c r="AL30" s="347" t="s">
        <v>227</v>
      </c>
      <c r="AM30" s="347" t="s">
        <v>227</v>
      </c>
      <c r="AN30" s="347"/>
      <c r="AO30" s="348"/>
      <c r="AP30" s="346" t="s">
        <v>227</v>
      </c>
      <c r="AQ30" s="347" t="s">
        <v>227</v>
      </c>
      <c r="AR30" s="347" t="s">
        <v>227</v>
      </c>
      <c r="AS30" s="347" t="s">
        <v>227</v>
      </c>
      <c r="AT30" s="347" t="s">
        <v>227</v>
      </c>
      <c r="AU30" s="347"/>
      <c r="AV30" s="348"/>
      <c r="AW30" s="346"/>
      <c r="AX30" s="347"/>
      <c r="AY30" s="347"/>
      <c r="AZ30" s="384"/>
      <c r="BA30" s="384"/>
      <c r="BB30" s="385"/>
      <c r="BC30" s="385"/>
      <c r="BD30" s="386"/>
      <c r="BE30" s="386"/>
      <c r="BF30" s="386"/>
      <c r="BG30" s="386"/>
      <c r="BH30" s="386"/>
    </row>
    <row r="31" spans="2:60" ht="20.25" customHeight="1" x14ac:dyDescent="0.4">
      <c r="B31" s="247">
        <f>B28+1</f>
        <v>4</v>
      </c>
      <c r="C31" s="391"/>
      <c r="D31" s="391"/>
      <c r="E31" s="391"/>
      <c r="F31" s="340" t="str">
        <f>C30</f>
        <v>介護従業者</v>
      </c>
      <c r="G31" s="341"/>
      <c r="H31" s="392"/>
      <c r="I31" s="393"/>
      <c r="J31" s="393"/>
      <c r="K31" s="393"/>
      <c r="L31" s="393"/>
      <c r="M31" s="383"/>
      <c r="N31" s="383"/>
      <c r="O31" s="383"/>
      <c r="P31" s="248" t="s">
        <v>48</v>
      </c>
      <c r="Q31" s="249"/>
      <c r="R31" s="249"/>
      <c r="S31" s="250"/>
      <c r="T31" s="251"/>
      <c r="U31" s="252">
        <f>IF(U30="","",VLOOKUP(U30,'【記載例】シフト記号表（勤務時間帯）'!$C$6:$W$47,21,FALSE()))</f>
        <v>7.9999999999999982</v>
      </c>
      <c r="V31" s="253">
        <f>IF(V30="","",VLOOKUP(V30,'【記載例】シフト記号表（勤務時間帯）'!$C$6:$W$47,21,FALSE()))</f>
        <v>7.9999999999999982</v>
      </c>
      <c r="W31" s="253">
        <f>IF(W30="","",VLOOKUP(W30,'【記載例】シフト記号表（勤務時間帯）'!$C$6:$W$47,21,FALSE()))</f>
        <v>7.9999999999999982</v>
      </c>
      <c r="X31" s="253">
        <f>IF(X30="","",VLOOKUP(X30,'【記載例】シフト記号表（勤務時間帯）'!$C$6:$W$47,21,FALSE()))</f>
        <v>7.9999999999999982</v>
      </c>
      <c r="Y31" s="253">
        <f>IF(Y30="","",VLOOKUP(Y30,'【記載例】シフト記号表（勤務時間帯）'!$C$6:$W$47,21,FALSE()))</f>
        <v>7.9999999999999982</v>
      </c>
      <c r="Z31" s="253" t="str">
        <f>IF(Z30="","",VLOOKUP(Z30,'【記載例】シフト記号表（勤務時間帯）'!$C$6:$W$47,21,FALSE()))</f>
        <v/>
      </c>
      <c r="AA31" s="254" t="str">
        <f>IF(AA30="","",VLOOKUP(AA30,'【記載例】シフト記号表（勤務時間帯）'!$C$6:$W$47,21,FALSE()))</f>
        <v/>
      </c>
      <c r="AB31" s="252">
        <f>IF(AB30="","",VLOOKUP(AB30,'【記載例】シフト記号表（勤務時間帯）'!$C$6:$W$47,21,FALSE()))</f>
        <v>7.9999999999999982</v>
      </c>
      <c r="AC31" s="253">
        <f>IF(AC30="","",VLOOKUP(AC30,'【記載例】シフト記号表（勤務時間帯）'!$C$6:$W$47,21,FALSE()))</f>
        <v>7.9999999999999982</v>
      </c>
      <c r="AD31" s="253">
        <f>IF(AD30="","",VLOOKUP(AD30,'【記載例】シフト記号表（勤務時間帯）'!$C$6:$W$47,21,FALSE()))</f>
        <v>7.9999999999999982</v>
      </c>
      <c r="AE31" s="253">
        <f>IF(AE30="","",VLOOKUP(AE30,'【記載例】シフト記号表（勤務時間帯）'!$C$6:$W$47,21,FALSE()))</f>
        <v>7.9999999999999982</v>
      </c>
      <c r="AF31" s="253">
        <f>IF(AF30="","",VLOOKUP(AF30,'【記載例】シフト記号表（勤務時間帯）'!$C$6:$W$47,21,FALSE()))</f>
        <v>7.9999999999999982</v>
      </c>
      <c r="AG31" s="253" t="str">
        <f>IF(AG30="","",VLOOKUP(AG30,'【記載例】シフト記号表（勤務時間帯）'!$C$6:$W$47,21,FALSE()))</f>
        <v/>
      </c>
      <c r="AH31" s="254" t="str">
        <f>IF(AH30="","",VLOOKUP(AH30,'【記載例】シフト記号表（勤務時間帯）'!$C$6:$W$47,21,FALSE()))</f>
        <v/>
      </c>
      <c r="AI31" s="252">
        <f>IF(AI30="","",VLOOKUP(AI30,'【記載例】シフト記号表（勤務時間帯）'!$C$6:$W$47,21,FALSE()))</f>
        <v>7.9999999999999982</v>
      </c>
      <c r="AJ31" s="253">
        <f>IF(AJ30="","",VLOOKUP(AJ30,'【記載例】シフト記号表（勤務時間帯）'!$C$6:$W$47,21,FALSE()))</f>
        <v>7.9999999999999982</v>
      </c>
      <c r="AK31" s="253">
        <f>IF(AK30="","",VLOOKUP(AK30,'【記載例】シフト記号表（勤務時間帯）'!$C$6:$W$47,21,FALSE()))</f>
        <v>7.9999999999999982</v>
      </c>
      <c r="AL31" s="253">
        <f>IF(AL30="","",VLOOKUP(AL30,'【記載例】シフト記号表（勤務時間帯）'!$C$6:$W$47,21,FALSE()))</f>
        <v>7.9999999999999982</v>
      </c>
      <c r="AM31" s="253">
        <f>IF(AM30="","",VLOOKUP(AM30,'【記載例】シフト記号表（勤務時間帯）'!$C$6:$W$47,21,FALSE()))</f>
        <v>7.9999999999999982</v>
      </c>
      <c r="AN31" s="253" t="str">
        <f>IF(AN30="","",VLOOKUP(AN30,'【記載例】シフト記号表（勤務時間帯）'!$C$6:$W$47,21,FALSE()))</f>
        <v/>
      </c>
      <c r="AO31" s="254" t="str">
        <f>IF(AO30="","",VLOOKUP(AO30,'【記載例】シフト記号表（勤務時間帯）'!$C$6:$W$47,21,FALSE()))</f>
        <v/>
      </c>
      <c r="AP31" s="252">
        <f>IF(AP30="","",VLOOKUP(AP30,'【記載例】シフト記号表（勤務時間帯）'!$C$6:$W$47,21,FALSE()))</f>
        <v>7.9999999999999982</v>
      </c>
      <c r="AQ31" s="253">
        <f>IF(AQ30="","",VLOOKUP(AQ30,'【記載例】シフト記号表（勤務時間帯）'!$C$6:$W$47,21,FALSE()))</f>
        <v>7.9999999999999982</v>
      </c>
      <c r="AR31" s="253">
        <f>IF(AR30="","",VLOOKUP(AR30,'【記載例】シフト記号表（勤務時間帯）'!$C$6:$W$47,21,FALSE()))</f>
        <v>7.9999999999999982</v>
      </c>
      <c r="AS31" s="253">
        <f>IF(AS30="","",VLOOKUP(AS30,'【記載例】シフト記号表（勤務時間帯）'!$C$6:$W$47,21,FALSE()))</f>
        <v>7.9999999999999982</v>
      </c>
      <c r="AT31" s="253">
        <f>IF(AT30="","",VLOOKUP(AT30,'【記載例】シフト記号表（勤務時間帯）'!$C$6:$W$47,21,FALSE()))</f>
        <v>7.9999999999999982</v>
      </c>
      <c r="AU31" s="253" t="str">
        <f>IF(AU30="","",VLOOKUP(AU30,'【記載例】シフト記号表（勤務時間帯）'!$C$6:$W$47,21,FALSE()))</f>
        <v/>
      </c>
      <c r="AV31" s="254" t="str">
        <f>IF(AV30="","",VLOOKUP(AV30,'【記載例】シフト記号表（勤務時間帯）'!$C$6:$W$47,21,FALSE()))</f>
        <v/>
      </c>
      <c r="AW31" s="252" t="str">
        <f>IF(AW30="","",VLOOKUP(AW30,'【記載例】シフト記号表（勤務時間帯）'!$C$6:$W$47,21,FALSE()))</f>
        <v/>
      </c>
      <c r="AX31" s="253" t="str">
        <f>IF(AX30="","",VLOOKUP(AX30,'【記載例】シフト記号表（勤務時間帯）'!$C$6:$W$47,21,FALSE()))</f>
        <v/>
      </c>
      <c r="AY31" s="253" t="str">
        <f>IF(AY30="","",VLOOKUP(AY30,'【記載例】シフト記号表（勤務時間帯）'!$C$6:$W$47,21,FALSE()))</f>
        <v/>
      </c>
      <c r="AZ31" s="387">
        <f>IF($BC$3="４週",SUM(U31:AV31),IF($BC$3="暦月",SUM(U31:AY31),""))</f>
        <v>159.99999999999997</v>
      </c>
      <c r="BA31" s="387"/>
      <c r="BB31" s="388">
        <f>IF($BC$3="４週",AZ31/4,IF($BC$3="暦月",(AZ31/($BC$8/7)),""))</f>
        <v>39.999999999999993</v>
      </c>
      <c r="BC31" s="388"/>
      <c r="BD31" s="386"/>
      <c r="BE31" s="386"/>
      <c r="BF31" s="386"/>
      <c r="BG31" s="386"/>
      <c r="BH31" s="386"/>
    </row>
    <row r="32" spans="2:60" ht="20.25" customHeight="1" x14ac:dyDescent="0.4">
      <c r="B32" s="255"/>
      <c r="C32" s="391"/>
      <c r="D32" s="391"/>
      <c r="E32" s="391"/>
      <c r="F32" s="342"/>
      <c r="G32" s="343" t="str">
        <f>C30</f>
        <v>介護従業者</v>
      </c>
      <c r="H32" s="392"/>
      <c r="I32" s="393"/>
      <c r="J32" s="393"/>
      <c r="K32" s="393"/>
      <c r="L32" s="393"/>
      <c r="M32" s="383"/>
      <c r="N32" s="383"/>
      <c r="O32" s="383"/>
      <c r="P32" s="256" t="s">
        <v>49</v>
      </c>
      <c r="Q32" s="275"/>
      <c r="R32" s="275"/>
      <c r="S32" s="258"/>
      <c r="T32" s="259"/>
      <c r="U32" s="260" t="str">
        <f>IF(U30="","",VLOOKUP(U30,'【記載例】シフト記号表（勤務時間帯）'!$C$6:$Y$47,23,FALSE()))</f>
        <v>-</v>
      </c>
      <c r="V32" s="261" t="str">
        <f>IF(V30="","",VLOOKUP(V30,'【記載例】シフト記号表（勤務時間帯）'!$C$6:$Y$47,23,FALSE()))</f>
        <v>-</v>
      </c>
      <c r="W32" s="261" t="str">
        <f>IF(W30="","",VLOOKUP(W30,'【記載例】シフト記号表（勤務時間帯）'!$C$6:$Y$47,23,FALSE()))</f>
        <v>-</v>
      </c>
      <c r="X32" s="261" t="str">
        <f>IF(X30="","",VLOOKUP(X30,'【記載例】シフト記号表（勤務時間帯）'!$C$6:$Y$47,23,FALSE()))</f>
        <v>-</v>
      </c>
      <c r="Y32" s="261" t="str">
        <f>IF(Y30="","",VLOOKUP(Y30,'【記載例】シフト記号表（勤務時間帯）'!$C$6:$Y$47,23,FALSE()))</f>
        <v>-</v>
      </c>
      <c r="Z32" s="261" t="str">
        <f>IF(Z30="","",VLOOKUP(Z30,'【記載例】シフト記号表（勤務時間帯）'!$C$6:$Y$47,23,FALSE()))</f>
        <v/>
      </c>
      <c r="AA32" s="262" t="str">
        <f>IF(AA30="","",VLOOKUP(AA30,'【記載例】シフト記号表（勤務時間帯）'!$C$6:$Y$47,23,FALSE()))</f>
        <v/>
      </c>
      <c r="AB32" s="260" t="str">
        <f>IF(AB30="","",VLOOKUP(AB30,'【記載例】シフト記号表（勤務時間帯）'!$C$6:$Y$47,23,FALSE()))</f>
        <v>-</v>
      </c>
      <c r="AC32" s="261" t="str">
        <f>IF(AC30="","",VLOOKUP(AC30,'【記載例】シフト記号表（勤務時間帯）'!$C$6:$Y$47,23,FALSE()))</f>
        <v>-</v>
      </c>
      <c r="AD32" s="261" t="str">
        <f>IF(AD30="","",VLOOKUP(AD30,'【記載例】シフト記号表（勤務時間帯）'!$C$6:$Y$47,23,FALSE()))</f>
        <v>-</v>
      </c>
      <c r="AE32" s="261" t="str">
        <f>IF(AE30="","",VLOOKUP(AE30,'【記載例】シフト記号表（勤務時間帯）'!$C$6:$Y$47,23,FALSE()))</f>
        <v>-</v>
      </c>
      <c r="AF32" s="261" t="str">
        <f>IF(AF30="","",VLOOKUP(AF30,'【記載例】シフト記号表（勤務時間帯）'!$C$6:$Y$47,23,FALSE()))</f>
        <v>-</v>
      </c>
      <c r="AG32" s="261" t="str">
        <f>IF(AG30="","",VLOOKUP(AG30,'【記載例】シフト記号表（勤務時間帯）'!$C$6:$Y$47,23,FALSE()))</f>
        <v/>
      </c>
      <c r="AH32" s="262" t="str">
        <f>IF(AH30="","",VLOOKUP(AH30,'【記載例】シフト記号表（勤務時間帯）'!$C$6:$Y$47,23,FALSE()))</f>
        <v/>
      </c>
      <c r="AI32" s="260" t="str">
        <f>IF(AI30="","",VLOOKUP(AI30,'【記載例】シフト記号表（勤務時間帯）'!$C$6:$Y$47,23,FALSE()))</f>
        <v>-</v>
      </c>
      <c r="AJ32" s="261" t="str">
        <f>IF(AJ30="","",VLOOKUP(AJ30,'【記載例】シフト記号表（勤務時間帯）'!$C$6:$Y$47,23,FALSE()))</f>
        <v>-</v>
      </c>
      <c r="AK32" s="261" t="str">
        <f>IF(AK30="","",VLOOKUP(AK30,'【記載例】シフト記号表（勤務時間帯）'!$C$6:$Y$47,23,FALSE()))</f>
        <v>-</v>
      </c>
      <c r="AL32" s="261" t="str">
        <f>IF(AL30="","",VLOOKUP(AL30,'【記載例】シフト記号表（勤務時間帯）'!$C$6:$Y$47,23,FALSE()))</f>
        <v>-</v>
      </c>
      <c r="AM32" s="261" t="str">
        <f>IF(AM30="","",VLOOKUP(AM30,'【記載例】シフト記号表（勤務時間帯）'!$C$6:$Y$47,23,FALSE()))</f>
        <v>-</v>
      </c>
      <c r="AN32" s="261" t="str">
        <f>IF(AN30="","",VLOOKUP(AN30,'【記載例】シフト記号表（勤務時間帯）'!$C$6:$Y$47,23,FALSE()))</f>
        <v/>
      </c>
      <c r="AO32" s="262" t="str">
        <f>IF(AO30="","",VLOOKUP(AO30,'【記載例】シフト記号表（勤務時間帯）'!$C$6:$Y$47,23,FALSE()))</f>
        <v/>
      </c>
      <c r="AP32" s="260" t="str">
        <f>IF(AP30="","",VLOOKUP(AP30,'【記載例】シフト記号表（勤務時間帯）'!$C$6:$Y$47,23,FALSE()))</f>
        <v>-</v>
      </c>
      <c r="AQ32" s="261" t="str">
        <f>IF(AQ30="","",VLOOKUP(AQ30,'【記載例】シフト記号表（勤務時間帯）'!$C$6:$Y$47,23,FALSE()))</f>
        <v>-</v>
      </c>
      <c r="AR32" s="261" t="str">
        <f>IF(AR30="","",VLOOKUP(AR30,'【記載例】シフト記号表（勤務時間帯）'!$C$6:$Y$47,23,FALSE()))</f>
        <v>-</v>
      </c>
      <c r="AS32" s="261" t="str">
        <f>IF(AS30="","",VLOOKUP(AS30,'【記載例】シフト記号表（勤務時間帯）'!$C$6:$Y$47,23,FALSE()))</f>
        <v>-</v>
      </c>
      <c r="AT32" s="261" t="str">
        <f>IF(AT30="","",VLOOKUP(AT30,'【記載例】シフト記号表（勤務時間帯）'!$C$6:$Y$47,23,FALSE()))</f>
        <v>-</v>
      </c>
      <c r="AU32" s="261" t="str">
        <f>IF(AU30="","",VLOOKUP(AU30,'【記載例】シフト記号表（勤務時間帯）'!$C$6:$Y$47,23,FALSE()))</f>
        <v/>
      </c>
      <c r="AV32" s="262" t="str">
        <f>IF(AV30="","",VLOOKUP(AV30,'【記載例】シフト記号表（勤務時間帯）'!$C$6:$Y$47,23,FALSE()))</f>
        <v/>
      </c>
      <c r="AW32" s="260" t="str">
        <f>IF(AW30="","",VLOOKUP(AW30,'【記載例】シフト記号表（勤務時間帯）'!$C$6:$Y$47,23,FALSE()))</f>
        <v/>
      </c>
      <c r="AX32" s="261" t="str">
        <f>IF(AX30="","",VLOOKUP(AX30,'【記載例】シフト記号表（勤務時間帯）'!$C$6:$Y$47,23,FALSE()))</f>
        <v/>
      </c>
      <c r="AY32" s="261" t="str">
        <f>IF(AY30="","",VLOOKUP(AY30,'【記載例】シフト記号表（勤務時間帯）'!$C$6:$Y$47,23,FALSE()))</f>
        <v/>
      </c>
      <c r="AZ32" s="389">
        <f>IF($BC$3="４週",SUM(U32:AV32),IF($BC$3="暦月",SUM(U32:AY32),""))</f>
        <v>0</v>
      </c>
      <c r="BA32" s="389"/>
      <c r="BB32" s="390">
        <f>IF($BC$3="４週",AZ32/4,IF($BC$3="暦月",(AZ32/($BC$8/7)),""))</f>
        <v>0</v>
      </c>
      <c r="BC32" s="390"/>
      <c r="BD32" s="386"/>
      <c r="BE32" s="386"/>
      <c r="BF32" s="386"/>
      <c r="BG32" s="386"/>
      <c r="BH32" s="386"/>
    </row>
    <row r="33" spans="2:60" ht="20.25" customHeight="1" x14ac:dyDescent="0.4">
      <c r="B33" s="263"/>
      <c r="C33" s="391" t="s">
        <v>51</v>
      </c>
      <c r="D33" s="391"/>
      <c r="E33" s="391"/>
      <c r="F33" s="340"/>
      <c r="G33" s="341"/>
      <c r="H33" s="392" t="s">
        <v>44</v>
      </c>
      <c r="I33" s="393" t="s">
        <v>159</v>
      </c>
      <c r="J33" s="393"/>
      <c r="K33" s="393"/>
      <c r="L33" s="393"/>
      <c r="M33" s="383" t="s">
        <v>54</v>
      </c>
      <c r="N33" s="383"/>
      <c r="O33" s="383"/>
      <c r="P33" s="264" t="s">
        <v>47</v>
      </c>
      <c r="Q33" s="265"/>
      <c r="R33" s="265"/>
      <c r="S33" s="266"/>
      <c r="T33" s="267"/>
      <c r="U33" s="346" t="s">
        <v>228</v>
      </c>
      <c r="V33" s="347" t="s">
        <v>229</v>
      </c>
      <c r="W33" s="347" t="s">
        <v>230</v>
      </c>
      <c r="X33" s="347"/>
      <c r="Y33" s="347"/>
      <c r="Z33" s="347" t="s">
        <v>231</v>
      </c>
      <c r="AA33" s="348" t="s">
        <v>231</v>
      </c>
      <c r="AB33" s="346" t="s">
        <v>228</v>
      </c>
      <c r="AC33" s="347" t="s">
        <v>229</v>
      </c>
      <c r="AD33" s="347" t="s">
        <v>230</v>
      </c>
      <c r="AE33" s="347"/>
      <c r="AF33" s="347"/>
      <c r="AG33" s="347" t="s">
        <v>231</v>
      </c>
      <c r="AH33" s="348" t="s">
        <v>231</v>
      </c>
      <c r="AI33" s="346" t="s">
        <v>228</v>
      </c>
      <c r="AJ33" s="347" t="s">
        <v>229</v>
      </c>
      <c r="AK33" s="347" t="s">
        <v>230</v>
      </c>
      <c r="AL33" s="347"/>
      <c r="AM33" s="347"/>
      <c r="AN33" s="347" t="s">
        <v>231</v>
      </c>
      <c r="AO33" s="348" t="s">
        <v>231</v>
      </c>
      <c r="AP33" s="346" t="s">
        <v>228</v>
      </c>
      <c r="AQ33" s="347" t="s">
        <v>229</v>
      </c>
      <c r="AR33" s="347" t="s">
        <v>230</v>
      </c>
      <c r="AS33" s="347"/>
      <c r="AT33" s="347"/>
      <c r="AU33" s="347" t="s">
        <v>231</v>
      </c>
      <c r="AV33" s="348" t="s">
        <v>231</v>
      </c>
      <c r="AW33" s="346"/>
      <c r="AX33" s="347"/>
      <c r="AY33" s="347"/>
      <c r="AZ33" s="384"/>
      <c r="BA33" s="384"/>
      <c r="BB33" s="385"/>
      <c r="BC33" s="385"/>
      <c r="BD33" s="386"/>
      <c r="BE33" s="386"/>
      <c r="BF33" s="386"/>
      <c r="BG33" s="386"/>
      <c r="BH33" s="386"/>
    </row>
    <row r="34" spans="2:60" ht="20.25" customHeight="1" x14ac:dyDescent="0.4">
      <c r="B34" s="247">
        <f>B31+1</f>
        <v>5</v>
      </c>
      <c r="C34" s="391"/>
      <c r="D34" s="391"/>
      <c r="E34" s="391"/>
      <c r="F34" s="340" t="str">
        <f>C33</f>
        <v>介護従業者</v>
      </c>
      <c r="G34" s="341"/>
      <c r="H34" s="392"/>
      <c r="I34" s="393"/>
      <c r="J34" s="393"/>
      <c r="K34" s="393"/>
      <c r="L34" s="393"/>
      <c r="M34" s="383"/>
      <c r="N34" s="383"/>
      <c r="O34" s="383"/>
      <c r="P34" s="248" t="s">
        <v>48</v>
      </c>
      <c r="Q34" s="249"/>
      <c r="R34" s="249"/>
      <c r="S34" s="250"/>
      <c r="T34" s="251"/>
      <c r="U34" s="252">
        <f>IF(U33="","",VLOOKUP(U33,'【記載例】シフト記号表（勤務時間帯）'!$C$6:$W$47,21,FALSE()))</f>
        <v>3</v>
      </c>
      <c r="V34" s="253">
        <f>IF(V33="","",VLOOKUP(V33,'【記載例】シフト記号表（勤務時間帯）'!$C$6:$W$47,21,FALSE()))</f>
        <v>5</v>
      </c>
      <c r="W34" s="253">
        <f>IF(W33="","",VLOOKUP(W33,'【記載例】シフト記号表（勤務時間帯）'!$C$6:$W$47,21,FALSE()))</f>
        <v>1.9999999999999996</v>
      </c>
      <c r="X34" s="253" t="str">
        <f>IF(X33="","",VLOOKUP(X33,'【記載例】シフト記号表（勤務時間帯）'!$C$6:$W$47,21,FALSE()))</f>
        <v/>
      </c>
      <c r="Y34" s="253" t="str">
        <f>IF(Y33="","",VLOOKUP(Y33,'【記載例】シフト記号表（勤務時間帯）'!$C$6:$W$47,21,FALSE()))</f>
        <v/>
      </c>
      <c r="Z34" s="253">
        <f>IF(Z33="","",VLOOKUP(Z33,'【記載例】シフト記号表（勤務時間帯）'!$C$6:$W$47,21,FALSE()))</f>
        <v>7.9999999999999982</v>
      </c>
      <c r="AA34" s="254">
        <f>IF(AA33="","",VLOOKUP(AA33,'【記載例】シフト記号表（勤務時間帯）'!$C$6:$W$47,21,FALSE()))</f>
        <v>7.9999999999999982</v>
      </c>
      <c r="AB34" s="252">
        <f>IF(AB33="","",VLOOKUP(AB33,'【記載例】シフト記号表（勤務時間帯）'!$C$6:$W$47,21,FALSE()))</f>
        <v>3</v>
      </c>
      <c r="AC34" s="253">
        <f>IF(AC33="","",VLOOKUP(AC33,'【記載例】シフト記号表（勤務時間帯）'!$C$6:$W$47,21,FALSE()))</f>
        <v>5</v>
      </c>
      <c r="AD34" s="253">
        <f>IF(AD33="","",VLOOKUP(AD33,'【記載例】シフト記号表（勤務時間帯）'!$C$6:$W$47,21,FALSE()))</f>
        <v>1.9999999999999996</v>
      </c>
      <c r="AE34" s="253" t="str">
        <f>IF(AE33="","",VLOOKUP(AE33,'【記載例】シフト記号表（勤務時間帯）'!$C$6:$W$47,21,FALSE()))</f>
        <v/>
      </c>
      <c r="AF34" s="253" t="str">
        <f>IF(AF33="","",VLOOKUP(AF33,'【記載例】シフト記号表（勤務時間帯）'!$C$6:$W$47,21,FALSE()))</f>
        <v/>
      </c>
      <c r="AG34" s="253">
        <f>IF(AG33="","",VLOOKUP(AG33,'【記載例】シフト記号表（勤務時間帯）'!$C$6:$W$47,21,FALSE()))</f>
        <v>7.9999999999999982</v>
      </c>
      <c r="AH34" s="254">
        <f>IF(AH33="","",VLOOKUP(AH33,'【記載例】シフト記号表（勤務時間帯）'!$C$6:$W$47,21,FALSE()))</f>
        <v>7.9999999999999982</v>
      </c>
      <c r="AI34" s="252">
        <f>IF(AI33="","",VLOOKUP(AI33,'【記載例】シフト記号表（勤務時間帯）'!$C$6:$W$47,21,FALSE()))</f>
        <v>3</v>
      </c>
      <c r="AJ34" s="253">
        <f>IF(AJ33="","",VLOOKUP(AJ33,'【記載例】シフト記号表（勤務時間帯）'!$C$6:$W$47,21,FALSE()))</f>
        <v>5</v>
      </c>
      <c r="AK34" s="253">
        <f>IF(AK33="","",VLOOKUP(AK33,'【記載例】シフト記号表（勤務時間帯）'!$C$6:$W$47,21,FALSE()))</f>
        <v>1.9999999999999996</v>
      </c>
      <c r="AL34" s="253" t="str">
        <f>IF(AL33="","",VLOOKUP(AL33,'【記載例】シフト記号表（勤務時間帯）'!$C$6:$W$47,21,FALSE()))</f>
        <v/>
      </c>
      <c r="AM34" s="253" t="str">
        <f>IF(AM33="","",VLOOKUP(AM33,'【記載例】シフト記号表（勤務時間帯）'!$C$6:$W$47,21,FALSE()))</f>
        <v/>
      </c>
      <c r="AN34" s="253">
        <f>IF(AN33="","",VLOOKUP(AN33,'【記載例】シフト記号表（勤務時間帯）'!$C$6:$W$47,21,FALSE()))</f>
        <v>7.9999999999999982</v>
      </c>
      <c r="AO34" s="254">
        <f>IF(AO33="","",VLOOKUP(AO33,'【記載例】シフト記号表（勤務時間帯）'!$C$6:$W$47,21,FALSE()))</f>
        <v>7.9999999999999982</v>
      </c>
      <c r="AP34" s="252">
        <f>IF(AP33="","",VLOOKUP(AP33,'【記載例】シフト記号表（勤務時間帯）'!$C$6:$W$47,21,FALSE()))</f>
        <v>3</v>
      </c>
      <c r="AQ34" s="253">
        <f>IF(AQ33="","",VLOOKUP(AQ33,'【記載例】シフト記号表（勤務時間帯）'!$C$6:$W$47,21,FALSE()))</f>
        <v>5</v>
      </c>
      <c r="AR34" s="253">
        <f>IF(AR33="","",VLOOKUP(AR33,'【記載例】シフト記号表（勤務時間帯）'!$C$6:$W$47,21,FALSE()))</f>
        <v>1.9999999999999996</v>
      </c>
      <c r="AS34" s="253" t="str">
        <f>IF(AS33="","",VLOOKUP(AS33,'【記載例】シフト記号表（勤務時間帯）'!$C$6:$W$47,21,FALSE()))</f>
        <v/>
      </c>
      <c r="AT34" s="253" t="str">
        <f>IF(AT33="","",VLOOKUP(AT33,'【記載例】シフト記号表（勤務時間帯）'!$C$6:$W$47,21,FALSE()))</f>
        <v/>
      </c>
      <c r="AU34" s="253">
        <f>IF(AU33="","",VLOOKUP(AU33,'【記載例】シフト記号表（勤務時間帯）'!$C$6:$W$47,21,FALSE()))</f>
        <v>7.9999999999999982</v>
      </c>
      <c r="AV34" s="254">
        <f>IF(AV33="","",VLOOKUP(AV33,'【記載例】シフト記号表（勤務時間帯）'!$C$6:$W$47,21,FALSE()))</f>
        <v>7.9999999999999982</v>
      </c>
      <c r="AW34" s="252" t="str">
        <f>IF(AW33="","",VLOOKUP(AW33,'【記載例】シフト記号表（勤務時間帯）'!$C$6:$W$47,21,FALSE()))</f>
        <v/>
      </c>
      <c r="AX34" s="253" t="str">
        <f>IF(AX33="","",VLOOKUP(AX33,'【記載例】シフト記号表（勤務時間帯）'!$C$6:$W$47,21,FALSE()))</f>
        <v/>
      </c>
      <c r="AY34" s="253" t="str">
        <f>IF(AY33="","",VLOOKUP(AY33,'【記載例】シフト記号表（勤務時間帯）'!$C$6:$W$47,21,FALSE()))</f>
        <v/>
      </c>
      <c r="AZ34" s="387">
        <f>IF($BC$3="４週",SUM(U34:AV34),IF($BC$3="暦月",SUM(U34:AY34),""))</f>
        <v>104</v>
      </c>
      <c r="BA34" s="387"/>
      <c r="BB34" s="388">
        <f>IF($BC$3="４週",AZ34/4,IF($BC$3="暦月",(AZ34/($BC$8/7)),""))</f>
        <v>26</v>
      </c>
      <c r="BC34" s="388"/>
      <c r="BD34" s="386"/>
      <c r="BE34" s="386"/>
      <c r="BF34" s="386"/>
      <c r="BG34" s="386"/>
      <c r="BH34" s="386"/>
    </row>
    <row r="35" spans="2:60" ht="20.25" customHeight="1" x14ac:dyDescent="0.4">
      <c r="B35" s="255"/>
      <c r="C35" s="391"/>
      <c r="D35" s="391"/>
      <c r="E35" s="391"/>
      <c r="F35" s="342"/>
      <c r="G35" s="343" t="str">
        <f>C33</f>
        <v>介護従業者</v>
      </c>
      <c r="H35" s="392"/>
      <c r="I35" s="393"/>
      <c r="J35" s="393"/>
      <c r="K35" s="393"/>
      <c r="L35" s="393"/>
      <c r="M35" s="383"/>
      <c r="N35" s="383"/>
      <c r="O35" s="383"/>
      <c r="P35" s="256" t="s">
        <v>49</v>
      </c>
      <c r="Q35" s="257"/>
      <c r="R35" s="257"/>
      <c r="S35" s="276"/>
      <c r="T35" s="277"/>
      <c r="U35" s="260">
        <f>IF(U33="","",VLOOKUP(U33,'【記載例】シフト記号表（勤務時間帯）'!$C$6:$Y$47,23,FALSE()))</f>
        <v>3</v>
      </c>
      <c r="V35" s="261">
        <f>IF(V33="","",VLOOKUP(V33,'【記載例】シフト記号表（勤務時間帯）'!$C$6:$Y$47,23,FALSE()))</f>
        <v>7</v>
      </c>
      <c r="W35" s="261">
        <f>IF(W33="","",VLOOKUP(W33,'【記載例】シフト記号表（勤務時間帯）'!$C$6:$Y$47,23,FALSE()))</f>
        <v>4</v>
      </c>
      <c r="X35" s="261" t="str">
        <f>IF(X33="","",VLOOKUP(X33,'【記載例】シフト記号表（勤務時間帯）'!$C$6:$Y$47,23,FALSE()))</f>
        <v/>
      </c>
      <c r="Y35" s="261" t="str">
        <f>IF(Y33="","",VLOOKUP(Y33,'【記載例】シフト記号表（勤務時間帯）'!$C$6:$Y$47,23,FALSE()))</f>
        <v/>
      </c>
      <c r="Z35" s="261" t="str">
        <f>IF(Z33="","",VLOOKUP(Z33,'【記載例】シフト記号表（勤務時間帯）'!$C$6:$Y$47,23,FALSE()))</f>
        <v>-</v>
      </c>
      <c r="AA35" s="262" t="str">
        <f>IF(AA33="","",VLOOKUP(AA33,'【記載例】シフト記号表（勤務時間帯）'!$C$6:$Y$47,23,FALSE()))</f>
        <v>-</v>
      </c>
      <c r="AB35" s="260">
        <f>IF(AB33="","",VLOOKUP(AB33,'【記載例】シフト記号表（勤務時間帯）'!$C$6:$Y$47,23,FALSE()))</f>
        <v>3</v>
      </c>
      <c r="AC35" s="261">
        <f>IF(AC33="","",VLOOKUP(AC33,'【記載例】シフト記号表（勤務時間帯）'!$C$6:$Y$47,23,FALSE()))</f>
        <v>7</v>
      </c>
      <c r="AD35" s="261">
        <f>IF(AD33="","",VLOOKUP(AD33,'【記載例】シフト記号表（勤務時間帯）'!$C$6:$Y$47,23,FALSE()))</f>
        <v>4</v>
      </c>
      <c r="AE35" s="261" t="str">
        <f>IF(AE33="","",VLOOKUP(AE33,'【記載例】シフト記号表（勤務時間帯）'!$C$6:$Y$47,23,FALSE()))</f>
        <v/>
      </c>
      <c r="AF35" s="261" t="str">
        <f>IF(AF33="","",VLOOKUP(AF33,'【記載例】シフト記号表（勤務時間帯）'!$C$6:$Y$47,23,FALSE()))</f>
        <v/>
      </c>
      <c r="AG35" s="261" t="str">
        <f>IF(AG33="","",VLOOKUP(AG33,'【記載例】シフト記号表（勤務時間帯）'!$C$6:$Y$47,23,FALSE()))</f>
        <v>-</v>
      </c>
      <c r="AH35" s="262" t="str">
        <f>IF(AH33="","",VLOOKUP(AH33,'【記載例】シフト記号表（勤務時間帯）'!$C$6:$Y$47,23,FALSE()))</f>
        <v>-</v>
      </c>
      <c r="AI35" s="260">
        <f>IF(AI33="","",VLOOKUP(AI33,'【記載例】シフト記号表（勤務時間帯）'!$C$6:$Y$47,23,FALSE()))</f>
        <v>3</v>
      </c>
      <c r="AJ35" s="261">
        <f>IF(AJ33="","",VLOOKUP(AJ33,'【記載例】シフト記号表（勤務時間帯）'!$C$6:$Y$47,23,FALSE()))</f>
        <v>7</v>
      </c>
      <c r="AK35" s="261">
        <f>IF(AK33="","",VLOOKUP(AK33,'【記載例】シフト記号表（勤務時間帯）'!$C$6:$Y$47,23,FALSE()))</f>
        <v>4</v>
      </c>
      <c r="AL35" s="261" t="str">
        <f>IF(AL33="","",VLOOKUP(AL33,'【記載例】シフト記号表（勤務時間帯）'!$C$6:$Y$47,23,FALSE()))</f>
        <v/>
      </c>
      <c r="AM35" s="261" t="str">
        <f>IF(AM33="","",VLOOKUP(AM33,'【記載例】シフト記号表（勤務時間帯）'!$C$6:$Y$47,23,FALSE()))</f>
        <v/>
      </c>
      <c r="AN35" s="261" t="str">
        <f>IF(AN33="","",VLOOKUP(AN33,'【記載例】シフト記号表（勤務時間帯）'!$C$6:$Y$47,23,FALSE()))</f>
        <v>-</v>
      </c>
      <c r="AO35" s="262" t="str">
        <f>IF(AO33="","",VLOOKUP(AO33,'【記載例】シフト記号表（勤務時間帯）'!$C$6:$Y$47,23,FALSE()))</f>
        <v>-</v>
      </c>
      <c r="AP35" s="260">
        <f>IF(AP33="","",VLOOKUP(AP33,'【記載例】シフト記号表（勤務時間帯）'!$C$6:$Y$47,23,FALSE()))</f>
        <v>3</v>
      </c>
      <c r="AQ35" s="261">
        <f>IF(AQ33="","",VLOOKUP(AQ33,'【記載例】シフト記号表（勤務時間帯）'!$C$6:$Y$47,23,FALSE()))</f>
        <v>7</v>
      </c>
      <c r="AR35" s="261">
        <f>IF(AR33="","",VLOOKUP(AR33,'【記載例】シフト記号表（勤務時間帯）'!$C$6:$Y$47,23,FALSE()))</f>
        <v>4</v>
      </c>
      <c r="AS35" s="261" t="str">
        <f>IF(AS33="","",VLOOKUP(AS33,'【記載例】シフト記号表（勤務時間帯）'!$C$6:$Y$47,23,FALSE()))</f>
        <v/>
      </c>
      <c r="AT35" s="261" t="str">
        <f>IF(AT33="","",VLOOKUP(AT33,'【記載例】シフト記号表（勤務時間帯）'!$C$6:$Y$47,23,FALSE()))</f>
        <v/>
      </c>
      <c r="AU35" s="261" t="str">
        <f>IF(AU33="","",VLOOKUP(AU33,'【記載例】シフト記号表（勤務時間帯）'!$C$6:$Y$47,23,FALSE()))</f>
        <v>-</v>
      </c>
      <c r="AV35" s="262" t="str">
        <f>IF(AV33="","",VLOOKUP(AV33,'【記載例】シフト記号表（勤務時間帯）'!$C$6:$Y$47,23,FALSE()))</f>
        <v>-</v>
      </c>
      <c r="AW35" s="260" t="str">
        <f>IF(AW33="","",VLOOKUP(AW33,'【記載例】シフト記号表（勤務時間帯）'!$C$6:$Y$47,23,FALSE()))</f>
        <v/>
      </c>
      <c r="AX35" s="261" t="str">
        <f>IF(AX33="","",VLOOKUP(AX33,'【記載例】シフト記号表（勤務時間帯）'!$C$6:$Y$47,23,FALSE()))</f>
        <v/>
      </c>
      <c r="AY35" s="261" t="str">
        <f>IF(AY33="","",VLOOKUP(AY33,'【記載例】シフト記号表（勤務時間帯）'!$C$6:$Y$47,23,FALSE()))</f>
        <v/>
      </c>
      <c r="AZ35" s="389">
        <f>IF($BC$3="４週",SUM(U35:AV35),IF($BC$3="暦月",SUM(U35:AY35),""))</f>
        <v>56</v>
      </c>
      <c r="BA35" s="389"/>
      <c r="BB35" s="390">
        <f>IF($BC$3="４週",AZ35/4,IF($BC$3="暦月",(AZ35/($BC$8/7)),""))</f>
        <v>14</v>
      </c>
      <c r="BC35" s="390"/>
      <c r="BD35" s="386"/>
      <c r="BE35" s="386"/>
      <c r="BF35" s="386"/>
      <c r="BG35" s="386"/>
      <c r="BH35" s="386"/>
    </row>
    <row r="36" spans="2:60" ht="20.25" customHeight="1" x14ac:dyDescent="0.4">
      <c r="B36" s="263"/>
      <c r="C36" s="391" t="s">
        <v>51</v>
      </c>
      <c r="D36" s="391"/>
      <c r="E36" s="391"/>
      <c r="F36" s="340"/>
      <c r="G36" s="341"/>
      <c r="H36" s="392" t="s">
        <v>44</v>
      </c>
      <c r="I36" s="393" t="s">
        <v>55</v>
      </c>
      <c r="J36" s="393"/>
      <c r="K36" s="393"/>
      <c r="L36" s="393"/>
      <c r="M36" s="383" t="s">
        <v>56</v>
      </c>
      <c r="N36" s="383"/>
      <c r="O36" s="383"/>
      <c r="P36" s="264" t="s">
        <v>47</v>
      </c>
      <c r="Q36" s="270"/>
      <c r="R36" s="270"/>
      <c r="S36" s="271"/>
      <c r="T36" s="278"/>
      <c r="U36" s="346"/>
      <c r="V36" s="347"/>
      <c r="W36" s="347" t="s">
        <v>228</v>
      </c>
      <c r="X36" s="347" t="s">
        <v>229</v>
      </c>
      <c r="Y36" s="347" t="s">
        <v>230</v>
      </c>
      <c r="Z36" s="347" t="s">
        <v>227</v>
      </c>
      <c r="AA36" s="348" t="s">
        <v>227</v>
      </c>
      <c r="AB36" s="346"/>
      <c r="AC36" s="347"/>
      <c r="AD36" s="347" t="s">
        <v>228</v>
      </c>
      <c r="AE36" s="347" t="s">
        <v>229</v>
      </c>
      <c r="AF36" s="347" t="s">
        <v>230</v>
      </c>
      <c r="AG36" s="347" t="s">
        <v>227</v>
      </c>
      <c r="AH36" s="348" t="s">
        <v>227</v>
      </c>
      <c r="AI36" s="346"/>
      <c r="AJ36" s="347"/>
      <c r="AK36" s="347" t="s">
        <v>228</v>
      </c>
      <c r="AL36" s="347" t="s">
        <v>229</v>
      </c>
      <c r="AM36" s="347" t="s">
        <v>230</v>
      </c>
      <c r="AN36" s="347" t="s">
        <v>227</v>
      </c>
      <c r="AO36" s="348" t="s">
        <v>227</v>
      </c>
      <c r="AP36" s="346"/>
      <c r="AQ36" s="347"/>
      <c r="AR36" s="347" t="s">
        <v>228</v>
      </c>
      <c r="AS36" s="347" t="s">
        <v>229</v>
      </c>
      <c r="AT36" s="347" t="s">
        <v>230</v>
      </c>
      <c r="AU36" s="347" t="s">
        <v>227</v>
      </c>
      <c r="AV36" s="348" t="s">
        <v>227</v>
      </c>
      <c r="AW36" s="346"/>
      <c r="AX36" s="347"/>
      <c r="AY36" s="347"/>
      <c r="AZ36" s="384"/>
      <c r="BA36" s="384"/>
      <c r="BB36" s="385"/>
      <c r="BC36" s="385"/>
      <c r="BD36" s="386"/>
      <c r="BE36" s="386"/>
      <c r="BF36" s="386"/>
      <c r="BG36" s="386"/>
      <c r="BH36" s="386"/>
    </row>
    <row r="37" spans="2:60" ht="20.25" customHeight="1" x14ac:dyDescent="0.4">
      <c r="B37" s="247">
        <f>B34+1</f>
        <v>6</v>
      </c>
      <c r="C37" s="391"/>
      <c r="D37" s="391"/>
      <c r="E37" s="391"/>
      <c r="F37" s="340" t="str">
        <f>C36</f>
        <v>介護従業者</v>
      </c>
      <c r="G37" s="341"/>
      <c r="H37" s="392"/>
      <c r="I37" s="393"/>
      <c r="J37" s="393"/>
      <c r="K37" s="393"/>
      <c r="L37" s="393"/>
      <c r="M37" s="383"/>
      <c r="N37" s="383"/>
      <c r="O37" s="383"/>
      <c r="P37" s="248" t="s">
        <v>48</v>
      </c>
      <c r="Q37" s="249"/>
      <c r="R37" s="249"/>
      <c r="S37" s="250"/>
      <c r="T37" s="251"/>
      <c r="U37" s="252" t="str">
        <f>IF(U36="","",VLOOKUP(U36,'【記載例】シフト記号表（勤務時間帯）'!$C$6:$W$47,21,FALSE()))</f>
        <v/>
      </c>
      <c r="V37" s="253" t="str">
        <f>IF(V36="","",VLOOKUP(V36,'【記載例】シフト記号表（勤務時間帯）'!$C$6:$W$47,21,FALSE()))</f>
        <v/>
      </c>
      <c r="W37" s="253">
        <f>IF(W36="","",VLOOKUP(W36,'【記載例】シフト記号表（勤務時間帯）'!$C$6:$W$47,21,FALSE()))</f>
        <v>3</v>
      </c>
      <c r="X37" s="253">
        <f>IF(X36="","",VLOOKUP(X36,'【記載例】シフト記号表（勤務時間帯）'!$C$6:$W$47,21,FALSE()))</f>
        <v>5</v>
      </c>
      <c r="Y37" s="253">
        <f>IF(Y36="","",VLOOKUP(Y36,'【記載例】シフト記号表（勤務時間帯）'!$C$6:$W$47,21,FALSE()))</f>
        <v>1.9999999999999996</v>
      </c>
      <c r="Z37" s="253">
        <f>IF(Z36="","",VLOOKUP(Z36,'【記載例】シフト記号表（勤務時間帯）'!$C$6:$W$47,21,FALSE()))</f>
        <v>7.9999999999999982</v>
      </c>
      <c r="AA37" s="254">
        <f>IF(AA36="","",VLOOKUP(AA36,'【記載例】シフト記号表（勤務時間帯）'!$C$6:$W$47,21,FALSE()))</f>
        <v>7.9999999999999982</v>
      </c>
      <c r="AB37" s="252" t="str">
        <f>IF(AB36="","",VLOOKUP(AB36,'【記載例】シフト記号表（勤務時間帯）'!$C$6:$W$47,21,FALSE()))</f>
        <v/>
      </c>
      <c r="AC37" s="253" t="str">
        <f>IF(AC36="","",VLOOKUP(AC36,'【記載例】シフト記号表（勤務時間帯）'!$C$6:$W$47,21,FALSE()))</f>
        <v/>
      </c>
      <c r="AD37" s="253">
        <f>IF(AD36="","",VLOOKUP(AD36,'【記載例】シフト記号表（勤務時間帯）'!$C$6:$W$47,21,FALSE()))</f>
        <v>3</v>
      </c>
      <c r="AE37" s="253">
        <f>IF(AE36="","",VLOOKUP(AE36,'【記載例】シフト記号表（勤務時間帯）'!$C$6:$W$47,21,FALSE()))</f>
        <v>5</v>
      </c>
      <c r="AF37" s="253">
        <f>IF(AF36="","",VLOOKUP(AF36,'【記載例】シフト記号表（勤務時間帯）'!$C$6:$W$47,21,FALSE()))</f>
        <v>1.9999999999999996</v>
      </c>
      <c r="AG37" s="253">
        <f>IF(AG36="","",VLOOKUP(AG36,'【記載例】シフト記号表（勤務時間帯）'!$C$6:$W$47,21,FALSE()))</f>
        <v>7.9999999999999982</v>
      </c>
      <c r="AH37" s="254">
        <f>IF(AH36="","",VLOOKUP(AH36,'【記載例】シフト記号表（勤務時間帯）'!$C$6:$W$47,21,FALSE()))</f>
        <v>7.9999999999999982</v>
      </c>
      <c r="AI37" s="252" t="str">
        <f>IF(AI36="","",VLOOKUP(AI36,'【記載例】シフト記号表（勤務時間帯）'!$C$6:$W$47,21,FALSE()))</f>
        <v/>
      </c>
      <c r="AJ37" s="253" t="str">
        <f>IF(AJ36="","",VLOOKUP(AJ36,'【記載例】シフト記号表（勤務時間帯）'!$C$6:$W$47,21,FALSE()))</f>
        <v/>
      </c>
      <c r="AK37" s="253">
        <f>IF(AK36="","",VLOOKUP(AK36,'【記載例】シフト記号表（勤務時間帯）'!$C$6:$W$47,21,FALSE()))</f>
        <v>3</v>
      </c>
      <c r="AL37" s="253">
        <f>IF(AL36="","",VLOOKUP(AL36,'【記載例】シフト記号表（勤務時間帯）'!$C$6:$W$47,21,FALSE()))</f>
        <v>5</v>
      </c>
      <c r="AM37" s="253">
        <f>IF(AM36="","",VLOOKUP(AM36,'【記載例】シフト記号表（勤務時間帯）'!$C$6:$W$47,21,FALSE()))</f>
        <v>1.9999999999999996</v>
      </c>
      <c r="AN37" s="253">
        <f>IF(AN36="","",VLOOKUP(AN36,'【記載例】シフト記号表（勤務時間帯）'!$C$6:$W$47,21,FALSE()))</f>
        <v>7.9999999999999982</v>
      </c>
      <c r="AO37" s="254">
        <f>IF(AO36="","",VLOOKUP(AO36,'【記載例】シフト記号表（勤務時間帯）'!$C$6:$W$47,21,FALSE()))</f>
        <v>7.9999999999999982</v>
      </c>
      <c r="AP37" s="252" t="str">
        <f>IF(AP36="","",VLOOKUP(AP36,'【記載例】シフト記号表（勤務時間帯）'!$C$6:$W$47,21,FALSE()))</f>
        <v/>
      </c>
      <c r="AQ37" s="253" t="str">
        <f>IF(AQ36="","",VLOOKUP(AQ36,'【記載例】シフト記号表（勤務時間帯）'!$C$6:$W$47,21,FALSE()))</f>
        <v/>
      </c>
      <c r="AR37" s="253">
        <f>IF(AR36="","",VLOOKUP(AR36,'【記載例】シフト記号表（勤務時間帯）'!$C$6:$W$47,21,FALSE()))</f>
        <v>3</v>
      </c>
      <c r="AS37" s="253">
        <f>IF(AS36="","",VLOOKUP(AS36,'【記載例】シフト記号表（勤務時間帯）'!$C$6:$W$47,21,FALSE()))</f>
        <v>5</v>
      </c>
      <c r="AT37" s="253">
        <f>IF(AT36="","",VLOOKUP(AT36,'【記載例】シフト記号表（勤務時間帯）'!$C$6:$W$47,21,FALSE()))</f>
        <v>1.9999999999999996</v>
      </c>
      <c r="AU37" s="253">
        <f>IF(AU36="","",VLOOKUP(AU36,'【記載例】シフト記号表（勤務時間帯）'!$C$6:$W$47,21,FALSE()))</f>
        <v>7.9999999999999982</v>
      </c>
      <c r="AV37" s="254">
        <f>IF(AV36="","",VLOOKUP(AV36,'【記載例】シフト記号表（勤務時間帯）'!$C$6:$W$47,21,FALSE()))</f>
        <v>7.9999999999999982</v>
      </c>
      <c r="AW37" s="252" t="str">
        <f>IF(AW36="","",VLOOKUP(AW36,'【記載例】シフト記号表（勤務時間帯）'!$C$6:$W$47,21,FALSE()))</f>
        <v/>
      </c>
      <c r="AX37" s="253" t="str">
        <f>IF(AX36="","",VLOOKUP(AX36,'【記載例】シフト記号表（勤務時間帯）'!$C$6:$W$47,21,FALSE()))</f>
        <v/>
      </c>
      <c r="AY37" s="253" t="str">
        <f>IF(AY36="","",VLOOKUP(AY36,'【記載例】シフト記号表（勤務時間帯）'!$C$6:$W$47,21,FALSE()))</f>
        <v/>
      </c>
      <c r="AZ37" s="387">
        <f>IF($BC$3="４週",SUM(U37:AV37),IF($BC$3="暦月",SUM(U37:AY37),""))</f>
        <v>104</v>
      </c>
      <c r="BA37" s="387"/>
      <c r="BB37" s="388">
        <f>IF($BC$3="４週",AZ37/4,IF($BC$3="暦月",(AZ37/($BC$8/7)),""))</f>
        <v>26</v>
      </c>
      <c r="BC37" s="388"/>
      <c r="BD37" s="386"/>
      <c r="BE37" s="386"/>
      <c r="BF37" s="386"/>
      <c r="BG37" s="386"/>
      <c r="BH37" s="386"/>
    </row>
    <row r="38" spans="2:60" ht="20.25" customHeight="1" x14ac:dyDescent="0.4">
      <c r="B38" s="255"/>
      <c r="C38" s="391"/>
      <c r="D38" s="391"/>
      <c r="E38" s="391"/>
      <c r="F38" s="342"/>
      <c r="G38" s="343" t="str">
        <f>C36</f>
        <v>介護従業者</v>
      </c>
      <c r="H38" s="392"/>
      <c r="I38" s="393"/>
      <c r="J38" s="393"/>
      <c r="K38" s="393"/>
      <c r="L38" s="393"/>
      <c r="M38" s="383"/>
      <c r="N38" s="383"/>
      <c r="O38" s="383"/>
      <c r="P38" s="256" t="s">
        <v>49</v>
      </c>
      <c r="Q38" s="275"/>
      <c r="R38" s="275"/>
      <c r="S38" s="258"/>
      <c r="T38" s="259"/>
      <c r="U38" s="260" t="str">
        <f>IF(U36="","",VLOOKUP(U36,'【記載例】シフト記号表（勤務時間帯）'!$C$6:$Y$47,23,FALSE()))</f>
        <v/>
      </c>
      <c r="V38" s="261" t="str">
        <f>IF(V36="","",VLOOKUP(V36,'【記載例】シフト記号表（勤務時間帯）'!$C$6:$Y$47,23,FALSE()))</f>
        <v/>
      </c>
      <c r="W38" s="261">
        <f>IF(W36="","",VLOOKUP(W36,'【記載例】シフト記号表（勤務時間帯）'!$C$6:$Y$47,23,FALSE()))</f>
        <v>3</v>
      </c>
      <c r="X38" s="261">
        <f>IF(X36="","",VLOOKUP(X36,'【記載例】シフト記号表（勤務時間帯）'!$C$6:$Y$47,23,FALSE()))</f>
        <v>7</v>
      </c>
      <c r="Y38" s="261">
        <f>IF(Y36="","",VLOOKUP(Y36,'【記載例】シフト記号表（勤務時間帯）'!$C$6:$Y$47,23,FALSE()))</f>
        <v>4</v>
      </c>
      <c r="Z38" s="261" t="str">
        <f>IF(Z36="","",VLOOKUP(Z36,'【記載例】シフト記号表（勤務時間帯）'!$C$6:$Y$47,23,FALSE()))</f>
        <v>-</v>
      </c>
      <c r="AA38" s="262" t="str">
        <f>IF(AA36="","",VLOOKUP(AA36,'【記載例】シフト記号表（勤務時間帯）'!$C$6:$Y$47,23,FALSE()))</f>
        <v>-</v>
      </c>
      <c r="AB38" s="260" t="str">
        <f>IF(AB36="","",VLOOKUP(AB36,'【記載例】シフト記号表（勤務時間帯）'!$C$6:$Y$47,23,FALSE()))</f>
        <v/>
      </c>
      <c r="AC38" s="261" t="str">
        <f>IF(AC36="","",VLOOKUP(AC36,'【記載例】シフト記号表（勤務時間帯）'!$C$6:$Y$47,23,FALSE()))</f>
        <v/>
      </c>
      <c r="AD38" s="261">
        <f>IF(AD36="","",VLOOKUP(AD36,'【記載例】シフト記号表（勤務時間帯）'!$C$6:$Y$47,23,FALSE()))</f>
        <v>3</v>
      </c>
      <c r="AE38" s="261">
        <f>IF(AE36="","",VLOOKUP(AE36,'【記載例】シフト記号表（勤務時間帯）'!$C$6:$Y$47,23,FALSE()))</f>
        <v>7</v>
      </c>
      <c r="AF38" s="261">
        <f>IF(AF36="","",VLOOKUP(AF36,'【記載例】シフト記号表（勤務時間帯）'!$C$6:$Y$47,23,FALSE()))</f>
        <v>4</v>
      </c>
      <c r="AG38" s="261" t="str">
        <f>IF(AG36="","",VLOOKUP(AG36,'【記載例】シフト記号表（勤務時間帯）'!$C$6:$Y$47,23,FALSE()))</f>
        <v>-</v>
      </c>
      <c r="AH38" s="262" t="str">
        <f>IF(AH36="","",VLOOKUP(AH36,'【記載例】シフト記号表（勤務時間帯）'!$C$6:$Y$47,23,FALSE()))</f>
        <v>-</v>
      </c>
      <c r="AI38" s="260" t="str">
        <f>IF(AI36="","",VLOOKUP(AI36,'【記載例】シフト記号表（勤務時間帯）'!$C$6:$Y$47,23,FALSE()))</f>
        <v/>
      </c>
      <c r="AJ38" s="261" t="str">
        <f>IF(AJ36="","",VLOOKUP(AJ36,'【記載例】シフト記号表（勤務時間帯）'!$C$6:$Y$47,23,FALSE()))</f>
        <v/>
      </c>
      <c r="AK38" s="261">
        <f>IF(AK36="","",VLOOKUP(AK36,'【記載例】シフト記号表（勤務時間帯）'!$C$6:$Y$47,23,FALSE()))</f>
        <v>3</v>
      </c>
      <c r="AL38" s="261">
        <f>IF(AL36="","",VLOOKUP(AL36,'【記載例】シフト記号表（勤務時間帯）'!$C$6:$Y$47,23,FALSE()))</f>
        <v>7</v>
      </c>
      <c r="AM38" s="261">
        <f>IF(AM36="","",VLOOKUP(AM36,'【記載例】シフト記号表（勤務時間帯）'!$C$6:$Y$47,23,FALSE()))</f>
        <v>4</v>
      </c>
      <c r="AN38" s="261" t="str">
        <f>IF(AN36="","",VLOOKUP(AN36,'【記載例】シフト記号表（勤務時間帯）'!$C$6:$Y$47,23,FALSE()))</f>
        <v>-</v>
      </c>
      <c r="AO38" s="262" t="str">
        <f>IF(AO36="","",VLOOKUP(AO36,'【記載例】シフト記号表（勤務時間帯）'!$C$6:$Y$47,23,FALSE()))</f>
        <v>-</v>
      </c>
      <c r="AP38" s="260" t="str">
        <f>IF(AP36="","",VLOOKUP(AP36,'【記載例】シフト記号表（勤務時間帯）'!$C$6:$Y$47,23,FALSE()))</f>
        <v/>
      </c>
      <c r="AQ38" s="261" t="str">
        <f>IF(AQ36="","",VLOOKUP(AQ36,'【記載例】シフト記号表（勤務時間帯）'!$C$6:$Y$47,23,FALSE()))</f>
        <v/>
      </c>
      <c r="AR38" s="261">
        <f>IF(AR36="","",VLOOKUP(AR36,'【記載例】シフト記号表（勤務時間帯）'!$C$6:$Y$47,23,FALSE()))</f>
        <v>3</v>
      </c>
      <c r="AS38" s="261">
        <f>IF(AS36="","",VLOOKUP(AS36,'【記載例】シフト記号表（勤務時間帯）'!$C$6:$Y$47,23,FALSE()))</f>
        <v>7</v>
      </c>
      <c r="AT38" s="261">
        <f>IF(AT36="","",VLOOKUP(AT36,'【記載例】シフト記号表（勤務時間帯）'!$C$6:$Y$47,23,FALSE()))</f>
        <v>4</v>
      </c>
      <c r="AU38" s="261" t="str">
        <f>IF(AU36="","",VLOOKUP(AU36,'【記載例】シフト記号表（勤務時間帯）'!$C$6:$Y$47,23,FALSE()))</f>
        <v>-</v>
      </c>
      <c r="AV38" s="262" t="str">
        <f>IF(AV36="","",VLOOKUP(AV36,'【記載例】シフト記号表（勤務時間帯）'!$C$6:$Y$47,23,FALSE()))</f>
        <v>-</v>
      </c>
      <c r="AW38" s="260" t="str">
        <f>IF(AW36="","",VLOOKUP(AW36,'【記載例】シフト記号表（勤務時間帯）'!$C$6:$Y$47,23,FALSE()))</f>
        <v/>
      </c>
      <c r="AX38" s="261" t="str">
        <f>IF(AX36="","",VLOOKUP(AX36,'【記載例】シフト記号表（勤務時間帯）'!$C$6:$Y$47,23,FALSE()))</f>
        <v/>
      </c>
      <c r="AY38" s="261" t="str">
        <f>IF(AY36="","",VLOOKUP(AY36,'【記載例】シフト記号表（勤務時間帯）'!$C$6:$Y$47,23,FALSE()))</f>
        <v/>
      </c>
      <c r="AZ38" s="389">
        <f>IF($BC$3="４週",SUM(U38:AV38),IF($BC$3="暦月",SUM(U38:AY38),""))</f>
        <v>56</v>
      </c>
      <c r="BA38" s="389"/>
      <c r="BB38" s="390">
        <f>IF($BC$3="４週",AZ38/4,IF($BC$3="暦月",(AZ38/($BC$8/7)),""))</f>
        <v>14</v>
      </c>
      <c r="BC38" s="390"/>
      <c r="BD38" s="386"/>
      <c r="BE38" s="386"/>
      <c r="BF38" s="386"/>
      <c r="BG38" s="386"/>
      <c r="BH38" s="386"/>
    </row>
    <row r="39" spans="2:60" ht="20.25" customHeight="1" x14ac:dyDescent="0.4">
      <c r="B39" s="263"/>
      <c r="C39" s="391" t="s">
        <v>51</v>
      </c>
      <c r="D39" s="391"/>
      <c r="E39" s="391"/>
      <c r="F39" s="340"/>
      <c r="G39" s="341"/>
      <c r="H39" s="392" t="s">
        <v>61</v>
      </c>
      <c r="I39" s="393" t="s">
        <v>159</v>
      </c>
      <c r="J39" s="393"/>
      <c r="K39" s="393"/>
      <c r="L39" s="393"/>
      <c r="M39" s="383" t="s">
        <v>57</v>
      </c>
      <c r="N39" s="383"/>
      <c r="O39" s="383"/>
      <c r="P39" s="264" t="s">
        <v>47</v>
      </c>
      <c r="Q39" s="265"/>
      <c r="R39" s="265"/>
      <c r="S39" s="266"/>
      <c r="T39" s="267"/>
      <c r="U39" s="346" t="s">
        <v>231</v>
      </c>
      <c r="V39" s="347"/>
      <c r="W39" s="347" t="s">
        <v>231</v>
      </c>
      <c r="X39" s="347" t="s">
        <v>231</v>
      </c>
      <c r="Y39" s="347"/>
      <c r="Z39" s="347" t="s">
        <v>228</v>
      </c>
      <c r="AA39" s="348" t="s">
        <v>230</v>
      </c>
      <c r="AB39" s="346" t="s">
        <v>231</v>
      </c>
      <c r="AC39" s="347"/>
      <c r="AD39" s="347" t="s">
        <v>231</v>
      </c>
      <c r="AE39" s="347" t="s">
        <v>231</v>
      </c>
      <c r="AF39" s="347"/>
      <c r="AG39" s="347" t="s">
        <v>228</v>
      </c>
      <c r="AH39" s="348" t="s">
        <v>230</v>
      </c>
      <c r="AI39" s="346" t="s">
        <v>231</v>
      </c>
      <c r="AJ39" s="347"/>
      <c r="AK39" s="347" t="s">
        <v>231</v>
      </c>
      <c r="AL39" s="347" t="s">
        <v>231</v>
      </c>
      <c r="AM39" s="347"/>
      <c r="AN39" s="347" t="s">
        <v>228</v>
      </c>
      <c r="AO39" s="348" t="s">
        <v>230</v>
      </c>
      <c r="AP39" s="346" t="s">
        <v>231</v>
      </c>
      <c r="AQ39" s="347"/>
      <c r="AR39" s="347" t="s">
        <v>231</v>
      </c>
      <c r="AS39" s="347" t="s">
        <v>231</v>
      </c>
      <c r="AT39" s="347"/>
      <c r="AU39" s="347" t="s">
        <v>228</v>
      </c>
      <c r="AV39" s="348" t="s">
        <v>230</v>
      </c>
      <c r="AW39" s="346"/>
      <c r="AX39" s="347"/>
      <c r="AY39" s="347"/>
      <c r="AZ39" s="384"/>
      <c r="BA39" s="384"/>
      <c r="BB39" s="385"/>
      <c r="BC39" s="385"/>
      <c r="BD39" s="386"/>
      <c r="BE39" s="386"/>
      <c r="BF39" s="386"/>
      <c r="BG39" s="386"/>
      <c r="BH39" s="386"/>
    </row>
    <row r="40" spans="2:60" ht="20.25" customHeight="1" x14ac:dyDescent="0.4">
      <c r="B40" s="247">
        <f>B37+1</f>
        <v>7</v>
      </c>
      <c r="C40" s="391"/>
      <c r="D40" s="391"/>
      <c r="E40" s="391"/>
      <c r="F40" s="340" t="str">
        <f>C39</f>
        <v>介護従業者</v>
      </c>
      <c r="G40" s="341"/>
      <c r="H40" s="392"/>
      <c r="I40" s="393"/>
      <c r="J40" s="393"/>
      <c r="K40" s="393"/>
      <c r="L40" s="393"/>
      <c r="M40" s="383"/>
      <c r="N40" s="383"/>
      <c r="O40" s="383"/>
      <c r="P40" s="248" t="s">
        <v>48</v>
      </c>
      <c r="Q40" s="249"/>
      <c r="R40" s="249"/>
      <c r="S40" s="250"/>
      <c r="T40" s="251"/>
      <c r="U40" s="252">
        <f>IF(U39="","",VLOOKUP(U39,'【記載例】シフト記号表（勤務時間帯）'!$C$6:$W$47,21,FALSE()))</f>
        <v>7.9999999999999982</v>
      </c>
      <c r="V40" s="253" t="str">
        <f>IF(V39="","",VLOOKUP(V39,'【記載例】シフト記号表（勤務時間帯）'!$C$6:$W$47,21,FALSE()))</f>
        <v/>
      </c>
      <c r="W40" s="253">
        <f>IF(W39="","",VLOOKUP(W39,'【記載例】シフト記号表（勤務時間帯）'!$C$6:$W$47,21,FALSE()))</f>
        <v>7.9999999999999982</v>
      </c>
      <c r="X40" s="253">
        <f>IF(X39="","",VLOOKUP(X39,'【記載例】シフト記号表（勤務時間帯）'!$C$6:$W$47,21,FALSE()))</f>
        <v>7.9999999999999982</v>
      </c>
      <c r="Y40" s="253" t="str">
        <f>IF(Y39="","",VLOOKUP(Y39,'【記載例】シフト記号表（勤務時間帯）'!$C$6:$W$47,21,FALSE()))</f>
        <v/>
      </c>
      <c r="Z40" s="253">
        <f>IF(Z39="","",VLOOKUP(Z39,'【記載例】シフト記号表（勤務時間帯）'!$C$6:$W$47,21,FALSE()))</f>
        <v>3</v>
      </c>
      <c r="AA40" s="254">
        <f>IF(AA39="","",VLOOKUP(AA39,'【記載例】シフト記号表（勤務時間帯）'!$C$6:$W$47,21,FALSE()))</f>
        <v>1.9999999999999996</v>
      </c>
      <c r="AB40" s="252">
        <f>IF(AB39="","",VLOOKUP(AB39,'【記載例】シフト記号表（勤務時間帯）'!$C$6:$W$47,21,FALSE()))</f>
        <v>7.9999999999999982</v>
      </c>
      <c r="AC40" s="253" t="str">
        <f>IF(AC39="","",VLOOKUP(AC39,'【記載例】シフト記号表（勤務時間帯）'!$C$6:$W$47,21,FALSE()))</f>
        <v/>
      </c>
      <c r="AD40" s="253">
        <f>IF(AD39="","",VLOOKUP(AD39,'【記載例】シフト記号表（勤務時間帯）'!$C$6:$W$47,21,FALSE()))</f>
        <v>7.9999999999999982</v>
      </c>
      <c r="AE40" s="253">
        <f>IF(AE39="","",VLOOKUP(AE39,'【記載例】シフト記号表（勤務時間帯）'!$C$6:$W$47,21,FALSE()))</f>
        <v>7.9999999999999982</v>
      </c>
      <c r="AF40" s="253" t="str">
        <f>IF(AF39="","",VLOOKUP(AF39,'【記載例】シフト記号表（勤務時間帯）'!$C$6:$W$47,21,FALSE()))</f>
        <v/>
      </c>
      <c r="AG40" s="253">
        <f>IF(AG39="","",VLOOKUP(AG39,'【記載例】シフト記号表（勤務時間帯）'!$C$6:$W$47,21,FALSE()))</f>
        <v>3</v>
      </c>
      <c r="AH40" s="254">
        <f>IF(AH39="","",VLOOKUP(AH39,'【記載例】シフト記号表（勤務時間帯）'!$C$6:$W$47,21,FALSE()))</f>
        <v>1.9999999999999996</v>
      </c>
      <c r="AI40" s="252">
        <f>IF(AI39="","",VLOOKUP(AI39,'【記載例】シフト記号表（勤務時間帯）'!$C$6:$W$47,21,FALSE()))</f>
        <v>7.9999999999999982</v>
      </c>
      <c r="AJ40" s="253" t="str">
        <f>IF(AJ39="","",VLOOKUP(AJ39,'【記載例】シフト記号表（勤務時間帯）'!$C$6:$W$47,21,FALSE()))</f>
        <v/>
      </c>
      <c r="AK40" s="253">
        <f>IF(AK39="","",VLOOKUP(AK39,'【記載例】シフト記号表（勤務時間帯）'!$C$6:$W$47,21,FALSE()))</f>
        <v>7.9999999999999982</v>
      </c>
      <c r="AL40" s="253">
        <f>IF(AL39="","",VLOOKUP(AL39,'【記載例】シフト記号表（勤務時間帯）'!$C$6:$W$47,21,FALSE()))</f>
        <v>7.9999999999999982</v>
      </c>
      <c r="AM40" s="253" t="str">
        <f>IF(AM39="","",VLOOKUP(AM39,'【記載例】シフト記号表（勤務時間帯）'!$C$6:$W$47,21,FALSE()))</f>
        <v/>
      </c>
      <c r="AN40" s="253">
        <f>IF(AN39="","",VLOOKUP(AN39,'【記載例】シフト記号表（勤務時間帯）'!$C$6:$W$47,21,FALSE()))</f>
        <v>3</v>
      </c>
      <c r="AO40" s="254">
        <f>IF(AO39="","",VLOOKUP(AO39,'【記載例】シフト記号表（勤務時間帯）'!$C$6:$W$47,21,FALSE()))</f>
        <v>1.9999999999999996</v>
      </c>
      <c r="AP40" s="252">
        <f>IF(AP39="","",VLOOKUP(AP39,'【記載例】シフト記号表（勤務時間帯）'!$C$6:$W$47,21,FALSE()))</f>
        <v>7.9999999999999982</v>
      </c>
      <c r="AQ40" s="253" t="str">
        <f>IF(AQ39="","",VLOOKUP(AQ39,'【記載例】シフト記号表（勤務時間帯）'!$C$6:$W$47,21,FALSE()))</f>
        <v/>
      </c>
      <c r="AR40" s="253">
        <f>IF(AR39="","",VLOOKUP(AR39,'【記載例】シフト記号表（勤務時間帯）'!$C$6:$W$47,21,FALSE()))</f>
        <v>7.9999999999999982</v>
      </c>
      <c r="AS40" s="253">
        <f>IF(AS39="","",VLOOKUP(AS39,'【記載例】シフト記号表（勤務時間帯）'!$C$6:$W$47,21,FALSE()))</f>
        <v>7.9999999999999982</v>
      </c>
      <c r="AT40" s="253" t="str">
        <f>IF(AT39="","",VLOOKUP(AT39,'【記載例】シフト記号表（勤務時間帯）'!$C$6:$W$47,21,FALSE()))</f>
        <v/>
      </c>
      <c r="AU40" s="253">
        <f>IF(AU39="","",VLOOKUP(AU39,'【記載例】シフト記号表（勤務時間帯）'!$C$6:$W$47,21,FALSE()))</f>
        <v>3</v>
      </c>
      <c r="AV40" s="254">
        <f>IF(AV39="","",VLOOKUP(AV39,'【記載例】シフト記号表（勤務時間帯）'!$C$6:$W$47,21,FALSE()))</f>
        <v>1.9999999999999996</v>
      </c>
      <c r="AW40" s="252" t="str">
        <f>IF(AW39="","",VLOOKUP(AW39,'【記載例】シフト記号表（勤務時間帯）'!$C$6:$W$47,21,FALSE()))</f>
        <v/>
      </c>
      <c r="AX40" s="253" t="str">
        <f>IF(AX39="","",VLOOKUP(AX39,'【記載例】シフト記号表（勤務時間帯）'!$C$6:$W$47,21,FALSE()))</f>
        <v/>
      </c>
      <c r="AY40" s="253" t="str">
        <f>IF(AY39="","",VLOOKUP(AY39,'【記載例】シフト記号表（勤務時間帯）'!$C$6:$W$47,21,FALSE()))</f>
        <v/>
      </c>
      <c r="AZ40" s="387">
        <f>IF($BC$3="４週",SUM(U40:AV40),IF($BC$3="暦月",SUM(U40:AY40),""))</f>
        <v>115.99999999999999</v>
      </c>
      <c r="BA40" s="387"/>
      <c r="BB40" s="388">
        <f>IF($BC$3="４週",AZ40/4,IF($BC$3="暦月",(AZ40/($BC$8/7)),""))</f>
        <v>28.999999999999996</v>
      </c>
      <c r="BC40" s="388"/>
      <c r="BD40" s="386"/>
      <c r="BE40" s="386"/>
      <c r="BF40" s="386"/>
      <c r="BG40" s="386"/>
      <c r="BH40" s="386"/>
    </row>
    <row r="41" spans="2:60" ht="20.25" customHeight="1" x14ac:dyDescent="0.4">
      <c r="B41" s="255"/>
      <c r="C41" s="391"/>
      <c r="D41" s="391"/>
      <c r="E41" s="391"/>
      <c r="F41" s="342"/>
      <c r="G41" s="343" t="str">
        <f>C39</f>
        <v>介護従業者</v>
      </c>
      <c r="H41" s="392"/>
      <c r="I41" s="393"/>
      <c r="J41" s="393"/>
      <c r="K41" s="393"/>
      <c r="L41" s="393"/>
      <c r="M41" s="383"/>
      <c r="N41" s="383"/>
      <c r="O41" s="383"/>
      <c r="P41" s="256" t="s">
        <v>49</v>
      </c>
      <c r="Q41" s="270"/>
      <c r="R41" s="270"/>
      <c r="S41" s="271"/>
      <c r="T41" s="272"/>
      <c r="U41" s="260" t="str">
        <f>IF(U39="","",VLOOKUP(U39,'【記載例】シフト記号表（勤務時間帯）'!$C$6:$Y$47,23,FALSE()))</f>
        <v>-</v>
      </c>
      <c r="V41" s="261" t="str">
        <f>IF(V39="","",VLOOKUP(V39,'【記載例】シフト記号表（勤務時間帯）'!$C$6:$Y$47,23,FALSE()))</f>
        <v/>
      </c>
      <c r="W41" s="261" t="str">
        <f>IF(W39="","",VLOOKUP(W39,'【記載例】シフト記号表（勤務時間帯）'!$C$6:$Y$47,23,FALSE()))</f>
        <v>-</v>
      </c>
      <c r="X41" s="261" t="str">
        <f>IF(X39="","",VLOOKUP(X39,'【記載例】シフト記号表（勤務時間帯）'!$C$6:$Y$47,23,FALSE()))</f>
        <v>-</v>
      </c>
      <c r="Y41" s="261" t="str">
        <f>IF(Y39="","",VLOOKUP(Y39,'【記載例】シフト記号表（勤務時間帯）'!$C$6:$Y$47,23,FALSE()))</f>
        <v/>
      </c>
      <c r="Z41" s="261">
        <f>IF(Z39="","",VLOOKUP(Z39,'【記載例】シフト記号表（勤務時間帯）'!$C$6:$Y$47,23,FALSE()))</f>
        <v>3</v>
      </c>
      <c r="AA41" s="262">
        <f>IF(AA39="","",VLOOKUP(AA39,'【記載例】シフト記号表（勤務時間帯）'!$C$6:$Y$47,23,FALSE()))</f>
        <v>4</v>
      </c>
      <c r="AB41" s="260" t="str">
        <f>IF(AB39="","",VLOOKUP(AB39,'【記載例】シフト記号表（勤務時間帯）'!$C$6:$Y$47,23,FALSE()))</f>
        <v>-</v>
      </c>
      <c r="AC41" s="261" t="str">
        <f>IF(AC39="","",VLOOKUP(AC39,'【記載例】シフト記号表（勤務時間帯）'!$C$6:$Y$47,23,FALSE()))</f>
        <v/>
      </c>
      <c r="AD41" s="261" t="str">
        <f>IF(AD39="","",VLOOKUP(AD39,'【記載例】シフト記号表（勤務時間帯）'!$C$6:$Y$47,23,FALSE()))</f>
        <v>-</v>
      </c>
      <c r="AE41" s="261" t="str">
        <f>IF(AE39="","",VLOOKUP(AE39,'【記載例】シフト記号表（勤務時間帯）'!$C$6:$Y$47,23,FALSE()))</f>
        <v>-</v>
      </c>
      <c r="AF41" s="261" t="str">
        <f>IF(AF39="","",VLOOKUP(AF39,'【記載例】シフト記号表（勤務時間帯）'!$C$6:$Y$47,23,FALSE()))</f>
        <v/>
      </c>
      <c r="AG41" s="261">
        <f>IF(AG39="","",VLOOKUP(AG39,'【記載例】シフト記号表（勤務時間帯）'!$C$6:$Y$47,23,FALSE()))</f>
        <v>3</v>
      </c>
      <c r="AH41" s="262">
        <f>IF(AH39="","",VLOOKUP(AH39,'【記載例】シフト記号表（勤務時間帯）'!$C$6:$Y$47,23,FALSE()))</f>
        <v>4</v>
      </c>
      <c r="AI41" s="260" t="str">
        <f>IF(AI39="","",VLOOKUP(AI39,'【記載例】シフト記号表（勤務時間帯）'!$C$6:$Y$47,23,FALSE()))</f>
        <v>-</v>
      </c>
      <c r="AJ41" s="261" t="str">
        <f>IF(AJ39="","",VLOOKUP(AJ39,'【記載例】シフト記号表（勤務時間帯）'!$C$6:$Y$47,23,FALSE()))</f>
        <v/>
      </c>
      <c r="AK41" s="261" t="str">
        <f>IF(AK39="","",VLOOKUP(AK39,'【記載例】シフト記号表（勤務時間帯）'!$C$6:$Y$47,23,FALSE()))</f>
        <v>-</v>
      </c>
      <c r="AL41" s="261" t="str">
        <f>IF(AL39="","",VLOOKUP(AL39,'【記載例】シフト記号表（勤務時間帯）'!$C$6:$Y$47,23,FALSE()))</f>
        <v>-</v>
      </c>
      <c r="AM41" s="261" t="str">
        <f>IF(AM39="","",VLOOKUP(AM39,'【記載例】シフト記号表（勤務時間帯）'!$C$6:$Y$47,23,FALSE()))</f>
        <v/>
      </c>
      <c r="AN41" s="261">
        <f>IF(AN39="","",VLOOKUP(AN39,'【記載例】シフト記号表（勤務時間帯）'!$C$6:$Y$47,23,FALSE()))</f>
        <v>3</v>
      </c>
      <c r="AO41" s="262">
        <f>IF(AO39="","",VLOOKUP(AO39,'【記載例】シフト記号表（勤務時間帯）'!$C$6:$Y$47,23,FALSE()))</f>
        <v>4</v>
      </c>
      <c r="AP41" s="260" t="str">
        <f>IF(AP39="","",VLOOKUP(AP39,'【記載例】シフト記号表（勤務時間帯）'!$C$6:$Y$47,23,FALSE()))</f>
        <v>-</v>
      </c>
      <c r="AQ41" s="261" t="str">
        <f>IF(AQ39="","",VLOOKUP(AQ39,'【記載例】シフト記号表（勤務時間帯）'!$C$6:$Y$47,23,FALSE()))</f>
        <v/>
      </c>
      <c r="AR41" s="261" t="str">
        <f>IF(AR39="","",VLOOKUP(AR39,'【記載例】シフト記号表（勤務時間帯）'!$C$6:$Y$47,23,FALSE()))</f>
        <v>-</v>
      </c>
      <c r="AS41" s="261" t="str">
        <f>IF(AS39="","",VLOOKUP(AS39,'【記載例】シフト記号表（勤務時間帯）'!$C$6:$Y$47,23,FALSE()))</f>
        <v>-</v>
      </c>
      <c r="AT41" s="261" t="str">
        <f>IF(AT39="","",VLOOKUP(AT39,'【記載例】シフト記号表（勤務時間帯）'!$C$6:$Y$47,23,FALSE()))</f>
        <v/>
      </c>
      <c r="AU41" s="261">
        <f>IF(AU39="","",VLOOKUP(AU39,'【記載例】シフト記号表（勤務時間帯）'!$C$6:$Y$47,23,FALSE()))</f>
        <v>3</v>
      </c>
      <c r="AV41" s="262">
        <f>IF(AV39="","",VLOOKUP(AV39,'【記載例】シフト記号表（勤務時間帯）'!$C$6:$Y$47,23,FALSE()))</f>
        <v>4</v>
      </c>
      <c r="AW41" s="260" t="str">
        <f>IF(AW39="","",VLOOKUP(AW39,'【記載例】シフト記号表（勤務時間帯）'!$C$6:$Y$47,23,FALSE()))</f>
        <v/>
      </c>
      <c r="AX41" s="261" t="str">
        <f>IF(AX39="","",VLOOKUP(AX39,'【記載例】シフト記号表（勤務時間帯）'!$C$6:$Y$47,23,FALSE()))</f>
        <v/>
      </c>
      <c r="AY41" s="261" t="str">
        <f>IF(AY39="","",VLOOKUP(AY39,'【記載例】シフト記号表（勤務時間帯）'!$C$6:$Y$47,23,FALSE()))</f>
        <v/>
      </c>
      <c r="AZ41" s="389">
        <f>IF($BC$3="４週",SUM(U41:AV41),IF($BC$3="暦月",SUM(U41:AY41),""))</f>
        <v>28</v>
      </c>
      <c r="BA41" s="389"/>
      <c r="BB41" s="390">
        <f>IF($BC$3="４週",AZ41/4,IF($BC$3="暦月",(AZ41/($BC$8/7)),""))</f>
        <v>7</v>
      </c>
      <c r="BC41" s="390"/>
      <c r="BD41" s="386"/>
      <c r="BE41" s="386"/>
      <c r="BF41" s="386"/>
      <c r="BG41" s="386"/>
      <c r="BH41" s="386"/>
    </row>
    <row r="42" spans="2:60" ht="20.25" customHeight="1" x14ac:dyDescent="0.4">
      <c r="B42" s="263"/>
      <c r="C42" s="391" t="s">
        <v>51</v>
      </c>
      <c r="D42" s="391"/>
      <c r="E42" s="391"/>
      <c r="F42" s="340"/>
      <c r="G42" s="341"/>
      <c r="H42" s="392" t="s">
        <v>61</v>
      </c>
      <c r="I42" s="393" t="s">
        <v>128</v>
      </c>
      <c r="J42" s="393"/>
      <c r="K42" s="393"/>
      <c r="L42" s="393"/>
      <c r="M42" s="383" t="s">
        <v>58</v>
      </c>
      <c r="N42" s="383"/>
      <c r="O42" s="383"/>
      <c r="P42" s="264" t="s">
        <v>47</v>
      </c>
      <c r="Q42" s="265"/>
      <c r="R42" s="265"/>
      <c r="S42" s="266"/>
      <c r="T42" s="267"/>
      <c r="U42" s="346" t="s">
        <v>230</v>
      </c>
      <c r="V42" s="347" t="s">
        <v>231</v>
      </c>
      <c r="W42" s="347"/>
      <c r="X42" s="347"/>
      <c r="Y42" s="347" t="s">
        <v>228</v>
      </c>
      <c r="Z42" s="347" t="s">
        <v>230</v>
      </c>
      <c r="AA42" s="348" t="s">
        <v>228</v>
      </c>
      <c r="AB42" s="346" t="s">
        <v>230</v>
      </c>
      <c r="AC42" s="347" t="s">
        <v>231</v>
      </c>
      <c r="AD42" s="347"/>
      <c r="AE42" s="347"/>
      <c r="AF42" s="347" t="s">
        <v>228</v>
      </c>
      <c r="AG42" s="347" t="s">
        <v>230</v>
      </c>
      <c r="AH42" s="348" t="s">
        <v>228</v>
      </c>
      <c r="AI42" s="346" t="s">
        <v>230</v>
      </c>
      <c r="AJ42" s="347" t="s">
        <v>231</v>
      </c>
      <c r="AK42" s="347"/>
      <c r="AL42" s="347"/>
      <c r="AM42" s="347" t="s">
        <v>228</v>
      </c>
      <c r="AN42" s="347" t="s">
        <v>230</v>
      </c>
      <c r="AO42" s="348" t="s">
        <v>228</v>
      </c>
      <c r="AP42" s="346" t="s">
        <v>230</v>
      </c>
      <c r="AQ42" s="347" t="s">
        <v>231</v>
      </c>
      <c r="AR42" s="347"/>
      <c r="AS42" s="347"/>
      <c r="AT42" s="347" t="s">
        <v>228</v>
      </c>
      <c r="AU42" s="347" t="s">
        <v>230</v>
      </c>
      <c r="AV42" s="348" t="s">
        <v>228</v>
      </c>
      <c r="AW42" s="346"/>
      <c r="AX42" s="347"/>
      <c r="AY42" s="347"/>
      <c r="AZ42" s="384"/>
      <c r="BA42" s="384"/>
      <c r="BB42" s="385"/>
      <c r="BC42" s="385"/>
      <c r="BD42" s="386" t="s">
        <v>254</v>
      </c>
      <c r="BE42" s="386"/>
      <c r="BF42" s="386"/>
      <c r="BG42" s="386"/>
      <c r="BH42" s="386"/>
    </row>
    <row r="43" spans="2:60" ht="20.25" customHeight="1" x14ac:dyDescent="0.4">
      <c r="B43" s="247">
        <f>B40+1</f>
        <v>8</v>
      </c>
      <c r="C43" s="391"/>
      <c r="D43" s="391"/>
      <c r="E43" s="391"/>
      <c r="F43" s="340" t="str">
        <f>C42</f>
        <v>介護従業者</v>
      </c>
      <c r="G43" s="341"/>
      <c r="H43" s="392"/>
      <c r="I43" s="393"/>
      <c r="J43" s="393"/>
      <c r="K43" s="393"/>
      <c r="L43" s="393"/>
      <c r="M43" s="383"/>
      <c r="N43" s="383"/>
      <c r="O43" s="383"/>
      <c r="P43" s="248" t="s">
        <v>48</v>
      </c>
      <c r="Q43" s="249"/>
      <c r="R43" s="249"/>
      <c r="S43" s="250"/>
      <c r="T43" s="251"/>
      <c r="U43" s="252">
        <f>IF(U42="","",VLOOKUP(U42,'【記載例】シフト記号表（勤務時間帯）'!$C$6:$W$47,21,FALSE()))</f>
        <v>1.9999999999999996</v>
      </c>
      <c r="V43" s="253">
        <f>IF(V42="","",VLOOKUP(V42,'【記載例】シフト記号表（勤務時間帯）'!$C$6:$W$47,21,FALSE()))</f>
        <v>7.9999999999999982</v>
      </c>
      <c r="W43" s="253" t="str">
        <f>IF(W42="","",VLOOKUP(W42,'【記載例】シフト記号表（勤務時間帯）'!$C$6:$W$47,21,FALSE()))</f>
        <v/>
      </c>
      <c r="X43" s="253" t="str">
        <f>IF(X42="","",VLOOKUP(X42,'【記載例】シフト記号表（勤務時間帯）'!$C$6:$W$47,21,FALSE()))</f>
        <v/>
      </c>
      <c r="Y43" s="253">
        <f>IF(Y42="","",VLOOKUP(Y42,'【記載例】シフト記号表（勤務時間帯）'!$C$6:$W$47,21,FALSE()))</f>
        <v>3</v>
      </c>
      <c r="Z43" s="253">
        <f>IF(Z42="","",VLOOKUP(Z42,'【記載例】シフト記号表（勤務時間帯）'!$C$6:$W$47,21,FALSE()))</f>
        <v>1.9999999999999996</v>
      </c>
      <c r="AA43" s="254">
        <f>IF(AA42="","",VLOOKUP(AA42,'【記載例】シフト記号表（勤務時間帯）'!$C$6:$W$47,21,FALSE()))</f>
        <v>3</v>
      </c>
      <c r="AB43" s="252">
        <f>IF(AB42="","",VLOOKUP(AB42,'【記載例】シフト記号表（勤務時間帯）'!$C$6:$W$47,21,FALSE()))</f>
        <v>1.9999999999999996</v>
      </c>
      <c r="AC43" s="253">
        <f>IF(AC42="","",VLOOKUP(AC42,'【記載例】シフト記号表（勤務時間帯）'!$C$6:$W$47,21,FALSE()))</f>
        <v>7.9999999999999982</v>
      </c>
      <c r="AD43" s="253" t="str">
        <f>IF(AD42="","",VLOOKUP(AD42,'【記載例】シフト記号表（勤務時間帯）'!$C$6:$W$47,21,FALSE()))</f>
        <v/>
      </c>
      <c r="AE43" s="253" t="str">
        <f>IF(AE42="","",VLOOKUP(AE42,'【記載例】シフト記号表（勤務時間帯）'!$C$6:$W$47,21,FALSE()))</f>
        <v/>
      </c>
      <c r="AF43" s="253">
        <f>IF(AF42="","",VLOOKUP(AF42,'【記載例】シフト記号表（勤務時間帯）'!$C$6:$W$47,21,FALSE()))</f>
        <v>3</v>
      </c>
      <c r="AG43" s="253">
        <f>IF(AG42="","",VLOOKUP(AG42,'【記載例】シフト記号表（勤務時間帯）'!$C$6:$W$47,21,FALSE()))</f>
        <v>1.9999999999999996</v>
      </c>
      <c r="AH43" s="254">
        <f>IF(AH42="","",VLOOKUP(AH42,'【記載例】シフト記号表（勤務時間帯）'!$C$6:$W$47,21,FALSE()))</f>
        <v>3</v>
      </c>
      <c r="AI43" s="252">
        <f>IF(AI42="","",VLOOKUP(AI42,'【記載例】シフト記号表（勤務時間帯）'!$C$6:$W$47,21,FALSE()))</f>
        <v>1.9999999999999996</v>
      </c>
      <c r="AJ43" s="253">
        <f>IF(AJ42="","",VLOOKUP(AJ42,'【記載例】シフト記号表（勤務時間帯）'!$C$6:$W$47,21,FALSE()))</f>
        <v>7.9999999999999982</v>
      </c>
      <c r="AK43" s="253" t="str">
        <f>IF(AK42="","",VLOOKUP(AK42,'【記載例】シフト記号表（勤務時間帯）'!$C$6:$W$47,21,FALSE()))</f>
        <v/>
      </c>
      <c r="AL43" s="253" t="str">
        <f>IF(AL42="","",VLOOKUP(AL42,'【記載例】シフト記号表（勤務時間帯）'!$C$6:$W$47,21,FALSE()))</f>
        <v/>
      </c>
      <c r="AM43" s="253">
        <f>IF(AM42="","",VLOOKUP(AM42,'【記載例】シフト記号表（勤務時間帯）'!$C$6:$W$47,21,FALSE()))</f>
        <v>3</v>
      </c>
      <c r="AN43" s="253">
        <f>IF(AN42="","",VLOOKUP(AN42,'【記載例】シフト記号表（勤務時間帯）'!$C$6:$W$47,21,FALSE()))</f>
        <v>1.9999999999999996</v>
      </c>
      <c r="AO43" s="254">
        <f>IF(AO42="","",VLOOKUP(AO42,'【記載例】シフト記号表（勤務時間帯）'!$C$6:$W$47,21,FALSE()))</f>
        <v>3</v>
      </c>
      <c r="AP43" s="252">
        <f>IF(AP42="","",VLOOKUP(AP42,'【記載例】シフト記号表（勤務時間帯）'!$C$6:$W$47,21,FALSE()))</f>
        <v>1.9999999999999996</v>
      </c>
      <c r="AQ43" s="253">
        <f>IF(AQ42="","",VLOOKUP(AQ42,'【記載例】シフト記号表（勤務時間帯）'!$C$6:$W$47,21,FALSE()))</f>
        <v>7.9999999999999982</v>
      </c>
      <c r="AR43" s="253" t="str">
        <f>IF(AR42="","",VLOOKUP(AR42,'【記載例】シフト記号表（勤務時間帯）'!$C$6:$W$47,21,FALSE()))</f>
        <v/>
      </c>
      <c r="AS43" s="253" t="str">
        <f>IF(AS42="","",VLOOKUP(AS42,'【記載例】シフト記号表（勤務時間帯）'!$C$6:$W$47,21,FALSE()))</f>
        <v/>
      </c>
      <c r="AT43" s="253">
        <f>IF(AT42="","",VLOOKUP(AT42,'【記載例】シフト記号表（勤務時間帯）'!$C$6:$W$47,21,FALSE()))</f>
        <v>3</v>
      </c>
      <c r="AU43" s="253">
        <f>IF(AU42="","",VLOOKUP(AU42,'【記載例】シフト記号表（勤務時間帯）'!$C$6:$W$47,21,FALSE()))</f>
        <v>1.9999999999999996</v>
      </c>
      <c r="AV43" s="254">
        <f>IF(AV42="","",VLOOKUP(AV42,'【記載例】シフト記号表（勤務時間帯）'!$C$6:$W$47,21,FALSE()))</f>
        <v>3</v>
      </c>
      <c r="AW43" s="252" t="str">
        <f>IF(AW42="","",VLOOKUP(AW42,'【記載例】シフト記号表（勤務時間帯）'!$C$6:$W$47,21,FALSE()))</f>
        <v/>
      </c>
      <c r="AX43" s="253" t="str">
        <f>IF(AX42="","",VLOOKUP(AX42,'【記載例】シフト記号表（勤務時間帯）'!$C$6:$W$47,21,FALSE()))</f>
        <v/>
      </c>
      <c r="AY43" s="253" t="str">
        <f>IF(AY42="","",VLOOKUP(AY42,'【記載例】シフト記号表（勤務時間帯）'!$C$6:$W$47,21,FALSE()))</f>
        <v/>
      </c>
      <c r="AZ43" s="387">
        <f>IF($BC$3="４週",SUM(U43:AV43),IF($BC$3="暦月",SUM(U43:AY43),""))</f>
        <v>72</v>
      </c>
      <c r="BA43" s="387"/>
      <c r="BB43" s="388">
        <f>IF($BC$3="４週",AZ43/4,IF($BC$3="暦月",(AZ43/($BC$8/7)),""))</f>
        <v>18</v>
      </c>
      <c r="BC43" s="388"/>
      <c r="BD43" s="386"/>
      <c r="BE43" s="386"/>
      <c r="BF43" s="386"/>
      <c r="BG43" s="386"/>
      <c r="BH43" s="386"/>
    </row>
    <row r="44" spans="2:60" ht="20.25" customHeight="1" x14ac:dyDescent="0.4">
      <c r="B44" s="255"/>
      <c r="C44" s="391"/>
      <c r="D44" s="391"/>
      <c r="E44" s="391"/>
      <c r="F44" s="342"/>
      <c r="G44" s="343" t="str">
        <f>C42</f>
        <v>介護従業者</v>
      </c>
      <c r="H44" s="392"/>
      <c r="I44" s="393"/>
      <c r="J44" s="393"/>
      <c r="K44" s="393"/>
      <c r="L44" s="393"/>
      <c r="M44" s="383"/>
      <c r="N44" s="383"/>
      <c r="O44" s="383"/>
      <c r="P44" s="256" t="s">
        <v>49</v>
      </c>
      <c r="Q44" s="275"/>
      <c r="R44" s="275"/>
      <c r="S44" s="258"/>
      <c r="T44" s="259"/>
      <c r="U44" s="260">
        <f>IF(U42="","",VLOOKUP(U42,'【記載例】シフト記号表（勤務時間帯）'!$C$6:$Y$47,23,FALSE()))</f>
        <v>4</v>
      </c>
      <c r="V44" s="261" t="str">
        <f>IF(V42="","",VLOOKUP(V42,'【記載例】シフト記号表（勤務時間帯）'!$C$6:$Y$47,23,FALSE()))</f>
        <v>-</v>
      </c>
      <c r="W44" s="261" t="str">
        <f>IF(W42="","",VLOOKUP(W42,'【記載例】シフト記号表（勤務時間帯）'!$C$6:$Y$47,23,FALSE()))</f>
        <v/>
      </c>
      <c r="X44" s="261" t="str">
        <f>IF(X42="","",VLOOKUP(X42,'【記載例】シフト記号表（勤務時間帯）'!$C$6:$Y$47,23,FALSE()))</f>
        <v/>
      </c>
      <c r="Y44" s="261">
        <f>IF(Y42="","",VLOOKUP(Y42,'【記載例】シフト記号表（勤務時間帯）'!$C$6:$Y$47,23,FALSE()))</f>
        <v>3</v>
      </c>
      <c r="Z44" s="261">
        <f>IF(Z42="","",VLOOKUP(Z42,'【記載例】シフト記号表（勤務時間帯）'!$C$6:$Y$47,23,FALSE()))</f>
        <v>4</v>
      </c>
      <c r="AA44" s="262">
        <f>IF(AA42="","",VLOOKUP(AA42,'【記載例】シフト記号表（勤務時間帯）'!$C$6:$Y$47,23,FALSE()))</f>
        <v>3</v>
      </c>
      <c r="AB44" s="260">
        <f>IF(AB42="","",VLOOKUP(AB42,'【記載例】シフト記号表（勤務時間帯）'!$C$6:$Y$47,23,FALSE()))</f>
        <v>4</v>
      </c>
      <c r="AC44" s="261" t="str">
        <f>IF(AC42="","",VLOOKUP(AC42,'【記載例】シフト記号表（勤務時間帯）'!$C$6:$Y$47,23,FALSE()))</f>
        <v>-</v>
      </c>
      <c r="AD44" s="261" t="str">
        <f>IF(AD42="","",VLOOKUP(AD42,'【記載例】シフト記号表（勤務時間帯）'!$C$6:$Y$47,23,FALSE()))</f>
        <v/>
      </c>
      <c r="AE44" s="261" t="str">
        <f>IF(AE42="","",VLOOKUP(AE42,'【記載例】シフト記号表（勤務時間帯）'!$C$6:$Y$47,23,FALSE()))</f>
        <v/>
      </c>
      <c r="AF44" s="261">
        <f>IF(AF42="","",VLOOKUP(AF42,'【記載例】シフト記号表（勤務時間帯）'!$C$6:$Y$47,23,FALSE()))</f>
        <v>3</v>
      </c>
      <c r="AG44" s="261">
        <f>IF(AG42="","",VLOOKUP(AG42,'【記載例】シフト記号表（勤務時間帯）'!$C$6:$Y$47,23,FALSE()))</f>
        <v>4</v>
      </c>
      <c r="AH44" s="262">
        <f>IF(AH42="","",VLOOKUP(AH42,'【記載例】シフト記号表（勤務時間帯）'!$C$6:$Y$47,23,FALSE()))</f>
        <v>3</v>
      </c>
      <c r="AI44" s="260">
        <f>IF(AI42="","",VLOOKUP(AI42,'【記載例】シフト記号表（勤務時間帯）'!$C$6:$Y$47,23,FALSE()))</f>
        <v>4</v>
      </c>
      <c r="AJ44" s="261" t="str">
        <f>IF(AJ42="","",VLOOKUP(AJ42,'【記載例】シフト記号表（勤務時間帯）'!$C$6:$Y$47,23,FALSE()))</f>
        <v>-</v>
      </c>
      <c r="AK44" s="261" t="str">
        <f>IF(AK42="","",VLOOKUP(AK42,'【記載例】シフト記号表（勤務時間帯）'!$C$6:$Y$47,23,FALSE()))</f>
        <v/>
      </c>
      <c r="AL44" s="261" t="str">
        <f>IF(AL42="","",VLOOKUP(AL42,'【記載例】シフト記号表（勤務時間帯）'!$C$6:$Y$47,23,FALSE()))</f>
        <v/>
      </c>
      <c r="AM44" s="261">
        <f>IF(AM42="","",VLOOKUP(AM42,'【記載例】シフト記号表（勤務時間帯）'!$C$6:$Y$47,23,FALSE()))</f>
        <v>3</v>
      </c>
      <c r="AN44" s="261">
        <f>IF(AN42="","",VLOOKUP(AN42,'【記載例】シフト記号表（勤務時間帯）'!$C$6:$Y$47,23,FALSE()))</f>
        <v>4</v>
      </c>
      <c r="AO44" s="262">
        <f>IF(AO42="","",VLOOKUP(AO42,'【記載例】シフト記号表（勤務時間帯）'!$C$6:$Y$47,23,FALSE()))</f>
        <v>3</v>
      </c>
      <c r="AP44" s="260">
        <f>IF(AP42="","",VLOOKUP(AP42,'【記載例】シフト記号表（勤務時間帯）'!$C$6:$Y$47,23,FALSE()))</f>
        <v>4</v>
      </c>
      <c r="AQ44" s="261" t="str">
        <f>IF(AQ42="","",VLOOKUP(AQ42,'【記載例】シフト記号表（勤務時間帯）'!$C$6:$Y$47,23,FALSE()))</f>
        <v>-</v>
      </c>
      <c r="AR44" s="261" t="str">
        <f>IF(AR42="","",VLOOKUP(AR42,'【記載例】シフト記号表（勤務時間帯）'!$C$6:$Y$47,23,FALSE()))</f>
        <v/>
      </c>
      <c r="AS44" s="261" t="str">
        <f>IF(AS42="","",VLOOKUP(AS42,'【記載例】シフト記号表（勤務時間帯）'!$C$6:$Y$47,23,FALSE()))</f>
        <v/>
      </c>
      <c r="AT44" s="261">
        <f>IF(AT42="","",VLOOKUP(AT42,'【記載例】シフト記号表（勤務時間帯）'!$C$6:$Y$47,23,FALSE()))</f>
        <v>3</v>
      </c>
      <c r="AU44" s="261">
        <f>IF(AU42="","",VLOOKUP(AU42,'【記載例】シフト記号表（勤務時間帯）'!$C$6:$Y$47,23,FALSE()))</f>
        <v>4</v>
      </c>
      <c r="AV44" s="262">
        <f>IF(AV42="","",VLOOKUP(AV42,'【記載例】シフト記号表（勤務時間帯）'!$C$6:$Y$47,23,FALSE()))</f>
        <v>3</v>
      </c>
      <c r="AW44" s="260" t="str">
        <f>IF(AW42="","",VLOOKUP(AW42,'【記載例】シフト記号表（勤務時間帯）'!$C$6:$Y$47,23,FALSE()))</f>
        <v/>
      </c>
      <c r="AX44" s="261" t="str">
        <f>IF(AX42="","",VLOOKUP(AX42,'【記載例】シフト記号表（勤務時間帯）'!$C$6:$Y$47,23,FALSE()))</f>
        <v/>
      </c>
      <c r="AY44" s="261" t="str">
        <f>IF(AY42="","",VLOOKUP(AY42,'【記載例】シフト記号表（勤務時間帯）'!$C$6:$Y$47,23,FALSE()))</f>
        <v/>
      </c>
      <c r="AZ44" s="389">
        <f>IF($BC$3="４週",SUM(U44:AV44),IF($BC$3="暦月",SUM(U44:AY44),""))</f>
        <v>56</v>
      </c>
      <c r="BA44" s="389"/>
      <c r="BB44" s="390">
        <f>IF($BC$3="４週",AZ44/4,IF($BC$3="暦月",(AZ44/($BC$8/7)),""))</f>
        <v>14</v>
      </c>
      <c r="BC44" s="390"/>
      <c r="BD44" s="386"/>
      <c r="BE44" s="386"/>
      <c r="BF44" s="386"/>
      <c r="BG44" s="386"/>
      <c r="BH44" s="386"/>
    </row>
    <row r="45" spans="2:60" ht="20.25" customHeight="1" x14ac:dyDescent="0.4">
      <c r="B45" s="263"/>
      <c r="C45" s="391" t="s">
        <v>51</v>
      </c>
      <c r="D45" s="391"/>
      <c r="E45" s="391"/>
      <c r="F45" s="340"/>
      <c r="G45" s="341"/>
      <c r="H45" s="392" t="s">
        <v>61</v>
      </c>
      <c r="I45" s="393" t="s">
        <v>55</v>
      </c>
      <c r="J45" s="393"/>
      <c r="K45" s="393"/>
      <c r="L45" s="393"/>
      <c r="M45" s="383" t="s">
        <v>60</v>
      </c>
      <c r="N45" s="383"/>
      <c r="O45" s="383"/>
      <c r="P45" s="264" t="s">
        <v>47</v>
      </c>
      <c r="Q45" s="265"/>
      <c r="R45" s="265"/>
      <c r="S45" s="266"/>
      <c r="T45" s="267"/>
      <c r="U45" s="346"/>
      <c r="V45" s="347"/>
      <c r="W45" s="347" t="s">
        <v>232</v>
      </c>
      <c r="X45" s="347" t="s">
        <v>232</v>
      </c>
      <c r="Y45" s="347" t="s">
        <v>233</v>
      </c>
      <c r="Z45" s="347" t="s">
        <v>233</v>
      </c>
      <c r="AA45" s="348" t="s">
        <v>233</v>
      </c>
      <c r="AB45" s="346"/>
      <c r="AC45" s="347"/>
      <c r="AD45" s="347" t="s">
        <v>232</v>
      </c>
      <c r="AE45" s="347" t="s">
        <v>232</v>
      </c>
      <c r="AF45" s="347" t="s">
        <v>233</v>
      </c>
      <c r="AG45" s="347" t="s">
        <v>233</v>
      </c>
      <c r="AH45" s="348" t="s">
        <v>233</v>
      </c>
      <c r="AI45" s="346"/>
      <c r="AJ45" s="347"/>
      <c r="AK45" s="347" t="s">
        <v>232</v>
      </c>
      <c r="AL45" s="347" t="s">
        <v>232</v>
      </c>
      <c r="AM45" s="347" t="s">
        <v>233</v>
      </c>
      <c r="AN45" s="347" t="s">
        <v>233</v>
      </c>
      <c r="AO45" s="348" t="s">
        <v>233</v>
      </c>
      <c r="AP45" s="346"/>
      <c r="AQ45" s="347"/>
      <c r="AR45" s="347" t="s">
        <v>232</v>
      </c>
      <c r="AS45" s="347" t="s">
        <v>232</v>
      </c>
      <c r="AT45" s="347" t="s">
        <v>233</v>
      </c>
      <c r="AU45" s="347" t="s">
        <v>233</v>
      </c>
      <c r="AV45" s="348" t="s">
        <v>233</v>
      </c>
      <c r="AW45" s="346"/>
      <c r="AX45" s="347"/>
      <c r="AY45" s="347"/>
      <c r="AZ45" s="384"/>
      <c r="BA45" s="384"/>
      <c r="BB45" s="385"/>
      <c r="BC45" s="385"/>
      <c r="BD45" s="386"/>
      <c r="BE45" s="386"/>
      <c r="BF45" s="386"/>
      <c r="BG45" s="386"/>
      <c r="BH45" s="386"/>
    </row>
    <row r="46" spans="2:60" ht="20.25" customHeight="1" x14ac:dyDescent="0.4">
      <c r="B46" s="247">
        <f>B43+1</f>
        <v>9</v>
      </c>
      <c r="C46" s="391"/>
      <c r="D46" s="391"/>
      <c r="E46" s="391"/>
      <c r="F46" s="340" t="str">
        <f>C45</f>
        <v>介護従業者</v>
      </c>
      <c r="G46" s="341"/>
      <c r="H46" s="392"/>
      <c r="I46" s="393"/>
      <c r="J46" s="393"/>
      <c r="K46" s="393"/>
      <c r="L46" s="393"/>
      <c r="M46" s="383"/>
      <c r="N46" s="383"/>
      <c r="O46" s="383"/>
      <c r="P46" s="248" t="s">
        <v>48</v>
      </c>
      <c r="Q46" s="249"/>
      <c r="R46" s="249"/>
      <c r="S46" s="250"/>
      <c r="T46" s="251"/>
      <c r="U46" s="252" t="str">
        <f>IF(U45="","",VLOOKUP(U45,'【記載例】シフト記号表（勤務時間帯）'!$C$6:$W$47,21,FALSE()))</f>
        <v/>
      </c>
      <c r="V46" s="253" t="str">
        <f>IF(V45="","",VLOOKUP(V45,'【記載例】シフト記号表（勤務時間帯）'!$C$6:$W$47,21,FALSE()))</f>
        <v/>
      </c>
      <c r="W46" s="253">
        <f>IF(W45="","",VLOOKUP(W45,'【記載例】シフト記号表（勤務時間帯）'!$C$6:$W$47,21,FALSE()))</f>
        <v>2.9999999999999987</v>
      </c>
      <c r="X46" s="253">
        <f>IF(X45="","",VLOOKUP(X45,'【記載例】シフト記号表（勤務時間帯）'!$C$6:$W$47,21,FALSE()))</f>
        <v>2.9999999999999987</v>
      </c>
      <c r="Y46" s="253">
        <f>IF(Y45="","",VLOOKUP(Y45,'【記載例】シフト記号表（勤務時間帯）'!$C$6:$W$47,21,FALSE()))</f>
        <v>8</v>
      </c>
      <c r="Z46" s="253">
        <f>IF(Z45="","",VLOOKUP(Z45,'【記載例】シフト記号表（勤務時間帯）'!$C$6:$W$47,21,FALSE()))</f>
        <v>8</v>
      </c>
      <c r="AA46" s="254">
        <f>IF(AA45="","",VLOOKUP(AA45,'【記載例】シフト記号表（勤務時間帯）'!$C$6:$W$47,21,FALSE()))</f>
        <v>8</v>
      </c>
      <c r="AB46" s="252" t="str">
        <f>IF(AB45="","",VLOOKUP(AB45,'【記載例】シフト記号表（勤務時間帯）'!$C$6:$W$47,21,FALSE()))</f>
        <v/>
      </c>
      <c r="AC46" s="253" t="str">
        <f>IF(AC45="","",VLOOKUP(AC45,'【記載例】シフト記号表（勤務時間帯）'!$C$6:$W$47,21,FALSE()))</f>
        <v/>
      </c>
      <c r="AD46" s="253">
        <f>IF(AD45="","",VLOOKUP(AD45,'【記載例】シフト記号表（勤務時間帯）'!$C$6:$W$47,21,FALSE()))</f>
        <v>2.9999999999999987</v>
      </c>
      <c r="AE46" s="253">
        <f>IF(AE45="","",VLOOKUP(AE45,'【記載例】シフト記号表（勤務時間帯）'!$C$6:$W$47,21,FALSE()))</f>
        <v>2.9999999999999987</v>
      </c>
      <c r="AF46" s="253">
        <f>IF(AF45="","",VLOOKUP(AF45,'【記載例】シフト記号表（勤務時間帯）'!$C$6:$W$47,21,FALSE()))</f>
        <v>8</v>
      </c>
      <c r="AG46" s="253">
        <f>IF(AG45="","",VLOOKUP(AG45,'【記載例】シフト記号表（勤務時間帯）'!$C$6:$W$47,21,FALSE()))</f>
        <v>8</v>
      </c>
      <c r="AH46" s="254">
        <f>IF(AH45="","",VLOOKUP(AH45,'【記載例】シフト記号表（勤務時間帯）'!$C$6:$W$47,21,FALSE()))</f>
        <v>8</v>
      </c>
      <c r="AI46" s="252" t="str">
        <f>IF(AI45="","",VLOOKUP(AI45,'【記載例】シフト記号表（勤務時間帯）'!$C$6:$W$47,21,FALSE()))</f>
        <v/>
      </c>
      <c r="AJ46" s="253" t="str">
        <f>IF(AJ45="","",VLOOKUP(AJ45,'【記載例】シフト記号表（勤務時間帯）'!$C$6:$W$47,21,FALSE()))</f>
        <v/>
      </c>
      <c r="AK46" s="253">
        <f>IF(AK45="","",VLOOKUP(AK45,'【記載例】シフト記号表（勤務時間帯）'!$C$6:$W$47,21,FALSE()))</f>
        <v>2.9999999999999987</v>
      </c>
      <c r="AL46" s="253">
        <f>IF(AL45="","",VLOOKUP(AL45,'【記載例】シフト記号表（勤務時間帯）'!$C$6:$W$47,21,FALSE()))</f>
        <v>2.9999999999999987</v>
      </c>
      <c r="AM46" s="253">
        <f>IF(AM45="","",VLOOKUP(AM45,'【記載例】シフト記号表（勤務時間帯）'!$C$6:$W$47,21,FALSE()))</f>
        <v>8</v>
      </c>
      <c r="AN46" s="253">
        <f>IF(AN45="","",VLOOKUP(AN45,'【記載例】シフト記号表（勤務時間帯）'!$C$6:$W$47,21,FALSE()))</f>
        <v>8</v>
      </c>
      <c r="AO46" s="254">
        <f>IF(AO45="","",VLOOKUP(AO45,'【記載例】シフト記号表（勤務時間帯）'!$C$6:$W$47,21,FALSE()))</f>
        <v>8</v>
      </c>
      <c r="AP46" s="252" t="str">
        <f>IF(AP45="","",VLOOKUP(AP45,'【記載例】シフト記号表（勤務時間帯）'!$C$6:$W$47,21,FALSE()))</f>
        <v/>
      </c>
      <c r="AQ46" s="253" t="str">
        <f>IF(AQ45="","",VLOOKUP(AQ45,'【記載例】シフト記号表（勤務時間帯）'!$C$6:$W$47,21,FALSE()))</f>
        <v/>
      </c>
      <c r="AR46" s="253">
        <f>IF(AR45="","",VLOOKUP(AR45,'【記載例】シフト記号表（勤務時間帯）'!$C$6:$W$47,21,FALSE()))</f>
        <v>2.9999999999999987</v>
      </c>
      <c r="AS46" s="253">
        <f>IF(AS45="","",VLOOKUP(AS45,'【記載例】シフト記号表（勤務時間帯）'!$C$6:$W$47,21,FALSE()))</f>
        <v>2.9999999999999987</v>
      </c>
      <c r="AT46" s="253">
        <f>IF(AT45="","",VLOOKUP(AT45,'【記載例】シフト記号表（勤務時間帯）'!$C$6:$W$47,21,FALSE()))</f>
        <v>8</v>
      </c>
      <c r="AU46" s="253">
        <f>IF(AU45="","",VLOOKUP(AU45,'【記載例】シフト記号表（勤務時間帯）'!$C$6:$W$47,21,FALSE()))</f>
        <v>8</v>
      </c>
      <c r="AV46" s="254">
        <f>IF(AV45="","",VLOOKUP(AV45,'【記載例】シフト記号表（勤務時間帯）'!$C$6:$W$47,21,FALSE()))</f>
        <v>8</v>
      </c>
      <c r="AW46" s="252" t="str">
        <f>IF(AW45="","",VLOOKUP(AW45,'【記載例】シフト記号表（勤務時間帯）'!$C$6:$W$47,21,FALSE()))</f>
        <v/>
      </c>
      <c r="AX46" s="253" t="str">
        <f>IF(AX45="","",VLOOKUP(AX45,'【記載例】シフト記号表（勤務時間帯）'!$C$6:$W$47,21,FALSE()))</f>
        <v/>
      </c>
      <c r="AY46" s="253" t="str">
        <f>IF(AY45="","",VLOOKUP(AY45,'【記載例】シフト記号表（勤務時間帯）'!$C$6:$W$47,21,FALSE()))</f>
        <v/>
      </c>
      <c r="AZ46" s="387">
        <f>IF($BC$3="４週",SUM(U46:AV46),IF($BC$3="暦月",SUM(U46:AY46),""))</f>
        <v>119.99999999999999</v>
      </c>
      <c r="BA46" s="387"/>
      <c r="BB46" s="388">
        <f>IF($BC$3="４週",AZ46/4,IF($BC$3="暦月",(AZ46/($BC$8/7)),""))</f>
        <v>29.999999999999996</v>
      </c>
      <c r="BC46" s="388"/>
      <c r="BD46" s="386"/>
      <c r="BE46" s="386"/>
      <c r="BF46" s="386"/>
      <c r="BG46" s="386"/>
      <c r="BH46" s="386"/>
    </row>
    <row r="47" spans="2:60" ht="20.25" customHeight="1" x14ac:dyDescent="0.4">
      <c r="B47" s="255"/>
      <c r="C47" s="391"/>
      <c r="D47" s="391"/>
      <c r="E47" s="391"/>
      <c r="F47" s="342"/>
      <c r="G47" s="343" t="str">
        <f>C45</f>
        <v>介護従業者</v>
      </c>
      <c r="H47" s="392"/>
      <c r="I47" s="393"/>
      <c r="J47" s="393"/>
      <c r="K47" s="393"/>
      <c r="L47" s="393"/>
      <c r="M47" s="383"/>
      <c r="N47" s="383"/>
      <c r="O47" s="383"/>
      <c r="P47" s="256" t="s">
        <v>49</v>
      </c>
      <c r="Q47" s="257"/>
      <c r="R47" s="257"/>
      <c r="S47" s="276"/>
      <c r="T47" s="277"/>
      <c r="U47" s="260" t="str">
        <f>IF(U45="","",VLOOKUP(U45,'【記載例】シフト記号表（勤務時間帯）'!$C$6:$Y$47,23,FALSE()))</f>
        <v/>
      </c>
      <c r="V47" s="261" t="str">
        <f>IF(V45="","",VLOOKUP(V45,'【記載例】シフト記号表（勤務時間帯）'!$C$6:$Y$47,23,FALSE()))</f>
        <v/>
      </c>
      <c r="W47" s="261" t="str">
        <f>IF(W45="","",VLOOKUP(W45,'【記載例】シフト記号表（勤務時間帯）'!$C$6:$Y$47,23,FALSE()))</f>
        <v>-</v>
      </c>
      <c r="X47" s="261" t="str">
        <f>IF(X45="","",VLOOKUP(X45,'【記載例】シフト記号表（勤務時間帯）'!$C$6:$Y$47,23,FALSE()))</f>
        <v>-</v>
      </c>
      <c r="Y47" s="261" t="str">
        <f>IF(Y45="","",VLOOKUP(Y45,'【記載例】シフト記号表（勤務時間帯）'!$C$6:$Y$47,23,FALSE()))</f>
        <v>-</v>
      </c>
      <c r="Z47" s="261" t="str">
        <f>IF(Z45="","",VLOOKUP(Z45,'【記載例】シフト記号表（勤務時間帯）'!$C$6:$Y$47,23,FALSE()))</f>
        <v>-</v>
      </c>
      <c r="AA47" s="262" t="str">
        <f>IF(AA45="","",VLOOKUP(AA45,'【記載例】シフト記号表（勤務時間帯）'!$C$6:$Y$47,23,FALSE()))</f>
        <v>-</v>
      </c>
      <c r="AB47" s="260" t="str">
        <f>IF(AB45="","",VLOOKUP(AB45,'【記載例】シフト記号表（勤務時間帯）'!$C$6:$Y$47,23,FALSE()))</f>
        <v/>
      </c>
      <c r="AC47" s="261" t="str">
        <f>IF(AC45="","",VLOOKUP(AC45,'【記載例】シフト記号表（勤務時間帯）'!$C$6:$Y$47,23,FALSE()))</f>
        <v/>
      </c>
      <c r="AD47" s="261" t="str">
        <f>IF(AD45="","",VLOOKUP(AD45,'【記載例】シフト記号表（勤務時間帯）'!$C$6:$Y$47,23,FALSE()))</f>
        <v>-</v>
      </c>
      <c r="AE47" s="261" t="str">
        <f>IF(AE45="","",VLOOKUP(AE45,'【記載例】シフト記号表（勤務時間帯）'!$C$6:$Y$47,23,FALSE()))</f>
        <v>-</v>
      </c>
      <c r="AF47" s="261" t="str">
        <f>IF(AF45="","",VLOOKUP(AF45,'【記載例】シフト記号表（勤務時間帯）'!$C$6:$Y$47,23,FALSE()))</f>
        <v>-</v>
      </c>
      <c r="AG47" s="261" t="str">
        <f>IF(AG45="","",VLOOKUP(AG45,'【記載例】シフト記号表（勤務時間帯）'!$C$6:$Y$47,23,FALSE()))</f>
        <v>-</v>
      </c>
      <c r="AH47" s="262" t="str">
        <f>IF(AH45="","",VLOOKUP(AH45,'【記載例】シフト記号表（勤務時間帯）'!$C$6:$Y$47,23,FALSE()))</f>
        <v>-</v>
      </c>
      <c r="AI47" s="260" t="str">
        <f>IF(AI45="","",VLOOKUP(AI45,'【記載例】シフト記号表（勤務時間帯）'!$C$6:$Y$47,23,FALSE()))</f>
        <v/>
      </c>
      <c r="AJ47" s="261" t="str">
        <f>IF(AJ45="","",VLOOKUP(AJ45,'【記載例】シフト記号表（勤務時間帯）'!$C$6:$Y$47,23,FALSE()))</f>
        <v/>
      </c>
      <c r="AK47" s="261" t="str">
        <f>IF(AK45="","",VLOOKUP(AK45,'【記載例】シフト記号表（勤務時間帯）'!$C$6:$Y$47,23,FALSE()))</f>
        <v>-</v>
      </c>
      <c r="AL47" s="261" t="str">
        <f>IF(AL45="","",VLOOKUP(AL45,'【記載例】シフト記号表（勤務時間帯）'!$C$6:$Y$47,23,FALSE()))</f>
        <v>-</v>
      </c>
      <c r="AM47" s="261" t="str">
        <f>IF(AM45="","",VLOOKUP(AM45,'【記載例】シフト記号表（勤務時間帯）'!$C$6:$Y$47,23,FALSE()))</f>
        <v>-</v>
      </c>
      <c r="AN47" s="261" t="str">
        <f>IF(AN45="","",VLOOKUP(AN45,'【記載例】シフト記号表（勤務時間帯）'!$C$6:$Y$47,23,FALSE()))</f>
        <v>-</v>
      </c>
      <c r="AO47" s="262" t="str">
        <f>IF(AO45="","",VLOOKUP(AO45,'【記載例】シフト記号表（勤務時間帯）'!$C$6:$Y$47,23,FALSE()))</f>
        <v>-</v>
      </c>
      <c r="AP47" s="260" t="str">
        <f>IF(AP45="","",VLOOKUP(AP45,'【記載例】シフト記号表（勤務時間帯）'!$C$6:$Y$47,23,FALSE()))</f>
        <v/>
      </c>
      <c r="AQ47" s="261" t="str">
        <f>IF(AQ45="","",VLOOKUP(AQ45,'【記載例】シフト記号表（勤務時間帯）'!$C$6:$Y$47,23,FALSE()))</f>
        <v/>
      </c>
      <c r="AR47" s="261" t="str">
        <f>IF(AR45="","",VLOOKUP(AR45,'【記載例】シフト記号表（勤務時間帯）'!$C$6:$Y$47,23,FALSE()))</f>
        <v>-</v>
      </c>
      <c r="AS47" s="261" t="str">
        <f>IF(AS45="","",VLOOKUP(AS45,'【記載例】シフト記号表（勤務時間帯）'!$C$6:$Y$47,23,FALSE()))</f>
        <v>-</v>
      </c>
      <c r="AT47" s="261" t="str">
        <f>IF(AT45="","",VLOOKUP(AT45,'【記載例】シフト記号表（勤務時間帯）'!$C$6:$Y$47,23,FALSE()))</f>
        <v>-</v>
      </c>
      <c r="AU47" s="261" t="str">
        <f>IF(AU45="","",VLOOKUP(AU45,'【記載例】シフト記号表（勤務時間帯）'!$C$6:$Y$47,23,FALSE()))</f>
        <v>-</v>
      </c>
      <c r="AV47" s="262" t="str">
        <f>IF(AV45="","",VLOOKUP(AV45,'【記載例】シフト記号表（勤務時間帯）'!$C$6:$Y$47,23,FALSE()))</f>
        <v>-</v>
      </c>
      <c r="AW47" s="260" t="str">
        <f>IF(AW45="","",VLOOKUP(AW45,'【記載例】シフト記号表（勤務時間帯）'!$C$6:$Y$47,23,FALSE()))</f>
        <v/>
      </c>
      <c r="AX47" s="261" t="str">
        <f>IF(AX45="","",VLOOKUP(AX45,'【記載例】シフト記号表（勤務時間帯）'!$C$6:$Y$47,23,FALSE()))</f>
        <v/>
      </c>
      <c r="AY47" s="261" t="str">
        <f>IF(AY45="","",VLOOKUP(AY45,'【記載例】シフト記号表（勤務時間帯）'!$C$6:$Y$47,23,FALSE()))</f>
        <v/>
      </c>
      <c r="AZ47" s="389">
        <f>IF($BC$3="４週",SUM(U47:AV47),IF($BC$3="暦月",SUM(U47:AY47),""))</f>
        <v>0</v>
      </c>
      <c r="BA47" s="389"/>
      <c r="BB47" s="390">
        <f>IF($BC$3="４週",AZ47/4,IF($BC$3="暦月",(AZ47/($BC$8/7)),""))</f>
        <v>0</v>
      </c>
      <c r="BC47" s="390"/>
      <c r="BD47" s="386"/>
      <c r="BE47" s="386"/>
      <c r="BF47" s="386"/>
      <c r="BG47" s="386"/>
      <c r="BH47" s="386"/>
    </row>
    <row r="48" spans="2:60" ht="20.25" customHeight="1" x14ac:dyDescent="0.4">
      <c r="B48" s="263"/>
      <c r="C48" s="391" t="s">
        <v>51</v>
      </c>
      <c r="D48" s="391"/>
      <c r="E48" s="391"/>
      <c r="F48" s="340"/>
      <c r="G48" s="341"/>
      <c r="H48" s="392" t="s">
        <v>61</v>
      </c>
      <c r="I48" s="393" t="s">
        <v>158</v>
      </c>
      <c r="J48" s="393"/>
      <c r="K48" s="393"/>
      <c r="L48" s="393"/>
      <c r="M48" s="383" t="s">
        <v>250</v>
      </c>
      <c r="N48" s="383"/>
      <c r="O48" s="383"/>
      <c r="P48" s="264" t="s">
        <v>47</v>
      </c>
      <c r="Q48" s="270"/>
      <c r="R48" s="270"/>
      <c r="S48" s="271"/>
      <c r="T48" s="278"/>
      <c r="U48" s="346" t="s">
        <v>225</v>
      </c>
      <c r="V48" s="347" t="s">
        <v>225</v>
      </c>
      <c r="W48" s="347" t="s">
        <v>225</v>
      </c>
      <c r="X48" s="347"/>
      <c r="Y48" s="347" t="s">
        <v>231</v>
      </c>
      <c r="Z48" s="347"/>
      <c r="AA48" s="348"/>
      <c r="AB48" s="346" t="s">
        <v>225</v>
      </c>
      <c r="AC48" s="347" t="s">
        <v>225</v>
      </c>
      <c r="AD48" s="347"/>
      <c r="AE48" s="347"/>
      <c r="AF48" s="347" t="s">
        <v>231</v>
      </c>
      <c r="AG48" s="347"/>
      <c r="AH48" s="348"/>
      <c r="AI48" s="346" t="s">
        <v>225</v>
      </c>
      <c r="AJ48" s="347" t="s">
        <v>225</v>
      </c>
      <c r="AK48" s="347"/>
      <c r="AL48" s="347"/>
      <c r="AM48" s="347" t="s">
        <v>231</v>
      </c>
      <c r="AN48" s="347"/>
      <c r="AO48" s="348"/>
      <c r="AP48" s="346" t="s">
        <v>225</v>
      </c>
      <c r="AQ48" s="347" t="s">
        <v>225</v>
      </c>
      <c r="AR48" s="347"/>
      <c r="AS48" s="347"/>
      <c r="AT48" s="347" t="s">
        <v>231</v>
      </c>
      <c r="AU48" s="347"/>
      <c r="AV48" s="348"/>
      <c r="AW48" s="346"/>
      <c r="AX48" s="347"/>
      <c r="AY48" s="347"/>
      <c r="AZ48" s="384"/>
      <c r="BA48" s="384"/>
      <c r="BB48" s="385"/>
      <c r="BC48" s="385"/>
      <c r="BD48" s="386"/>
      <c r="BE48" s="386"/>
      <c r="BF48" s="386"/>
      <c r="BG48" s="386"/>
      <c r="BH48" s="386"/>
    </row>
    <row r="49" spans="2:60" ht="20.25" customHeight="1" x14ac:dyDescent="0.4">
      <c r="B49" s="247">
        <f>B46+1</f>
        <v>10</v>
      </c>
      <c r="C49" s="391"/>
      <c r="D49" s="391"/>
      <c r="E49" s="391"/>
      <c r="F49" s="340" t="str">
        <f>C48</f>
        <v>介護従業者</v>
      </c>
      <c r="G49" s="341"/>
      <c r="H49" s="392"/>
      <c r="I49" s="393"/>
      <c r="J49" s="393"/>
      <c r="K49" s="393"/>
      <c r="L49" s="393"/>
      <c r="M49" s="383"/>
      <c r="N49" s="383"/>
      <c r="O49" s="383"/>
      <c r="P49" s="248" t="s">
        <v>48</v>
      </c>
      <c r="Q49" s="249"/>
      <c r="R49" s="249"/>
      <c r="S49" s="250"/>
      <c r="T49" s="251"/>
      <c r="U49" s="252">
        <f>IF(U48="","",VLOOKUP(U48,'【記載例】シフト記号表（勤務時間帯）'!$C$6:$W$47,21,FALSE()))</f>
        <v>8</v>
      </c>
      <c r="V49" s="253">
        <f>IF(V48="","",VLOOKUP(V48,'【記載例】シフト記号表（勤務時間帯）'!$C$6:$W$47,21,FALSE()))</f>
        <v>8</v>
      </c>
      <c r="W49" s="253">
        <f>IF(W48="","",VLOOKUP(W48,'【記載例】シフト記号表（勤務時間帯）'!$C$6:$W$47,21,FALSE()))</f>
        <v>8</v>
      </c>
      <c r="X49" s="253" t="str">
        <f>IF(X48="","",VLOOKUP(X48,'【記載例】シフト記号表（勤務時間帯）'!$C$6:$W$47,21,FALSE()))</f>
        <v/>
      </c>
      <c r="Y49" s="253">
        <f>IF(Y48="","",VLOOKUP(Y48,'【記載例】シフト記号表（勤務時間帯）'!$C$6:$W$47,21,FALSE()))</f>
        <v>7.9999999999999982</v>
      </c>
      <c r="Z49" s="253" t="str">
        <f>IF(Z48="","",VLOOKUP(Z48,'【記載例】シフト記号表（勤務時間帯）'!$C$6:$W$47,21,FALSE()))</f>
        <v/>
      </c>
      <c r="AA49" s="254" t="str">
        <f>IF(AA48="","",VLOOKUP(AA48,'【記載例】シフト記号表（勤務時間帯）'!$C$6:$W$47,21,FALSE()))</f>
        <v/>
      </c>
      <c r="AB49" s="252">
        <f>IF(AB48="","",VLOOKUP(AB48,'【記載例】シフト記号表（勤務時間帯）'!$C$6:$W$47,21,FALSE()))</f>
        <v>8</v>
      </c>
      <c r="AC49" s="253">
        <f>IF(AC48="","",VLOOKUP(AC48,'【記載例】シフト記号表（勤務時間帯）'!$C$6:$W$47,21,FALSE()))</f>
        <v>8</v>
      </c>
      <c r="AD49" s="253" t="str">
        <f>IF(AD48="","",VLOOKUP(AD48,'【記載例】シフト記号表（勤務時間帯）'!$C$6:$W$47,21,FALSE()))</f>
        <v/>
      </c>
      <c r="AE49" s="253" t="str">
        <f>IF(AE48="","",VLOOKUP(AE48,'【記載例】シフト記号表（勤務時間帯）'!$C$6:$W$47,21,FALSE()))</f>
        <v/>
      </c>
      <c r="AF49" s="253">
        <f>IF(AF48="","",VLOOKUP(AF48,'【記載例】シフト記号表（勤務時間帯）'!$C$6:$W$47,21,FALSE()))</f>
        <v>7.9999999999999982</v>
      </c>
      <c r="AG49" s="253" t="str">
        <f>IF(AG48="","",VLOOKUP(AG48,'【記載例】シフト記号表（勤務時間帯）'!$C$6:$W$47,21,FALSE()))</f>
        <v/>
      </c>
      <c r="AH49" s="254" t="str">
        <f>IF(AH48="","",VLOOKUP(AH48,'【記載例】シフト記号表（勤務時間帯）'!$C$6:$W$47,21,FALSE()))</f>
        <v/>
      </c>
      <c r="AI49" s="252">
        <f>IF(AI48="","",VLOOKUP(AI48,'【記載例】シフト記号表（勤務時間帯）'!$C$6:$W$47,21,FALSE()))</f>
        <v>8</v>
      </c>
      <c r="AJ49" s="253">
        <f>IF(AJ48="","",VLOOKUP(AJ48,'【記載例】シフト記号表（勤務時間帯）'!$C$6:$W$47,21,FALSE()))</f>
        <v>8</v>
      </c>
      <c r="AK49" s="253" t="str">
        <f>IF(AK48="","",VLOOKUP(AK48,'【記載例】シフト記号表（勤務時間帯）'!$C$6:$W$47,21,FALSE()))</f>
        <v/>
      </c>
      <c r="AL49" s="253" t="str">
        <f>IF(AL48="","",VLOOKUP(AL48,'【記載例】シフト記号表（勤務時間帯）'!$C$6:$W$47,21,FALSE()))</f>
        <v/>
      </c>
      <c r="AM49" s="253">
        <f>IF(AM48="","",VLOOKUP(AM48,'【記載例】シフト記号表（勤務時間帯）'!$C$6:$W$47,21,FALSE()))</f>
        <v>7.9999999999999982</v>
      </c>
      <c r="AN49" s="253" t="str">
        <f>IF(AN48="","",VLOOKUP(AN48,'【記載例】シフト記号表（勤務時間帯）'!$C$6:$W$47,21,FALSE()))</f>
        <v/>
      </c>
      <c r="AO49" s="254" t="str">
        <f>IF(AO48="","",VLOOKUP(AO48,'【記載例】シフト記号表（勤務時間帯）'!$C$6:$W$47,21,FALSE()))</f>
        <v/>
      </c>
      <c r="AP49" s="252">
        <f>IF(AP48="","",VLOOKUP(AP48,'【記載例】シフト記号表（勤務時間帯）'!$C$6:$W$47,21,FALSE()))</f>
        <v>8</v>
      </c>
      <c r="AQ49" s="253">
        <f>IF(AQ48="","",VLOOKUP(AQ48,'【記載例】シフト記号表（勤務時間帯）'!$C$6:$W$47,21,FALSE()))</f>
        <v>8</v>
      </c>
      <c r="AR49" s="253" t="str">
        <f>IF(AR48="","",VLOOKUP(AR48,'【記載例】シフト記号表（勤務時間帯）'!$C$6:$W$47,21,FALSE()))</f>
        <v/>
      </c>
      <c r="AS49" s="253" t="str">
        <f>IF(AS48="","",VLOOKUP(AS48,'【記載例】シフト記号表（勤務時間帯）'!$C$6:$W$47,21,FALSE()))</f>
        <v/>
      </c>
      <c r="AT49" s="253">
        <f>IF(AT48="","",VLOOKUP(AT48,'【記載例】シフト記号表（勤務時間帯）'!$C$6:$W$47,21,FALSE()))</f>
        <v>7.9999999999999982</v>
      </c>
      <c r="AU49" s="253" t="str">
        <f>IF(AU48="","",VLOOKUP(AU48,'【記載例】シフト記号表（勤務時間帯）'!$C$6:$W$47,21,FALSE()))</f>
        <v/>
      </c>
      <c r="AV49" s="254" t="str">
        <f>IF(AV48="","",VLOOKUP(AV48,'【記載例】シフト記号表（勤務時間帯）'!$C$6:$W$47,21,FALSE()))</f>
        <v/>
      </c>
      <c r="AW49" s="252" t="str">
        <f>IF(AW48="","",VLOOKUP(AW48,'【記載例】シフト記号表（勤務時間帯）'!$C$6:$W$47,21,FALSE()))</f>
        <v/>
      </c>
      <c r="AX49" s="253" t="str">
        <f>IF(AX48="","",VLOOKUP(AX48,'【記載例】シフト記号表（勤務時間帯）'!$C$6:$W$47,21,FALSE()))</f>
        <v/>
      </c>
      <c r="AY49" s="253" t="str">
        <f>IF(AY48="","",VLOOKUP(AY48,'【記載例】シフト記号表（勤務時間帯）'!$C$6:$W$47,21,FALSE()))</f>
        <v/>
      </c>
      <c r="AZ49" s="387">
        <f>IF($BC$3="４週",SUM(U49:AV49),IF($BC$3="暦月",SUM(U49:AY49),""))</f>
        <v>104</v>
      </c>
      <c r="BA49" s="387"/>
      <c r="BB49" s="388">
        <f>IF($BC$3="４週",AZ49/4,IF($BC$3="暦月",(AZ49/($BC$8/7)),""))</f>
        <v>26</v>
      </c>
      <c r="BC49" s="388"/>
      <c r="BD49" s="386"/>
      <c r="BE49" s="386"/>
      <c r="BF49" s="386"/>
      <c r="BG49" s="386"/>
      <c r="BH49" s="386"/>
    </row>
    <row r="50" spans="2:60" ht="20.25" customHeight="1" x14ac:dyDescent="0.4">
      <c r="B50" s="255"/>
      <c r="C50" s="391"/>
      <c r="D50" s="391"/>
      <c r="E50" s="391"/>
      <c r="F50" s="342"/>
      <c r="G50" s="343" t="str">
        <f>C48</f>
        <v>介護従業者</v>
      </c>
      <c r="H50" s="392"/>
      <c r="I50" s="393"/>
      <c r="J50" s="393"/>
      <c r="K50" s="393"/>
      <c r="L50" s="393"/>
      <c r="M50" s="383"/>
      <c r="N50" s="383"/>
      <c r="O50" s="383"/>
      <c r="P50" s="279" t="s">
        <v>49</v>
      </c>
      <c r="Q50" s="280"/>
      <c r="R50" s="280"/>
      <c r="S50" s="281"/>
      <c r="T50" s="282"/>
      <c r="U50" s="260" t="str">
        <f>IF(U48="","",VLOOKUP(U48,'【記載例】シフト記号表（勤務時間帯）'!$C$6:$Y$47,23,FALSE()))</f>
        <v>-</v>
      </c>
      <c r="V50" s="261" t="str">
        <f>IF(V48="","",VLOOKUP(V48,'【記載例】シフト記号表（勤務時間帯）'!$C$6:$Y$47,23,FALSE()))</f>
        <v>-</v>
      </c>
      <c r="W50" s="261" t="str">
        <f>IF(W48="","",VLOOKUP(W48,'【記載例】シフト記号表（勤務時間帯）'!$C$6:$Y$47,23,FALSE()))</f>
        <v>-</v>
      </c>
      <c r="X50" s="261" t="str">
        <f>IF(X48="","",VLOOKUP(X48,'【記載例】シフト記号表（勤務時間帯）'!$C$6:$Y$47,23,FALSE()))</f>
        <v/>
      </c>
      <c r="Y50" s="261" t="str">
        <f>IF(Y48="","",VLOOKUP(Y48,'【記載例】シフト記号表（勤務時間帯）'!$C$6:$Y$47,23,FALSE()))</f>
        <v>-</v>
      </c>
      <c r="Z50" s="261" t="str">
        <f>IF(Z48="","",VLOOKUP(Z48,'【記載例】シフト記号表（勤務時間帯）'!$C$6:$Y$47,23,FALSE()))</f>
        <v/>
      </c>
      <c r="AA50" s="262" t="str">
        <f>IF(AA48="","",VLOOKUP(AA48,'【記載例】シフト記号表（勤務時間帯）'!$C$6:$Y$47,23,FALSE()))</f>
        <v/>
      </c>
      <c r="AB50" s="260" t="str">
        <f>IF(AB48="","",VLOOKUP(AB48,'【記載例】シフト記号表（勤務時間帯）'!$C$6:$Y$47,23,FALSE()))</f>
        <v>-</v>
      </c>
      <c r="AC50" s="261" t="str">
        <f>IF(AC48="","",VLOOKUP(AC48,'【記載例】シフト記号表（勤務時間帯）'!$C$6:$Y$47,23,FALSE()))</f>
        <v>-</v>
      </c>
      <c r="AD50" s="261" t="str">
        <f>IF(AD48="","",VLOOKUP(AD48,'【記載例】シフト記号表（勤務時間帯）'!$C$6:$Y$47,23,FALSE()))</f>
        <v/>
      </c>
      <c r="AE50" s="261" t="str">
        <f>IF(AE48="","",VLOOKUP(AE48,'【記載例】シフト記号表（勤務時間帯）'!$C$6:$Y$47,23,FALSE()))</f>
        <v/>
      </c>
      <c r="AF50" s="261" t="str">
        <f>IF(AF48="","",VLOOKUP(AF48,'【記載例】シフト記号表（勤務時間帯）'!$C$6:$Y$47,23,FALSE()))</f>
        <v>-</v>
      </c>
      <c r="AG50" s="261" t="str">
        <f>IF(AG48="","",VLOOKUP(AG48,'【記載例】シフト記号表（勤務時間帯）'!$C$6:$Y$47,23,FALSE()))</f>
        <v/>
      </c>
      <c r="AH50" s="262" t="str">
        <f>IF(AH48="","",VLOOKUP(AH48,'【記載例】シフト記号表（勤務時間帯）'!$C$6:$Y$47,23,FALSE()))</f>
        <v/>
      </c>
      <c r="AI50" s="260" t="str">
        <f>IF(AI48="","",VLOOKUP(AI48,'【記載例】シフト記号表（勤務時間帯）'!$C$6:$Y$47,23,FALSE()))</f>
        <v>-</v>
      </c>
      <c r="AJ50" s="261" t="str">
        <f>IF(AJ48="","",VLOOKUP(AJ48,'【記載例】シフト記号表（勤務時間帯）'!$C$6:$Y$47,23,FALSE()))</f>
        <v>-</v>
      </c>
      <c r="AK50" s="261" t="str">
        <f>IF(AK48="","",VLOOKUP(AK48,'【記載例】シフト記号表（勤務時間帯）'!$C$6:$Y$47,23,FALSE()))</f>
        <v/>
      </c>
      <c r="AL50" s="261" t="str">
        <f>IF(AL48="","",VLOOKUP(AL48,'【記載例】シフト記号表（勤務時間帯）'!$C$6:$Y$47,23,FALSE()))</f>
        <v/>
      </c>
      <c r="AM50" s="261" t="str">
        <f>IF(AM48="","",VLOOKUP(AM48,'【記載例】シフト記号表（勤務時間帯）'!$C$6:$Y$47,23,FALSE()))</f>
        <v>-</v>
      </c>
      <c r="AN50" s="261" t="str">
        <f>IF(AN48="","",VLOOKUP(AN48,'【記載例】シフト記号表（勤務時間帯）'!$C$6:$Y$47,23,FALSE()))</f>
        <v/>
      </c>
      <c r="AO50" s="262" t="str">
        <f>IF(AO48="","",VLOOKUP(AO48,'【記載例】シフト記号表（勤務時間帯）'!$C$6:$Y$47,23,FALSE()))</f>
        <v/>
      </c>
      <c r="AP50" s="260" t="str">
        <f>IF(AP48="","",VLOOKUP(AP48,'【記載例】シフト記号表（勤務時間帯）'!$C$6:$Y$47,23,FALSE()))</f>
        <v>-</v>
      </c>
      <c r="AQ50" s="261" t="str">
        <f>IF(AQ48="","",VLOOKUP(AQ48,'【記載例】シフト記号表（勤務時間帯）'!$C$6:$Y$47,23,FALSE()))</f>
        <v>-</v>
      </c>
      <c r="AR50" s="261" t="str">
        <f>IF(AR48="","",VLOOKUP(AR48,'【記載例】シフト記号表（勤務時間帯）'!$C$6:$Y$47,23,FALSE()))</f>
        <v/>
      </c>
      <c r="AS50" s="261" t="str">
        <f>IF(AS48="","",VLOOKUP(AS48,'【記載例】シフト記号表（勤務時間帯）'!$C$6:$Y$47,23,FALSE()))</f>
        <v/>
      </c>
      <c r="AT50" s="261" t="str">
        <f>IF(AT48="","",VLOOKUP(AT48,'【記載例】シフト記号表（勤務時間帯）'!$C$6:$Y$47,23,FALSE()))</f>
        <v>-</v>
      </c>
      <c r="AU50" s="261" t="str">
        <f>IF(AU48="","",VLOOKUP(AU48,'【記載例】シフト記号表（勤務時間帯）'!$C$6:$Y$47,23,FALSE()))</f>
        <v/>
      </c>
      <c r="AV50" s="262" t="str">
        <f>IF(AV48="","",VLOOKUP(AV48,'【記載例】シフト記号表（勤務時間帯）'!$C$6:$Y$47,23,FALSE()))</f>
        <v/>
      </c>
      <c r="AW50" s="260" t="str">
        <f>IF(AW48="","",VLOOKUP(AW48,'【記載例】シフト記号表（勤務時間帯）'!$C$6:$Y$47,23,FALSE()))</f>
        <v/>
      </c>
      <c r="AX50" s="261" t="str">
        <f>IF(AX48="","",VLOOKUP(AX48,'【記載例】シフト記号表（勤務時間帯）'!$C$6:$Y$47,23,FALSE()))</f>
        <v/>
      </c>
      <c r="AY50" s="261" t="str">
        <f>IF(AY48="","",VLOOKUP(AY48,'【記載例】シフト記号表（勤務時間帯）'!$C$6:$Y$47,23,FALSE()))</f>
        <v/>
      </c>
      <c r="AZ50" s="389">
        <f>IF($BC$3="４週",SUM(U50:AV50),IF($BC$3="暦月",SUM(U50:AY50),""))</f>
        <v>0</v>
      </c>
      <c r="BA50" s="389"/>
      <c r="BB50" s="390">
        <f>IF($BC$3="４週",AZ50/4,IF($BC$3="暦月",(AZ50/($BC$8/7)),""))</f>
        <v>0</v>
      </c>
      <c r="BC50" s="390"/>
      <c r="BD50" s="386"/>
      <c r="BE50" s="386"/>
      <c r="BF50" s="386"/>
      <c r="BG50" s="386"/>
      <c r="BH50" s="386"/>
    </row>
    <row r="51" spans="2:60" ht="20.25" customHeight="1" x14ac:dyDescent="0.4">
      <c r="B51" s="263"/>
      <c r="C51" s="391" t="s">
        <v>51</v>
      </c>
      <c r="D51" s="391"/>
      <c r="E51" s="391"/>
      <c r="F51" s="340"/>
      <c r="G51" s="341"/>
      <c r="H51" s="392" t="s">
        <v>61</v>
      </c>
      <c r="I51" s="393" t="s">
        <v>52</v>
      </c>
      <c r="J51" s="393"/>
      <c r="K51" s="393"/>
      <c r="L51" s="393"/>
      <c r="M51" s="383" t="s">
        <v>249</v>
      </c>
      <c r="N51" s="383"/>
      <c r="O51" s="383"/>
      <c r="P51" s="264" t="s">
        <v>47</v>
      </c>
      <c r="Q51" s="270"/>
      <c r="R51" s="270"/>
      <c r="S51" s="271"/>
      <c r="T51" s="278"/>
      <c r="U51" s="346"/>
      <c r="V51" s="347"/>
      <c r="W51" s="347"/>
      <c r="X51" s="347"/>
      <c r="Y51" s="347" t="s">
        <v>233</v>
      </c>
      <c r="Z51" s="347" t="s">
        <v>234</v>
      </c>
      <c r="AA51" s="348" t="s">
        <v>234</v>
      </c>
      <c r="AB51" s="346"/>
      <c r="AC51" s="347"/>
      <c r="AD51" s="347"/>
      <c r="AE51" s="347"/>
      <c r="AF51" s="347" t="s">
        <v>233</v>
      </c>
      <c r="AG51" s="347" t="s">
        <v>234</v>
      </c>
      <c r="AH51" s="348" t="s">
        <v>234</v>
      </c>
      <c r="AI51" s="346"/>
      <c r="AJ51" s="347"/>
      <c r="AK51" s="347"/>
      <c r="AL51" s="347"/>
      <c r="AM51" s="347" t="s">
        <v>233</v>
      </c>
      <c r="AN51" s="347" t="s">
        <v>234</v>
      </c>
      <c r="AO51" s="348" t="s">
        <v>234</v>
      </c>
      <c r="AP51" s="346"/>
      <c r="AQ51" s="347"/>
      <c r="AR51" s="347"/>
      <c r="AS51" s="347"/>
      <c r="AT51" s="347" t="s">
        <v>233</v>
      </c>
      <c r="AU51" s="347" t="s">
        <v>234</v>
      </c>
      <c r="AV51" s="348" t="s">
        <v>234</v>
      </c>
      <c r="AW51" s="346"/>
      <c r="AX51" s="347"/>
      <c r="AY51" s="347"/>
      <c r="AZ51" s="384"/>
      <c r="BA51" s="384"/>
      <c r="BB51" s="385"/>
      <c r="BC51" s="385"/>
      <c r="BD51" s="386"/>
      <c r="BE51" s="386"/>
      <c r="BF51" s="386"/>
      <c r="BG51" s="386"/>
      <c r="BH51" s="386"/>
    </row>
    <row r="52" spans="2:60" ht="20.25" customHeight="1" x14ac:dyDescent="0.4">
      <c r="B52" s="247">
        <f>B49+1</f>
        <v>11</v>
      </c>
      <c r="C52" s="391"/>
      <c r="D52" s="391"/>
      <c r="E52" s="391"/>
      <c r="F52" s="340" t="str">
        <f>C51</f>
        <v>介護従業者</v>
      </c>
      <c r="G52" s="341"/>
      <c r="H52" s="392"/>
      <c r="I52" s="393"/>
      <c r="J52" s="393"/>
      <c r="K52" s="393"/>
      <c r="L52" s="393"/>
      <c r="M52" s="383"/>
      <c r="N52" s="383"/>
      <c r="O52" s="383"/>
      <c r="P52" s="248" t="s">
        <v>48</v>
      </c>
      <c r="Q52" s="249"/>
      <c r="R52" s="249"/>
      <c r="S52" s="250"/>
      <c r="T52" s="251"/>
      <c r="U52" s="252" t="str">
        <f>IF(U51="","",VLOOKUP(U51,'【記載例】シフト記号表（勤務時間帯）'!$C$6:$W$47,21,FALSE()))</f>
        <v/>
      </c>
      <c r="V52" s="253" t="str">
        <f>IF(V51="","",VLOOKUP(V51,'【記載例】シフト記号表（勤務時間帯）'!$C$6:$W$47,21,FALSE()))</f>
        <v/>
      </c>
      <c r="W52" s="253" t="str">
        <f>IF(W51="","",VLOOKUP(W51,'【記載例】シフト記号表（勤務時間帯）'!$C$6:$W$47,21,FALSE()))</f>
        <v/>
      </c>
      <c r="X52" s="253" t="str">
        <f>IF(X51="","",VLOOKUP(X51,'【記載例】シフト記号表（勤務時間帯）'!$C$6:$W$47,21,FALSE()))</f>
        <v/>
      </c>
      <c r="Y52" s="253">
        <f>IF(Y51="","",VLOOKUP(Y51,'【記載例】シフト記号表（勤務時間帯）'!$C$6:$W$47,21,FALSE()))</f>
        <v>8</v>
      </c>
      <c r="Z52" s="253">
        <f>IF(Z51="","",VLOOKUP(Z51,'【記載例】シフト記号表（勤務時間帯）'!$C$6:$W$47,21,FALSE()))</f>
        <v>7.2500000000000009</v>
      </c>
      <c r="AA52" s="254">
        <f>IF(AA51="","",VLOOKUP(AA51,'【記載例】シフト記号表（勤務時間帯）'!$C$6:$W$47,21,FALSE()))</f>
        <v>7.2500000000000009</v>
      </c>
      <c r="AB52" s="252" t="str">
        <f>IF(AB51="","",VLOOKUP(AB51,'【記載例】シフト記号表（勤務時間帯）'!$C$6:$W$47,21,FALSE()))</f>
        <v/>
      </c>
      <c r="AC52" s="253" t="str">
        <f>IF(AC51="","",VLOOKUP(AC51,'【記載例】シフト記号表（勤務時間帯）'!$C$6:$W$47,21,FALSE()))</f>
        <v/>
      </c>
      <c r="AD52" s="253" t="str">
        <f>IF(AD51="","",VLOOKUP(AD51,'【記載例】シフト記号表（勤務時間帯）'!$C$6:$W$47,21,FALSE()))</f>
        <v/>
      </c>
      <c r="AE52" s="253" t="str">
        <f>IF(AE51="","",VLOOKUP(AE51,'【記載例】シフト記号表（勤務時間帯）'!$C$6:$W$47,21,FALSE()))</f>
        <v/>
      </c>
      <c r="AF52" s="253">
        <f>IF(AF51="","",VLOOKUP(AF51,'【記載例】シフト記号表（勤務時間帯）'!$C$6:$W$47,21,FALSE()))</f>
        <v>8</v>
      </c>
      <c r="AG52" s="253">
        <f>IF(AG51="","",VLOOKUP(AG51,'【記載例】シフト記号表（勤務時間帯）'!$C$6:$W$47,21,FALSE()))</f>
        <v>7.2500000000000009</v>
      </c>
      <c r="AH52" s="254">
        <f>IF(AH51="","",VLOOKUP(AH51,'【記載例】シフト記号表（勤務時間帯）'!$C$6:$W$47,21,FALSE()))</f>
        <v>7.2500000000000009</v>
      </c>
      <c r="AI52" s="252" t="str">
        <f>IF(AI51="","",VLOOKUP(AI51,'【記載例】シフト記号表（勤務時間帯）'!$C$6:$W$47,21,FALSE()))</f>
        <v/>
      </c>
      <c r="AJ52" s="253" t="str">
        <f>IF(AJ51="","",VLOOKUP(AJ51,'【記載例】シフト記号表（勤務時間帯）'!$C$6:$W$47,21,FALSE()))</f>
        <v/>
      </c>
      <c r="AK52" s="253" t="str">
        <f>IF(AK51="","",VLOOKUP(AK51,'【記載例】シフト記号表（勤務時間帯）'!$C$6:$W$47,21,FALSE()))</f>
        <v/>
      </c>
      <c r="AL52" s="253" t="str">
        <f>IF(AL51="","",VLOOKUP(AL51,'【記載例】シフト記号表（勤務時間帯）'!$C$6:$W$47,21,FALSE()))</f>
        <v/>
      </c>
      <c r="AM52" s="253">
        <f>IF(AM51="","",VLOOKUP(AM51,'【記載例】シフト記号表（勤務時間帯）'!$C$6:$W$47,21,FALSE()))</f>
        <v>8</v>
      </c>
      <c r="AN52" s="253">
        <f>IF(AN51="","",VLOOKUP(AN51,'【記載例】シフト記号表（勤務時間帯）'!$C$6:$W$47,21,FALSE()))</f>
        <v>7.2500000000000009</v>
      </c>
      <c r="AO52" s="254">
        <f>IF(AO51="","",VLOOKUP(AO51,'【記載例】シフト記号表（勤務時間帯）'!$C$6:$W$47,21,FALSE()))</f>
        <v>7.2500000000000009</v>
      </c>
      <c r="AP52" s="252" t="str">
        <f>IF(AP51="","",VLOOKUP(AP51,'【記載例】シフト記号表（勤務時間帯）'!$C$6:$W$47,21,FALSE()))</f>
        <v/>
      </c>
      <c r="AQ52" s="253" t="str">
        <f>IF(AQ51="","",VLOOKUP(AQ51,'【記載例】シフト記号表（勤務時間帯）'!$C$6:$W$47,21,FALSE()))</f>
        <v/>
      </c>
      <c r="AR52" s="253" t="str">
        <f>IF(AR51="","",VLOOKUP(AR51,'【記載例】シフト記号表（勤務時間帯）'!$C$6:$W$47,21,FALSE()))</f>
        <v/>
      </c>
      <c r="AS52" s="253" t="str">
        <f>IF(AS51="","",VLOOKUP(AS51,'【記載例】シフト記号表（勤務時間帯）'!$C$6:$W$47,21,FALSE()))</f>
        <v/>
      </c>
      <c r="AT52" s="253">
        <f>IF(AT51="","",VLOOKUP(AT51,'【記載例】シフト記号表（勤務時間帯）'!$C$6:$W$47,21,FALSE()))</f>
        <v>8</v>
      </c>
      <c r="AU52" s="253">
        <f>IF(AU51="","",VLOOKUP(AU51,'【記載例】シフト記号表（勤務時間帯）'!$C$6:$W$47,21,FALSE()))</f>
        <v>7.2500000000000009</v>
      </c>
      <c r="AV52" s="254">
        <f>IF(AV51="","",VLOOKUP(AV51,'【記載例】シフト記号表（勤務時間帯）'!$C$6:$W$47,21,FALSE()))</f>
        <v>7.2500000000000009</v>
      </c>
      <c r="AW52" s="252" t="str">
        <f>IF(AW51="","",VLOOKUP(AW51,'【記載例】シフト記号表（勤務時間帯）'!$C$6:$W$47,21,FALSE()))</f>
        <v/>
      </c>
      <c r="AX52" s="253" t="str">
        <f>IF(AX51="","",VLOOKUP(AX51,'【記載例】シフト記号表（勤務時間帯）'!$C$6:$W$47,21,FALSE()))</f>
        <v/>
      </c>
      <c r="AY52" s="253" t="str">
        <f>IF(AY51="","",VLOOKUP(AY51,'【記載例】シフト記号表（勤務時間帯）'!$C$6:$W$47,21,FALSE()))</f>
        <v/>
      </c>
      <c r="AZ52" s="387">
        <f>IF($BC$3="４週",SUM(U52:AV52),IF($BC$3="暦月",SUM(U52:AY52),""))</f>
        <v>90</v>
      </c>
      <c r="BA52" s="387"/>
      <c r="BB52" s="388">
        <f>IF($BC$3="４週",AZ52/4,IF($BC$3="暦月",(AZ52/($BC$8/7)),""))</f>
        <v>22.5</v>
      </c>
      <c r="BC52" s="388"/>
      <c r="BD52" s="386"/>
      <c r="BE52" s="386"/>
      <c r="BF52" s="386"/>
      <c r="BG52" s="386"/>
      <c r="BH52" s="386"/>
    </row>
    <row r="53" spans="2:60" ht="20.25" customHeight="1" x14ac:dyDescent="0.4">
      <c r="B53" s="255"/>
      <c r="C53" s="391"/>
      <c r="D53" s="391"/>
      <c r="E53" s="391"/>
      <c r="F53" s="342"/>
      <c r="G53" s="343" t="str">
        <f>C51</f>
        <v>介護従業者</v>
      </c>
      <c r="H53" s="392"/>
      <c r="I53" s="393"/>
      <c r="J53" s="393"/>
      <c r="K53" s="393"/>
      <c r="L53" s="393"/>
      <c r="M53" s="383"/>
      <c r="N53" s="383"/>
      <c r="O53" s="383"/>
      <c r="P53" s="279" t="s">
        <v>49</v>
      </c>
      <c r="Q53" s="280"/>
      <c r="R53" s="280"/>
      <c r="S53" s="281"/>
      <c r="T53" s="282"/>
      <c r="U53" s="260" t="str">
        <f>IF(U51="","",VLOOKUP(U51,'【記載例】シフト記号表（勤務時間帯）'!$C$6:$Y$47,23,FALSE()))</f>
        <v/>
      </c>
      <c r="V53" s="261" t="str">
        <f>IF(V51="","",VLOOKUP(V51,'【記載例】シフト記号表（勤務時間帯）'!$C$6:$Y$47,23,FALSE()))</f>
        <v/>
      </c>
      <c r="W53" s="261" t="str">
        <f>IF(W51="","",VLOOKUP(W51,'【記載例】シフト記号表（勤務時間帯）'!$C$6:$Y$47,23,FALSE()))</f>
        <v/>
      </c>
      <c r="X53" s="261" t="str">
        <f>IF(X51="","",VLOOKUP(X51,'【記載例】シフト記号表（勤務時間帯）'!$C$6:$Y$47,23,FALSE()))</f>
        <v/>
      </c>
      <c r="Y53" s="261" t="str">
        <f>IF(Y51="","",VLOOKUP(Y51,'【記載例】シフト記号表（勤務時間帯）'!$C$6:$Y$47,23,FALSE()))</f>
        <v>-</v>
      </c>
      <c r="Z53" s="261" t="str">
        <f>IF(Z51="","",VLOOKUP(Z51,'【記載例】シフト記号表（勤務時間帯）'!$C$6:$Y$47,23,FALSE()))</f>
        <v>-</v>
      </c>
      <c r="AA53" s="262" t="str">
        <f>IF(AA51="","",VLOOKUP(AA51,'【記載例】シフト記号表（勤務時間帯）'!$C$6:$Y$47,23,FALSE()))</f>
        <v>-</v>
      </c>
      <c r="AB53" s="260" t="str">
        <f>IF(AB51="","",VLOOKUP(AB51,'【記載例】シフト記号表（勤務時間帯）'!$C$6:$Y$47,23,FALSE()))</f>
        <v/>
      </c>
      <c r="AC53" s="261" t="str">
        <f>IF(AC51="","",VLOOKUP(AC51,'【記載例】シフト記号表（勤務時間帯）'!$C$6:$Y$47,23,FALSE()))</f>
        <v/>
      </c>
      <c r="AD53" s="261" t="str">
        <f>IF(AD51="","",VLOOKUP(AD51,'【記載例】シフト記号表（勤務時間帯）'!$C$6:$Y$47,23,FALSE()))</f>
        <v/>
      </c>
      <c r="AE53" s="261" t="str">
        <f>IF(AE51="","",VLOOKUP(AE51,'【記載例】シフト記号表（勤務時間帯）'!$C$6:$Y$47,23,FALSE()))</f>
        <v/>
      </c>
      <c r="AF53" s="261" t="str">
        <f>IF(AF51="","",VLOOKUP(AF51,'【記載例】シフト記号表（勤務時間帯）'!$C$6:$Y$47,23,FALSE()))</f>
        <v>-</v>
      </c>
      <c r="AG53" s="261" t="str">
        <f>IF(AG51="","",VLOOKUP(AG51,'【記載例】シフト記号表（勤務時間帯）'!$C$6:$Y$47,23,FALSE()))</f>
        <v>-</v>
      </c>
      <c r="AH53" s="262" t="str">
        <f>IF(AH51="","",VLOOKUP(AH51,'【記載例】シフト記号表（勤務時間帯）'!$C$6:$Y$47,23,FALSE()))</f>
        <v>-</v>
      </c>
      <c r="AI53" s="260" t="str">
        <f>IF(AI51="","",VLOOKUP(AI51,'【記載例】シフト記号表（勤務時間帯）'!$C$6:$Y$47,23,FALSE()))</f>
        <v/>
      </c>
      <c r="AJ53" s="261" t="str">
        <f>IF(AJ51="","",VLOOKUP(AJ51,'【記載例】シフト記号表（勤務時間帯）'!$C$6:$Y$47,23,FALSE()))</f>
        <v/>
      </c>
      <c r="AK53" s="261" t="str">
        <f>IF(AK51="","",VLOOKUP(AK51,'【記載例】シフト記号表（勤務時間帯）'!$C$6:$Y$47,23,FALSE()))</f>
        <v/>
      </c>
      <c r="AL53" s="261" t="str">
        <f>IF(AL51="","",VLOOKUP(AL51,'【記載例】シフト記号表（勤務時間帯）'!$C$6:$Y$47,23,FALSE()))</f>
        <v/>
      </c>
      <c r="AM53" s="261" t="str">
        <f>IF(AM51="","",VLOOKUP(AM51,'【記載例】シフト記号表（勤務時間帯）'!$C$6:$Y$47,23,FALSE()))</f>
        <v>-</v>
      </c>
      <c r="AN53" s="261" t="str">
        <f>IF(AN51="","",VLOOKUP(AN51,'【記載例】シフト記号表（勤務時間帯）'!$C$6:$Y$47,23,FALSE()))</f>
        <v>-</v>
      </c>
      <c r="AO53" s="262" t="str">
        <f>IF(AO51="","",VLOOKUP(AO51,'【記載例】シフト記号表（勤務時間帯）'!$C$6:$Y$47,23,FALSE()))</f>
        <v>-</v>
      </c>
      <c r="AP53" s="260" t="str">
        <f>IF(AP51="","",VLOOKUP(AP51,'【記載例】シフト記号表（勤務時間帯）'!$C$6:$Y$47,23,FALSE()))</f>
        <v/>
      </c>
      <c r="AQ53" s="261" t="str">
        <f>IF(AQ51="","",VLOOKUP(AQ51,'【記載例】シフト記号表（勤務時間帯）'!$C$6:$Y$47,23,FALSE()))</f>
        <v/>
      </c>
      <c r="AR53" s="261" t="str">
        <f>IF(AR51="","",VLOOKUP(AR51,'【記載例】シフト記号表（勤務時間帯）'!$C$6:$Y$47,23,FALSE()))</f>
        <v/>
      </c>
      <c r="AS53" s="261" t="str">
        <f>IF(AS51="","",VLOOKUP(AS51,'【記載例】シフト記号表（勤務時間帯）'!$C$6:$Y$47,23,FALSE()))</f>
        <v/>
      </c>
      <c r="AT53" s="261" t="str">
        <f>IF(AT51="","",VLOOKUP(AT51,'【記載例】シフト記号表（勤務時間帯）'!$C$6:$Y$47,23,FALSE()))</f>
        <v>-</v>
      </c>
      <c r="AU53" s="261" t="str">
        <f>IF(AU51="","",VLOOKUP(AU51,'【記載例】シフト記号表（勤務時間帯）'!$C$6:$Y$47,23,FALSE()))</f>
        <v>-</v>
      </c>
      <c r="AV53" s="262" t="str">
        <f>IF(AV51="","",VLOOKUP(AV51,'【記載例】シフト記号表（勤務時間帯）'!$C$6:$Y$47,23,FALSE()))</f>
        <v>-</v>
      </c>
      <c r="AW53" s="260" t="str">
        <f>IF(AW51="","",VLOOKUP(AW51,'【記載例】シフト記号表（勤務時間帯）'!$C$6:$Y$47,23,FALSE()))</f>
        <v/>
      </c>
      <c r="AX53" s="261" t="str">
        <f>IF(AX51="","",VLOOKUP(AX51,'【記載例】シフト記号表（勤務時間帯）'!$C$6:$Y$47,23,FALSE()))</f>
        <v/>
      </c>
      <c r="AY53" s="261" t="str">
        <f>IF(AY51="","",VLOOKUP(AY51,'【記載例】シフト記号表（勤務時間帯）'!$C$6:$Y$47,23,FALSE()))</f>
        <v/>
      </c>
      <c r="AZ53" s="389">
        <f>IF($BC$3="４週",SUM(U53:AV53),IF($BC$3="暦月",SUM(U53:AY53),""))</f>
        <v>0</v>
      </c>
      <c r="BA53" s="389"/>
      <c r="BB53" s="390">
        <f>IF($BC$3="４週",AZ53/4,IF($BC$3="暦月",(AZ53/($BC$8/7)),""))</f>
        <v>0</v>
      </c>
      <c r="BC53" s="390"/>
      <c r="BD53" s="386"/>
      <c r="BE53" s="386"/>
      <c r="BF53" s="386"/>
      <c r="BG53" s="386"/>
      <c r="BH53" s="386"/>
    </row>
    <row r="54" spans="2:60" ht="20.25" customHeight="1" x14ac:dyDescent="0.4">
      <c r="B54" s="263"/>
      <c r="C54" s="391" t="s">
        <v>51</v>
      </c>
      <c r="D54" s="391"/>
      <c r="E54" s="391"/>
      <c r="F54" s="340"/>
      <c r="G54" s="341"/>
      <c r="H54" s="392" t="s">
        <v>61</v>
      </c>
      <c r="I54" s="393" t="s">
        <v>55</v>
      </c>
      <c r="J54" s="393"/>
      <c r="K54" s="393"/>
      <c r="L54" s="393"/>
      <c r="M54" s="383" t="s">
        <v>248</v>
      </c>
      <c r="N54" s="383"/>
      <c r="O54" s="383"/>
      <c r="P54" s="264" t="s">
        <v>47</v>
      </c>
      <c r="Q54" s="270"/>
      <c r="R54" s="270"/>
      <c r="S54" s="271"/>
      <c r="T54" s="278"/>
      <c r="U54" s="346" t="s">
        <v>232</v>
      </c>
      <c r="V54" s="347" t="s">
        <v>232</v>
      </c>
      <c r="W54" s="347"/>
      <c r="X54" s="347"/>
      <c r="Y54" s="347"/>
      <c r="Z54" s="347" t="s">
        <v>233</v>
      </c>
      <c r="AA54" s="348" t="s">
        <v>233</v>
      </c>
      <c r="AB54" s="346" t="s">
        <v>232</v>
      </c>
      <c r="AC54" s="347" t="s">
        <v>232</v>
      </c>
      <c r="AD54" s="347"/>
      <c r="AE54" s="347"/>
      <c r="AF54" s="347"/>
      <c r="AG54" s="347" t="s">
        <v>233</v>
      </c>
      <c r="AH54" s="348" t="s">
        <v>233</v>
      </c>
      <c r="AI54" s="346" t="s">
        <v>232</v>
      </c>
      <c r="AJ54" s="347" t="s">
        <v>232</v>
      </c>
      <c r="AK54" s="347"/>
      <c r="AL54" s="347"/>
      <c r="AM54" s="347"/>
      <c r="AN54" s="347" t="s">
        <v>233</v>
      </c>
      <c r="AO54" s="348" t="s">
        <v>233</v>
      </c>
      <c r="AP54" s="346" t="s">
        <v>232</v>
      </c>
      <c r="AQ54" s="347" t="s">
        <v>232</v>
      </c>
      <c r="AR54" s="347"/>
      <c r="AS54" s="347"/>
      <c r="AT54" s="347"/>
      <c r="AU54" s="347" t="s">
        <v>233</v>
      </c>
      <c r="AV54" s="348" t="s">
        <v>233</v>
      </c>
      <c r="AW54" s="346"/>
      <c r="AX54" s="347"/>
      <c r="AY54" s="347"/>
      <c r="AZ54" s="384"/>
      <c r="BA54" s="384"/>
      <c r="BB54" s="385"/>
      <c r="BC54" s="385"/>
      <c r="BD54" s="386"/>
      <c r="BE54" s="386"/>
      <c r="BF54" s="386"/>
      <c r="BG54" s="386"/>
      <c r="BH54" s="386"/>
    </row>
    <row r="55" spans="2:60" ht="20.25" customHeight="1" x14ac:dyDescent="0.4">
      <c r="B55" s="247">
        <f>B52+1</f>
        <v>12</v>
      </c>
      <c r="C55" s="391"/>
      <c r="D55" s="391"/>
      <c r="E55" s="391"/>
      <c r="F55" s="340" t="str">
        <f>C54</f>
        <v>介護従業者</v>
      </c>
      <c r="G55" s="341"/>
      <c r="H55" s="392"/>
      <c r="I55" s="393"/>
      <c r="J55" s="393"/>
      <c r="K55" s="393"/>
      <c r="L55" s="393"/>
      <c r="M55" s="383"/>
      <c r="N55" s="383"/>
      <c r="O55" s="383"/>
      <c r="P55" s="248" t="s">
        <v>48</v>
      </c>
      <c r="Q55" s="249"/>
      <c r="R55" s="249"/>
      <c r="S55" s="250"/>
      <c r="T55" s="251"/>
      <c r="U55" s="252">
        <f>IF(U54="","",VLOOKUP(U54,'【記載例】シフト記号表（勤務時間帯）'!$C$6:$W$47,21,FALSE()))</f>
        <v>2.9999999999999987</v>
      </c>
      <c r="V55" s="253">
        <f>IF(V54="","",VLOOKUP(V54,'【記載例】シフト記号表（勤務時間帯）'!$C$6:$W$47,21,FALSE()))</f>
        <v>2.9999999999999987</v>
      </c>
      <c r="W55" s="253" t="str">
        <f>IF(W54="","",VLOOKUP(W54,'【記載例】シフト記号表（勤務時間帯）'!$C$6:$W$47,21,FALSE()))</f>
        <v/>
      </c>
      <c r="X55" s="253" t="str">
        <f>IF(X54="","",VLOOKUP(X54,'【記載例】シフト記号表（勤務時間帯）'!$C$6:$W$47,21,FALSE()))</f>
        <v/>
      </c>
      <c r="Y55" s="253" t="str">
        <f>IF(Y54="","",VLOOKUP(Y54,'【記載例】シフト記号表（勤務時間帯）'!$C$6:$W$47,21,FALSE()))</f>
        <v/>
      </c>
      <c r="Z55" s="253">
        <f>IF(Z54="","",VLOOKUP(Z54,'【記載例】シフト記号表（勤務時間帯）'!$C$6:$W$47,21,FALSE()))</f>
        <v>8</v>
      </c>
      <c r="AA55" s="254">
        <f>IF(AA54="","",VLOOKUP(AA54,'【記載例】シフト記号表（勤務時間帯）'!$C$6:$W$47,21,FALSE()))</f>
        <v>8</v>
      </c>
      <c r="AB55" s="252">
        <f>IF(AB54="","",VLOOKUP(AB54,'【記載例】シフト記号表（勤務時間帯）'!$C$6:$W$47,21,FALSE()))</f>
        <v>2.9999999999999987</v>
      </c>
      <c r="AC55" s="253">
        <f>IF(AC54="","",VLOOKUP(AC54,'【記載例】シフト記号表（勤務時間帯）'!$C$6:$W$47,21,FALSE()))</f>
        <v>2.9999999999999987</v>
      </c>
      <c r="AD55" s="253" t="str">
        <f>IF(AD54="","",VLOOKUP(AD54,'【記載例】シフト記号表（勤務時間帯）'!$C$6:$W$47,21,FALSE()))</f>
        <v/>
      </c>
      <c r="AE55" s="253" t="str">
        <f>IF(AE54="","",VLOOKUP(AE54,'【記載例】シフト記号表（勤務時間帯）'!$C$6:$W$47,21,FALSE()))</f>
        <v/>
      </c>
      <c r="AF55" s="253" t="str">
        <f>IF(AF54="","",VLOOKUP(AF54,'【記載例】シフト記号表（勤務時間帯）'!$C$6:$W$47,21,FALSE()))</f>
        <v/>
      </c>
      <c r="AG55" s="253">
        <f>IF(AG54="","",VLOOKUP(AG54,'【記載例】シフト記号表（勤務時間帯）'!$C$6:$W$47,21,FALSE()))</f>
        <v>8</v>
      </c>
      <c r="AH55" s="254">
        <f>IF(AH54="","",VLOOKUP(AH54,'【記載例】シフト記号表（勤務時間帯）'!$C$6:$W$47,21,FALSE()))</f>
        <v>8</v>
      </c>
      <c r="AI55" s="252">
        <f>IF(AI54="","",VLOOKUP(AI54,'【記載例】シフト記号表（勤務時間帯）'!$C$6:$W$47,21,FALSE()))</f>
        <v>2.9999999999999987</v>
      </c>
      <c r="AJ55" s="253">
        <f>IF(AJ54="","",VLOOKUP(AJ54,'【記載例】シフト記号表（勤務時間帯）'!$C$6:$W$47,21,FALSE()))</f>
        <v>2.9999999999999987</v>
      </c>
      <c r="AK55" s="253" t="str">
        <f>IF(AK54="","",VLOOKUP(AK54,'【記載例】シフト記号表（勤務時間帯）'!$C$6:$W$47,21,FALSE()))</f>
        <v/>
      </c>
      <c r="AL55" s="253" t="str">
        <f>IF(AL54="","",VLOOKUP(AL54,'【記載例】シフト記号表（勤務時間帯）'!$C$6:$W$47,21,FALSE()))</f>
        <v/>
      </c>
      <c r="AM55" s="253" t="str">
        <f>IF(AM54="","",VLOOKUP(AM54,'【記載例】シフト記号表（勤務時間帯）'!$C$6:$W$47,21,FALSE()))</f>
        <v/>
      </c>
      <c r="AN55" s="253">
        <f>IF(AN54="","",VLOOKUP(AN54,'【記載例】シフト記号表（勤務時間帯）'!$C$6:$W$47,21,FALSE()))</f>
        <v>8</v>
      </c>
      <c r="AO55" s="254">
        <f>IF(AO54="","",VLOOKUP(AO54,'【記載例】シフト記号表（勤務時間帯）'!$C$6:$W$47,21,FALSE()))</f>
        <v>8</v>
      </c>
      <c r="AP55" s="252">
        <f>IF(AP54="","",VLOOKUP(AP54,'【記載例】シフト記号表（勤務時間帯）'!$C$6:$W$47,21,FALSE()))</f>
        <v>2.9999999999999987</v>
      </c>
      <c r="AQ55" s="253">
        <f>IF(AQ54="","",VLOOKUP(AQ54,'【記載例】シフト記号表（勤務時間帯）'!$C$6:$W$47,21,FALSE()))</f>
        <v>2.9999999999999987</v>
      </c>
      <c r="AR55" s="253" t="str">
        <f>IF(AR54="","",VLOOKUP(AR54,'【記載例】シフト記号表（勤務時間帯）'!$C$6:$W$47,21,FALSE()))</f>
        <v/>
      </c>
      <c r="AS55" s="253" t="str">
        <f>IF(AS54="","",VLOOKUP(AS54,'【記載例】シフト記号表（勤務時間帯）'!$C$6:$W$47,21,FALSE()))</f>
        <v/>
      </c>
      <c r="AT55" s="253" t="str">
        <f>IF(AT54="","",VLOOKUP(AT54,'【記載例】シフト記号表（勤務時間帯）'!$C$6:$W$47,21,FALSE()))</f>
        <v/>
      </c>
      <c r="AU55" s="253">
        <f>IF(AU54="","",VLOOKUP(AU54,'【記載例】シフト記号表（勤務時間帯）'!$C$6:$W$47,21,FALSE()))</f>
        <v>8</v>
      </c>
      <c r="AV55" s="254">
        <f>IF(AV54="","",VLOOKUP(AV54,'【記載例】シフト記号表（勤務時間帯）'!$C$6:$W$47,21,FALSE()))</f>
        <v>8</v>
      </c>
      <c r="AW55" s="252" t="str">
        <f>IF(AW54="","",VLOOKUP(AW54,'【記載例】シフト記号表（勤務時間帯）'!$C$6:$W$47,21,FALSE()))</f>
        <v/>
      </c>
      <c r="AX55" s="253" t="str">
        <f>IF(AX54="","",VLOOKUP(AX54,'【記載例】シフト記号表（勤務時間帯）'!$C$6:$W$47,21,FALSE()))</f>
        <v/>
      </c>
      <c r="AY55" s="253" t="str">
        <f>IF(AY54="","",VLOOKUP(AY54,'【記載例】シフト記号表（勤務時間帯）'!$C$6:$W$47,21,FALSE()))</f>
        <v/>
      </c>
      <c r="AZ55" s="387">
        <f>IF($BC$3="４週",SUM(U55:AV55),IF($BC$3="暦月",SUM(U55:AY55),""))</f>
        <v>88</v>
      </c>
      <c r="BA55" s="387"/>
      <c r="BB55" s="388">
        <f>IF($BC$3="４週",AZ55/4,IF($BC$3="暦月",(AZ55/($BC$8/7)),""))</f>
        <v>22</v>
      </c>
      <c r="BC55" s="388"/>
      <c r="BD55" s="386"/>
      <c r="BE55" s="386"/>
      <c r="BF55" s="386"/>
      <c r="BG55" s="386"/>
      <c r="BH55" s="386"/>
    </row>
    <row r="56" spans="2:60" ht="20.25" customHeight="1" x14ac:dyDescent="0.4">
      <c r="B56" s="255"/>
      <c r="C56" s="391"/>
      <c r="D56" s="391"/>
      <c r="E56" s="391"/>
      <c r="F56" s="342"/>
      <c r="G56" s="343" t="str">
        <f>C54</f>
        <v>介護従業者</v>
      </c>
      <c r="H56" s="392"/>
      <c r="I56" s="393"/>
      <c r="J56" s="393"/>
      <c r="K56" s="393"/>
      <c r="L56" s="393"/>
      <c r="M56" s="383"/>
      <c r="N56" s="383"/>
      <c r="O56" s="383"/>
      <c r="P56" s="279" t="s">
        <v>49</v>
      </c>
      <c r="Q56" s="280"/>
      <c r="R56" s="280"/>
      <c r="S56" s="281"/>
      <c r="T56" s="282"/>
      <c r="U56" s="260" t="str">
        <f>IF(U54="","",VLOOKUP(U54,'【記載例】シフト記号表（勤務時間帯）'!$C$6:$Y$47,23,FALSE()))</f>
        <v>-</v>
      </c>
      <c r="V56" s="261" t="str">
        <f>IF(V54="","",VLOOKUP(V54,'【記載例】シフト記号表（勤務時間帯）'!$C$6:$Y$47,23,FALSE()))</f>
        <v>-</v>
      </c>
      <c r="W56" s="261" t="str">
        <f>IF(W54="","",VLOOKUP(W54,'【記載例】シフト記号表（勤務時間帯）'!$C$6:$Y$47,23,FALSE()))</f>
        <v/>
      </c>
      <c r="X56" s="261" t="str">
        <f>IF(X54="","",VLOOKUP(X54,'【記載例】シフト記号表（勤務時間帯）'!$C$6:$Y$47,23,FALSE()))</f>
        <v/>
      </c>
      <c r="Y56" s="261" t="str">
        <f>IF(Y54="","",VLOOKUP(Y54,'【記載例】シフト記号表（勤務時間帯）'!$C$6:$Y$47,23,FALSE()))</f>
        <v/>
      </c>
      <c r="Z56" s="261" t="str">
        <f>IF(Z54="","",VLOOKUP(Z54,'【記載例】シフト記号表（勤務時間帯）'!$C$6:$Y$47,23,FALSE()))</f>
        <v>-</v>
      </c>
      <c r="AA56" s="262" t="str">
        <f>IF(AA54="","",VLOOKUP(AA54,'【記載例】シフト記号表（勤務時間帯）'!$C$6:$Y$47,23,FALSE()))</f>
        <v>-</v>
      </c>
      <c r="AB56" s="260" t="str">
        <f>IF(AB54="","",VLOOKUP(AB54,'【記載例】シフト記号表（勤務時間帯）'!$C$6:$Y$47,23,FALSE()))</f>
        <v>-</v>
      </c>
      <c r="AC56" s="261" t="str">
        <f>IF(AC54="","",VLOOKUP(AC54,'【記載例】シフト記号表（勤務時間帯）'!$C$6:$Y$47,23,FALSE()))</f>
        <v>-</v>
      </c>
      <c r="AD56" s="261" t="str">
        <f>IF(AD54="","",VLOOKUP(AD54,'【記載例】シフト記号表（勤務時間帯）'!$C$6:$Y$47,23,FALSE()))</f>
        <v/>
      </c>
      <c r="AE56" s="261" t="str">
        <f>IF(AE54="","",VLOOKUP(AE54,'【記載例】シフト記号表（勤務時間帯）'!$C$6:$Y$47,23,FALSE()))</f>
        <v/>
      </c>
      <c r="AF56" s="261" t="str">
        <f>IF(AF54="","",VLOOKUP(AF54,'【記載例】シフト記号表（勤務時間帯）'!$C$6:$Y$47,23,FALSE()))</f>
        <v/>
      </c>
      <c r="AG56" s="261" t="str">
        <f>IF(AG54="","",VLOOKUP(AG54,'【記載例】シフト記号表（勤務時間帯）'!$C$6:$Y$47,23,FALSE()))</f>
        <v>-</v>
      </c>
      <c r="AH56" s="262" t="str">
        <f>IF(AH54="","",VLOOKUP(AH54,'【記載例】シフト記号表（勤務時間帯）'!$C$6:$Y$47,23,FALSE()))</f>
        <v>-</v>
      </c>
      <c r="AI56" s="260" t="str">
        <f>IF(AI54="","",VLOOKUP(AI54,'【記載例】シフト記号表（勤務時間帯）'!$C$6:$Y$47,23,FALSE()))</f>
        <v>-</v>
      </c>
      <c r="AJ56" s="261" t="str">
        <f>IF(AJ54="","",VLOOKUP(AJ54,'【記載例】シフト記号表（勤務時間帯）'!$C$6:$Y$47,23,FALSE()))</f>
        <v>-</v>
      </c>
      <c r="AK56" s="261" t="str">
        <f>IF(AK54="","",VLOOKUP(AK54,'【記載例】シフト記号表（勤務時間帯）'!$C$6:$Y$47,23,FALSE()))</f>
        <v/>
      </c>
      <c r="AL56" s="261" t="str">
        <f>IF(AL54="","",VLOOKUP(AL54,'【記載例】シフト記号表（勤務時間帯）'!$C$6:$Y$47,23,FALSE()))</f>
        <v/>
      </c>
      <c r="AM56" s="261" t="str">
        <f>IF(AM54="","",VLOOKUP(AM54,'【記載例】シフト記号表（勤務時間帯）'!$C$6:$Y$47,23,FALSE()))</f>
        <v/>
      </c>
      <c r="AN56" s="261" t="str">
        <f>IF(AN54="","",VLOOKUP(AN54,'【記載例】シフト記号表（勤務時間帯）'!$C$6:$Y$47,23,FALSE()))</f>
        <v>-</v>
      </c>
      <c r="AO56" s="262" t="str">
        <f>IF(AO54="","",VLOOKUP(AO54,'【記載例】シフト記号表（勤務時間帯）'!$C$6:$Y$47,23,FALSE()))</f>
        <v>-</v>
      </c>
      <c r="AP56" s="260" t="str">
        <f>IF(AP54="","",VLOOKUP(AP54,'【記載例】シフト記号表（勤務時間帯）'!$C$6:$Y$47,23,FALSE()))</f>
        <v>-</v>
      </c>
      <c r="AQ56" s="261" t="str">
        <f>IF(AQ54="","",VLOOKUP(AQ54,'【記載例】シフト記号表（勤務時間帯）'!$C$6:$Y$47,23,FALSE()))</f>
        <v>-</v>
      </c>
      <c r="AR56" s="261" t="str">
        <f>IF(AR54="","",VLOOKUP(AR54,'【記載例】シフト記号表（勤務時間帯）'!$C$6:$Y$47,23,FALSE()))</f>
        <v/>
      </c>
      <c r="AS56" s="261" t="str">
        <f>IF(AS54="","",VLOOKUP(AS54,'【記載例】シフト記号表（勤務時間帯）'!$C$6:$Y$47,23,FALSE()))</f>
        <v/>
      </c>
      <c r="AT56" s="261" t="str">
        <f>IF(AT54="","",VLOOKUP(AT54,'【記載例】シフト記号表（勤務時間帯）'!$C$6:$Y$47,23,FALSE()))</f>
        <v/>
      </c>
      <c r="AU56" s="261" t="str">
        <f>IF(AU54="","",VLOOKUP(AU54,'【記載例】シフト記号表（勤務時間帯）'!$C$6:$Y$47,23,FALSE()))</f>
        <v>-</v>
      </c>
      <c r="AV56" s="262" t="str">
        <f>IF(AV54="","",VLOOKUP(AV54,'【記載例】シフト記号表（勤務時間帯）'!$C$6:$Y$47,23,FALSE()))</f>
        <v>-</v>
      </c>
      <c r="AW56" s="260" t="str">
        <f>IF(AW54="","",VLOOKUP(AW54,'【記載例】シフト記号表（勤務時間帯）'!$C$6:$Y$47,23,FALSE()))</f>
        <v/>
      </c>
      <c r="AX56" s="261" t="str">
        <f>IF(AX54="","",VLOOKUP(AX54,'【記載例】シフト記号表（勤務時間帯）'!$C$6:$Y$47,23,FALSE()))</f>
        <v/>
      </c>
      <c r="AY56" s="261" t="str">
        <f>IF(AY54="","",VLOOKUP(AY54,'【記載例】シフト記号表（勤務時間帯）'!$C$6:$Y$47,23,FALSE()))</f>
        <v/>
      </c>
      <c r="AZ56" s="389">
        <f>IF($BC$3="４週",SUM(U56:AV56),IF($BC$3="暦月",SUM(U56:AY56),""))</f>
        <v>0</v>
      </c>
      <c r="BA56" s="389"/>
      <c r="BB56" s="390">
        <f>IF($BC$3="４週",AZ56/4,IF($BC$3="暦月",(AZ56/($BC$8/7)),""))</f>
        <v>0</v>
      </c>
      <c r="BC56" s="390"/>
      <c r="BD56" s="386"/>
      <c r="BE56" s="386"/>
      <c r="BF56" s="386"/>
      <c r="BG56" s="386"/>
      <c r="BH56" s="386"/>
    </row>
    <row r="57" spans="2:60" ht="20.25" customHeight="1" x14ac:dyDescent="0.4">
      <c r="B57" s="263"/>
      <c r="C57" s="391" t="s">
        <v>51</v>
      </c>
      <c r="D57" s="391"/>
      <c r="E57" s="391"/>
      <c r="F57" s="340"/>
      <c r="G57" s="341"/>
      <c r="H57" s="392" t="s">
        <v>61</v>
      </c>
      <c r="I57" s="393" t="s">
        <v>55</v>
      </c>
      <c r="J57" s="393"/>
      <c r="K57" s="393"/>
      <c r="L57" s="393"/>
      <c r="M57" s="383" t="s">
        <v>247</v>
      </c>
      <c r="N57" s="383"/>
      <c r="O57" s="383"/>
      <c r="P57" s="264" t="s">
        <v>47</v>
      </c>
      <c r="Q57" s="270"/>
      <c r="R57" s="270"/>
      <c r="S57" s="271"/>
      <c r="T57" s="278"/>
      <c r="U57" s="346"/>
      <c r="V57" s="347"/>
      <c r="W57" s="347" t="s">
        <v>233</v>
      </c>
      <c r="X57" s="347" t="s">
        <v>233</v>
      </c>
      <c r="Y57" s="347" t="s">
        <v>232</v>
      </c>
      <c r="Z57" s="347"/>
      <c r="AA57" s="348"/>
      <c r="AB57" s="346"/>
      <c r="AC57" s="347"/>
      <c r="AD57" s="347" t="s">
        <v>233</v>
      </c>
      <c r="AE57" s="347" t="s">
        <v>233</v>
      </c>
      <c r="AF57" s="347" t="s">
        <v>232</v>
      </c>
      <c r="AG57" s="347"/>
      <c r="AH57" s="348"/>
      <c r="AI57" s="346"/>
      <c r="AJ57" s="347"/>
      <c r="AK57" s="347" t="s">
        <v>233</v>
      </c>
      <c r="AL57" s="347" t="s">
        <v>233</v>
      </c>
      <c r="AM57" s="347" t="s">
        <v>232</v>
      </c>
      <c r="AN57" s="347"/>
      <c r="AO57" s="348"/>
      <c r="AP57" s="346"/>
      <c r="AQ57" s="347"/>
      <c r="AR57" s="347" t="s">
        <v>233</v>
      </c>
      <c r="AS57" s="347" t="s">
        <v>233</v>
      </c>
      <c r="AT57" s="347" t="s">
        <v>232</v>
      </c>
      <c r="AU57" s="347"/>
      <c r="AV57" s="348"/>
      <c r="AW57" s="346"/>
      <c r="AX57" s="347"/>
      <c r="AY57" s="347"/>
      <c r="AZ57" s="384"/>
      <c r="BA57" s="384"/>
      <c r="BB57" s="385"/>
      <c r="BC57" s="385"/>
      <c r="BD57" s="386"/>
      <c r="BE57" s="386"/>
      <c r="BF57" s="386"/>
      <c r="BG57" s="386"/>
      <c r="BH57" s="386"/>
    </row>
    <row r="58" spans="2:60" ht="20.25" customHeight="1" x14ac:dyDescent="0.4">
      <c r="B58" s="247">
        <f>B55+1</f>
        <v>13</v>
      </c>
      <c r="C58" s="391"/>
      <c r="D58" s="391"/>
      <c r="E58" s="391"/>
      <c r="F58" s="340" t="str">
        <f>C57</f>
        <v>介護従業者</v>
      </c>
      <c r="G58" s="341"/>
      <c r="H58" s="392"/>
      <c r="I58" s="393"/>
      <c r="J58" s="393"/>
      <c r="K58" s="393"/>
      <c r="L58" s="393"/>
      <c r="M58" s="383"/>
      <c r="N58" s="383"/>
      <c r="O58" s="383"/>
      <c r="P58" s="248" t="s">
        <v>48</v>
      </c>
      <c r="Q58" s="249"/>
      <c r="R58" s="249"/>
      <c r="S58" s="250"/>
      <c r="T58" s="251"/>
      <c r="U58" s="252" t="str">
        <f>IF(U57="","",VLOOKUP(U57,'【記載例】シフト記号表（勤務時間帯）'!$C$6:$W$47,21,FALSE()))</f>
        <v/>
      </c>
      <c r="V58" s="253" t="str">
        <f>IF(V57="","",VLOOKUP(V57,'【記載例】シフト記号表（勤務時間帯）'!$C$6:$W$47,21,FALSE()))</f>
        <v/>
      </c>
      <c r="W58" s="253">
        <f>IF(W57="","",VLOOKUP(W57,'【記載例】シフト記号表（勤務時間帯）'!$C$6:$W$47,21,FALSE()))</f>
        <v>8</v>
      </c>
      <c r="X58" s="253">
        <f>IF(X57="","",VLOOKUP(X57,'【記載例】シフト記号表（勤務時間帯）'!$C$6:$W$47,21,FALSE()))</f>
        <v>8</v>
      </c>
      <c r="Y58" s="253">
        <f>IF(Y57="","",VLOOKUP(Y57,'【記載例】シフト記号表（勤務時間帯）'!$C$6:$W$47,21,FALSE()))</f>
        <v>2.9999999999999987</v>
      </c>
      <c r="Z58" s="253" t="str">
        <f>IF(Z57="","",VLOOKUP(Z57,'【記載例】シフト記号表（勤務時間帯）'!$C$6:$W$47,21,FALSE()))</f>
        <v/>
      </c>
      <c r="AA58" s="254" t="str">
        <f>IF(AA57="","",VLOOKUP(AA57,'【記載例】シフト記号表（勤務時間帯）'!$C$6:$W$47,21,FALSE()))</f>
        <v/>
      </c>
      <c r="AB58" s="252" t="str">
        <f>IF(AB57="","",VLOOKUP(AB57,'【記載例】シフト記号表（勤務時間帯）'!$C$6:$W$47,21,FALSE()))</f>
        <v/>
      </c>
      <c r="AC58" s="253" t="str">
        <f>IF(AC57="","",VLOOKUP(AC57,'【記載例】シフト記号表（勤務時間帯）'!$C$6:$W$47,21,FALSE()))</f>
        <v/>
      </c>
      <c r="AD58" s="253">
        <f>IF(AD57="","",VLOOKUP(AD57,'【記載例】シフト記号表（勤務時間帯）'!$C$6:$W$47,21,FALSE()))</f>
        <v>8</v>
      </c>
      <c r="AE58" s="253">
        <f>IF(AE57="","",VLOOKUP(AE57,'【記載例】シフト記号表（勤務時間帯）'!$C$6:$W$47,21,FALSE()))</f>
        <v>8</v>
      </c>
      <c r="AF58" s="253">
        <f>IF(AF57="","",VLOOKUP(AF57,'【記載例】シフト記号表（勤務時間帯）'!$C$6:$W$47,21,FALSE()))</f>
        <v>2.9999999999999987</v>
      </c>
      <c r="AG58" s="253" t="str">
        <f>IF(AG57="","",VLOOKUP(AG57,'【記載例】シフト記号表（勤務時間帯）'!$C$6:$W$47,21,FALSE()))</f>
        <v/>
      </c>
      <c r="AH58" s="254" t="str">
        <f>IF(AH57="","",VLOOKUP(AH57,'【記載例】シフト記号表（勤務時間帯）'!$C$6:$W$47,21,FALSE()))</f>
        <v/>
      </c>
      <c r="AI58" s="252" t="str">
        <f>IF(AI57="","",VLOOKUP(AI57,'【記載例】シフト記号表（勤務時間帯）'!$C$6:$W$47,21,FALSE()))</f>
        <v/>
      </c>
      <c r="AJ58" s="253" t="str">
        <f>IF(AJ57="","",VLOOKUP(AJ57,'【記載例】シフト記号表（勤務時間帯）'!$C$6:$W$47,21,FALSE()))</f>
        <v/>
      </c>
      <c r="AK58" s="253">
        <f>IF(AK57="","",VLOOKUP(AK57,'【記載例】シフト記号表（勤務時間帯）'!$C$6:$W$47,21,FALSE()))</f>
        <v>8</v>
      </c>
      <c r="AL58" s="253">
        <f>IF(AL57="","",VLOOKUP(AL57,'【記載例】シフト記号表（勤務時間帯）'!$C$6:$W$47,21,FALSE()))</f>
        <v>8</v>
      </c>
      <c r="AM58" s="253">
        <f>IF(AM57="","",VLOOKUP(AM57,'【記載例】シフト記号表（勤務時間帯）'!$C$6:$W$47,21,FALSE()))</f>
        <v>2.9999999999999987</v>
      </c>
      <c r="AN58" s="253" t="str">
        <f>IF(AN57="","",VLOOKUP(AN57,'【記載例】シフト記号表（勤務時間帯）'!$C$6:$W$47,21,FALSE()))</f>
        <v/>
      </c>
      <c r="AO58" s="254" t="str">
        <f>IF(AO57="","",VLOOKUP(AO57,'【記載例】シフト記号表（勤務時間帯）'!$C$6:$W$47,21,FALSE()))</f>
        <v/>
      </c>
      <c r="AP58" s="252" t="str">
        <f>IF(AP57="","",VLOOKUP(AP57,'【記載例】シフト記号表（勤務時間帯）'!$C$6:$W$47,21,FALSE()))</f>
        <v/>
      </c>
      <c r="AQ58" s="253" t="str">
        <f>IF(AQ57="","",VLOOKUP(AQ57,'【記載例】シフト記号表（勤務時間帯）'!$C$6:$W$47,21,FALSE()))</f>
        <v/>
      </c>
      <c r="AR58" s="253">
        <f>IF(AR57="","",VLOOKUP(AR57,'【記載例】シフト記号表（勤務時間帯）'!$C$6:$W$47,21,FALSE()))</f>
        <v>8</v>
      </c>
      <c r="AS58" s="253">
        <f>IF(AS57="","",VLOOKUP(AS57,'【記載例】シフト記号表（勤務時間帯）'!$C$6:$W$47,21,FALSE()))</f>
        <v>8</v>
      </c>
      <c r="AT58" s="253">
        <f>IF(AT57="","",VLOOKUP(AT57,'【記載例】シフト記号表（勤務時間帯）'!$C$6:$W$47,21,FALSE()))</f>
        <v>2.9999999999999987</v>
      </c>
      <c r="AU58" s="253" t="str">
        <f>IF(AU57="","",VLOOKUP(AU57,'【記載例】シフト記号表（勤務時間帯）'!$C$6:$W$47,21,FALSE()))</f>
        <v/>
      </c>
      <c r="AV58" s="254" t="str">
        <f>IF(AV57="","",VLOOKUP(AV57,'【記載例】シフト記号表（勤務時間帯）'!$C$6:$W$47,21,FALSE()))</f>
        <v/>
      </c>
      <c r="AW58" s="252" t="str">
        <f>IF(AW57="","",VLOOKUP(AW57,'【記載例】シフト記号表（勤務時間帯）'!$C$6:$W$47,21,FALSE()))</f>
        <v/>
      </c>
      <c r="AX58" s="253" t="str">
        <f>IF(AX57="","",VLOOKUP(AX57,'【記載例】シフト記号表（勤務時間帯）'!$C$6:$W$47,21,FALSE()))</f>
        <v/>
      </c>
      <c r="AY58" s="253" t="str">
        <f>IF(AY57="","",VLOOKUP(AY57,'【記載例】シフト記号表（勤務時間帯）'!$C$6:$W$47,21,FALSE()))</f>
        <v/>
      </c>
      <c r="AZ58" s="387">
        <f>IF($BC$3="４週",SUM(U58:AV58),IF($BC$3="暦月",SUM(U58:AY58),""))</f>
        <v>76</v>
      </c>
      <c r="BA58" s="387"/>
      <c r="BB58" s="388">
        <f>IF($BC$3="４週",AZ58/4,IF($BC$3="暦月",(AZ58/($BC$8/7)),""))</f>
        <v>19</v>
      </c>
      <c r="BC58" s="388"/>
      <c r="BD58" s="386"/>
      <c r="BE58" s="386"/>
      <c r="BF58" s="386"/>
      <c r="BG58" s="386"/>
      <c r="BH58" s="386"/>
    </row>
    <row r="59" spans="2:60" ht="20.25" customHeight="1" x14ac:dyDescent="0.4">
      <c r="B59" s="255"/>
      <c r="C59" s="391"/>
      <c r="D59" s="391"/>
      <c r="E59" s="391"/>
      <c r="F59" s="342"/>
      <c r="G59" s="343" t="str">
        <f>C57</f>
        <v>介護従業者</v>
      </c>
      <c r="H59" s="392"/>
      <c r="I59" s="393"/>
      <c r="J59" s="393"/>
      <c r="K59" s="393"/>
      <c r="L59" s="393"/>
      <c r="M59" s="383"/>
      <c r="N59" s="383"/>
      <c r="O59" s="383"/>
      <c r="P59" s="279" t="s">
        <v>49</v>
      </c>
      <c r="Q59" s="280"/>
      <c r="R59" s="280"/>
      <c r="S59" s="281"/>
      <c r="T59" s="282"/>
      <c r="U59" s="260" t="str">
        <f>IF(U57="","",VLOOKUP(U57,'【記載例】シフト記号表（勤務時間帯）'!$C$6:$Y$47,23,FALSE()))</f>
        <v/>
      </c>
      <c r="V59" s="261" t="str">
        <f>IF(V57="","",VLOOKUP(V57,'【記載例】シフト記号表（勤務時間帯）'!$C$6:$Y$47,23,FALSE()))</f>
        <v/>
      </c>
      <c r="W59" s="261" t="str">
        <f>IF(W57="","",VLOOKUP(W57,'【記載例】シフト記号表（勤務時間帯）'!$C$6:$Y$47,23,FALSE()))</f>
        <v>-</v>
      </c>
      <c r="X59" s="261" t="str">
        <f>IF(X57="","",VLOOKUP(X57,'【記載例】シフト記号表（勤務時間帯）'!$C$6:$Y$47,23,FALSE()))</f>
        <v>-</v>
      </c>
      <c r="Y59" s="261" t="str">
        <f>IF(Y57="","",VLOOKUP(Y57,'【記載例】シフト記号表（勤務時間帯）'!$C$6:$Y$47,23,FALSE()))</f>
        <v>-</v>
      </c>
      <c r="Z59" s="261" t="str">
        <f>IF(Z57="","",VLOOKUP(Z57,'【記載例】シフト記号表（勤務時間帯）'!$C$6:$Y$47,23,FALSE()))</f>
        <v/>
      </c>
      <c r="AA59" s="262" t="str">
        <f>IF(AA57="","",VLOOKUP(AA57,'【記載例】シフト記号表（勤務時間帯）'!$C$6:$Y$47,23,FALSE()))</f>
        <v/>
      </c>
      <c r="AB59" s="260" t="str">
        <f>IF(AB57="","",VLOOKUP(AB57,'【記載例】シフト記号表（勤務時間帯）'!$C$6:$Y$47,23,FALSE()))</f>
        <v/>
      </c>
      <c r="AC59" s="261" t="str">
        <f>IF(AC57="","",VLOOKUP(AC57,'【記載例】シフト記号表（勤務時間帯）'!$C$6:$Y$47,23,FALSE()))</f>
        <v/>
      </c>
      <c r="AD59" s="261" t="str">
        <f>IF(AD57="","",VLOOKUP(AD57,'【記載例】シフト記号表（勤務時間帯）'!$C$6:$Y$47,23,FALSE()))</f>
        <v>-</v>
      </c>
      <c r="AE59" s="261" t="str">
        <f>IF(AE57="","",VLOOKUP(AE57,'【記載例】シフト記号表（勤務時間帯）'!$C$6:$Y$47,23,FALSE()))</f>
        <v>-</v>
      </c>
      <c r="AF59" s="261" t="str">
        <f>IF(AF57="","",VLOOKUP(AF57,'【記載例】シフト記号表（勤務時間帯）'!$C$6:$Y$47,23,FALSE()))</f>
        <v>-</v>
      </c>
      <c r="AG59" s="261" t="str">
        <f>IF(AG57="","",VLOOKUP(AG57,'【記載例】シフト記号表（勤務時間帯）'!$C$6:$Y$47,23,FALSE()))</f>
        <v/>
      </c>
      <c r="AH59" s="262" t="str">
        <f>IF(AH57="","",VLOOKUP(AH57,'【記載例】シフト記号表（勤務時間帯）'!$C$6:$Y$47,23,FALSE()))</f>
        <v/>
      </c>
      <c r="AI59" s="260" t="str">
        <f>IF(AI57="","",VLOOKUP(AI57,'【記載例】シフト記号表（勤務時間帯）'!$C$6:$Y$47,23,FALSE()))</f>
        <v/>
      </c>
      <c r="AJ59" s="261" t="str">
        <f>IF(AJ57="","",VLOOKUP(AJ57,'【記載例】シフト記号表（勤務時間帯）'!$C$6:$Y$47,23,FALSE()))</f>
        <v/>
      </c>
      <c r="AK59" s="261" t="str">
        <f>IF(AK57="","",VLOOKUP(AK57,'【記載例】シフト記号表（勤務時間帯）'!$C$6:$Y$47,23,FALSE()))</f>
        <v>-</v>
      </c>
      <c r="AL59" s="261" t="str">
        <f>IF(AL57="","",VLOOKUP(AL57,'【記載例】シフト記号表（勤務時間帯）'!$C$6:$Y$47,23,FALSE()))</f>
        <v>-</v>
      </c>
      <c r="AM59" s="261" t="str">
        <f>IF(AM57="","",VLOOKUP(AM57,'【記載例】シフト記号表（勤務時間帯）'!$C$6:$Y$47,23,FALSE()))</f>
        <v>-</v>
      </c>
      <c r="AN59" s="261" t="str">
        <f>IF(AN57="","",VLOOKUP(AN57,'【記載例】シフト記号表（勤務時間帯）'!$C$6:$Y$47,23,FALSE()))</f>
        <v/>
      </c>
      <c r="AO59" s="262" t="str">
        <f>IF(AO57="","",VLOOKUP(AO57,'【記載例】シフト記号表（勤務時間帯）'!$C$6:$Y$47,23,FALSE()))</f>
        <v/>
      </c>
      <c r="AP59" s="260" t="str">
        <f>IF(AP57="","",VLOOKUP(AP57,'【記載例】シフト記号表（勤務時間帯）'!$C$6:$Y$47,23,FALSE()))</f>
        <v/>
      </c>
      <c r="AQ59" s="261" t="str">
        <f>IF(AQ57="","",VLOOKUP(AQ57,'【記載例】シフト記号表（勤務時間帯）'!$C$6:$Y$47,23,FALSE()))</f>
        <v/>
      </c>
      <c r="AR59" s="261" t="str">
        <f>IF(AR57="","",VLOOKUP(AR57,'【記載例】シフト記号表（勤務時間帯）'!$C$6:$Y$47,23,FALSE()))</f>
        <v>-</v>
      </c>
      <c r="AS59" s="261" t="str">
        <f>IF(AS57="","",VLOOKUP(AS57,'【記載例】シフト記号表（勤務時間帯）'!$C$6:$Y$47,23,FALSE()))</f>
        <v>-</v>
      </c>
      <c r="AT59" s="261" t="str">
        <f>IF(AT57="","",VLOOKUP(AT57,'【記載例】シフト記号表（勤務時間帯）'!$C$6:$Y$47,23,FALSE()))</f>
        <v>-</v>
      </c>
      <c r="AU59" s="261" t="str">
        <f>IF(AU57="","",VLOOKUP(AU57,'【記載例】シフト記号表（勤務時間帯）'!$C$6:$Y$47,23,FALSE()))</f>
        <v/>
      </c>
      <c r="AV59" s="262" t="str">
        <f>IF(AV57="","",VLOOKUP(AV57,'【記載例】シフト記号表（勤務時間帯）'!$C$6:$Y$47,23,FALSE()))</f>
        <v/>
      </c>
      <c r="AW59" s="260" t="str">
        <f>IF(AW57="","",VLOOKUP(AW57,'【記載例】シフト記号表（勤務時間帯）'!$C$6:$Y$47,23,FALSE()))</f>
        <v/>
      </c>
      <c r="AX59" s="261" t="str">
        <f>IF(AX57="","",VLOOKUP(AX57,'【記載例】シフト記号表（勤務時間帯）'!$C$6:$Y$47,23,FALSE()))</f>
        <v/>
      </c>
      <c r="AY59" s="261" t="str">
        <f>IF(AY57="","",VLOOKUP(AY57,'【記載例】シフト記号表（勤務時間帯）'!$C$6:$Y$47,23,FALSE()))</f>
        <v/>
      </c>
      <c r="AZ59" s="389">
        <f>IF($BC$3="４週",SUM(U59:AV59),IF($BC$3="暦月",SUM(U59:AY59),""))</f>
        <v>0</v>
      </c>
      <c r="BA59" s="389"/>
      <c r="BB59" s="390">
        <f>IF($BC$3="４週",AZ59/4,IF($BC$3="暦月",(AZ59/($BC$8/7)),""))</f>
        <v>0</v>
      </c>
      <c r="BC59" s="390"/>
      <c r="BD59" s="386"/>
      <c r="BE59" s="386"/>
      <c r="BF59" s="386"/>
      <c r="BG59" s="386"/>
      <c r="BH59" s="386"/>
    </row>
    <row r="60" spans="2:60" ht="20.25" customHeight="1" x14ac:dyDescent="0.4">
      <c r="B60" s="263"/>
      <c r="C60" s="391"/>
      <c r="D60" s="391"/>
      <c r="E60" s="391"/>
      <c r="F60" s="340"/>
      <c r="G60" s="341"/>
      <c r="H60" s="392"/>
      <c r="I60" s="393"/>
      <c r="J60" s="393"/>
      <c r="K60" s="393"/>
      <c r="L60" s="393"/>
      <c r="M60" s="383"/>
      <c r="N60" s="383"/>
      <c r="O60" s="383"/>
      <c r="P60" s="264" t="s">
        <v>47</v>
      </c>
      <c r="Q60" s="270"/>
      <c r="R60" s="270"/>
      <c r="S60" s="271"/>
      <c r="T60" s="278"/>
      <c r="U60" s="346"/>
      <c r="V60" s="347"/>
      <c r="W60" s="347"/>
      <c r="X60" s="347"/>
      <c r="Y60" s="347"/>
      <c r="Z60" s="347"/>
      <c r="AA60" s="348"/>
      <c r="AB60" s="346"/>
      <c r="AC60" s="347"/>
      <c r="AD60" s="347"/>
      <c r="AE60" s="347"/>
      <c r="AF60" s="347"/>
      <c r="AG60" s="347"/>
      <c r="AH60" s="348"/>
      <c r="AI60" s="346"/>
      <c r="AJ60" s="347"/>
      <c r="AK60" s="347"/>
      <c r="AL60" s="347"/>
      <c r="AM60" s="347"/>
      <c r="AN60" s="347"/>
      <c r="AO60" s="348"/>
      <c r="AP60" s="346"/>
      <c r="AQ60" s="347"/>
      <c r="AR60" s="347"/>
      <c r="AS60" s="347"/>
      <c r="AT60" s="347"/>
      <c r="AU60" s="347"/>
      <c r="AV60" s="348"/>
      <c r="AW60" s="346"/>
      <c r="AX60" s="347"/>
      <c r="AY60" s="347"/>
      <c r="AZ60" s="384"/>
      <c r="BA60" s="384"/>
      <c r="BB60" s="385"/>
      <c r="BC60" s="385"/>
      <c r="BD60" s="386"/>
      <c r="BE60" s="386"/>
      <c r="BF60" s="386"/>
      <c r="BG60" s="386"/>
      <c r="BH60" s="386"/>
    </row>
    <row r="61" spans="2:60" ht="20.25" customHeight="1" x14ac:dyDescent="0.4">
      <c r="B61" s="247">
        <f>B58+1</f>
        <v>14</v>
      </c>
      <c r="C61" s="391"/>
      <c r="D61" s="391"/>
      <c r="E61" s="391"/>
      <c r="F61" s="340"/>
      <c r="G61" s="341"/>
      <c r="H61" s="392"/>
      <c r="I61" s="393"/>
      <c r="J61" s="393"/>
      <c r="K61" s="393"/>
      <c r="L61" s="393"/>
      <c r="M61" s="383"/>
      <c r="N61" s="383"/>
      <c r="O61" s="383"/>
      <c r="P61" s="248" t="s">
        <v>48</v>
      </c>
      <c r="Q61" s="249"/>
      <c r="R61" s="249"/>
      <c r="S61" s="250"/>
      <c r="T61" s="251"/>
      <c r="U61" s="252" t="str">
        <f>IF(U60="","",VLOOKUP(U60,'【記載例】シフト記号表（勤務時間帯）'!$C$6:$W$47,21,FALSE()))</f>
        <v/>
      </c>
      <c r="V61" s="253" t="str">
        <f>IF(V60="","",VLOOKUP(V60,'【記載例】シフト記号表（勤務時間帯）'!$C$6:$W$47,21,FALSE()))</f>
        <v/>
      </c>
      <c r="W61" s="253" t="str">
        <f>IF(W60="","",VLOOKUP(W60,'【記載例】シフト記号表（勤務時間帯）'!$C$6:$W$47,21,FALSE()))</f>
        <v/>
      </c>
      <c r="X61" s="253" t="str">
        <f>IF(X60="","",VLOOKUP(X60,'【記載例】シフト記号表（勤務時間帯）'!$C$6:$W$47,21,FALSE()))</f>
        <v/>
      </c>
      <c r="Y61" s="253" t="str">
        <f>IF(Y60="","",VLOOKUP(Y60,'【記載例】シフト記号表（勤務時間帯）'!$C$6:$W$47,21,FALSE()))</f>
        <v/>
      </c>
      <c r="Z61" s="253" t="str">
        <f>IF(Z60="","",VLOOKUP(Z60,'【記載例】シフト記号表（勤務時間帯）'!$C$6:$W$47,21,FALSE()))</f>
        <v/>
      </c>
      <c r="AA61" s="254" t="str">
        <f>IF(AA60="","",VLOOKUP(AA60,'【記載例】シフト記号表（勤務時間帯）'!$C$6:$W$47,21,FALSE()))</f>
        <v/>
      </c>
      <c r="AB61" s="252" t="str">
        <f>IF(AB60="","",VLOOKUP(AB60,'【記載例】シフト記号表（勤務時間帯）'!$C$6:$W$47,21,FALSE()))</f>
        <v/>
      </c>
      <c r="AC61" s="253" t="str">
        <f>IF(AC60="","",VLOOKUP(AC60,'【記載例】シフト記号表（勤務時間帯）'!$C$6:$W$47,21,FALSE()))</f>
        <v/>
      </c>
      <c r="AD61" s="253" t="str">
        <f>IF(AD60="","",VLOOKUP(AD60,'【記載例】シフト記号表（勤務時間帯）'!$C$6:$W$47,21,FALSE()))</f>
        <v/>
      </c>
      <c r="AE61" s="253" t="str">
        <f>IF(AE60="","",VLOOKUP(AE60,'【記載例】シフト記号表（勤務時間帯）'!$C$6:$W$47,21,FALSE()))</f>
        <v/>
      </c>
      <c r="AF61" s="253" t="str">
        <f>IF(AF60="","",VLOOKUP(AF60,'【記載例】シフト記号表（勤務時間帯）'!$C$6:$W$47,21,FALSE()))</f>
        <v/>
      </c>
      <c r="AG61" s="253" t="str">
        <f>IF(AG60="","",VLOOKUP(AG60,'【記載例】シフト記号表（勤務時間帯）'!$C$6:$W$47,21,FALSE()))</f>
        <v/>
      </c>
      <c r="AH61" s="254" t="str">
        <f>IF(AH60="","",VLOOKUP(AH60,'【記載例】シフト記号表（勤務時間帯）'!$C$6:$W$47,21,FALSE()))</f>
        <v/>
      </c>
      <c r="AI61" s="252" t="str">
        <f>IF(AI60="","",VLOOKUP(AI60,'【記載例】シフト記号表（勤務時間帯）'!$C$6:$W$47,21,FALSE()))</f>
        <v/>
      </c>
      <c r="AJ61" s="253" t="str">
        <f>IF(AJ60="","",VLOOKUP(AJ60,'【記載例】シフト記号表（勤務時間帯）'!$C$6:$W$47,21,FALSE()))</f>
        <v/>
      </c>
      <c r="AK61" s="253" t="str">
        <f>IF(AK60="","",VLOOKUP(AK60,'【記載例】シフト記号表（勤務時間帯）'!$C$6:$W$47,21,FALSE()))</f>
        <v/>
      </c>
      <c r="AL61" s="253" t="str">
        <f>IF(AL60="","",VLOOKUP(AL60,'【記載例】シフト記号表（勤務時間帯）'!$C$6:$W$47,21,FALSE()))</f>
        <v/>
      </c>
      <c r="AM61" s="253" t="str">
        <f>IF(AM60="","",VLOOKUP(AM60,'【記載例】シフト記号表（勤務時間帯）'!$C$6:$W$47,21,FALSE()))</f>
        <v/>
      </c>
      <c r="AN61" s="253" t="str">
        <f>IF(AN60="","",VLOOKUP(AN60,'【記載例】シフト記号表（勤務時間帯）'!$C$6:$W$47,21,FALSE()))</f>
        <v/>
      </c>
      <c r="AO61" s="254" t="str">
        <f>IF(AO60="","",VLOOKUP(AO60,'【記載例】シフト記号表（勤務時間帯）'!$C$6:$W$47,21,FALSE()))</f>
        <v/>
      </c>
      <c r="AP61" s="252" t="str">
        <f>IF(AP60="","",VLOOKUP(AP60,'【記載例】シフト記号表（勤務時間帯）'!$C$6:$W$47,21,FALSE()))</f>
        <v/>
      </c>
      <c r="AQ61" s="253" t="str">
        <f>IF(AQ60="","",VLOOKUP(AQ60,'【記載例】シフト記号表（勤務時間帯）'!$C$6:$W$47,21,FALSE()))</f>
        <v/>
      </c>
      <c r="AR61" s="253" t="str">
        <f>IF(AR60="","",VLOOKUP(AR60,'【記載例】シフト記号表（勤務時間帯）'!$C$6:$W$47,21,FALSE()))</f>
        <v/>
      </c>
      <c r="AS61" s="253" t="str">
        <f>IF(AS60="","",VLOOKUP(AS60,'【記載例】シフト記号表（勤務時間帯）'!$C$6:$W$47,21,FALSE()))</f>
        <v/>
      </c>
      <c r="AT61" s="253" t="str">
        <f>IF(AT60="","",VLOOKUP(AT60,'【記載例】シフト記号表（勤務時間帯）'!$C$6:$W$47,21,FALSE()))</f>
        <v/>
      </c>
      <c r="AU61" s="253" t="str">
        <f>IF(AU60="","",VLOOKUP(AU60,'【記載例】シフト記号表（勤務時間帯）'!$C$6:$W$47,21,FALSE()))</f>
        <v/>
      </c>
      <c r="AV61" s="254" t="str">
        <f>IF(AV60="","",VLOOKUP(AV60,'【記載例】シフト記号表（勤務時間帯）'!$C$6:$W$47,21,FALSE()))</f>
        <v/>
      </c>
      <c r="AW61" s="252" t="str">
        <f>IF(AW60="","",VLOOKUP(AW60,'【記載例】シフト記号表（勤務時間帯）'!$C$6:$W$47,21,FALSE()))</f>
        <v/>
      </c>
      <c r="AX61" s="253" t="str">
        <f>IF(AX60="","",VLOOKUP(AX60,'【記載例】シフト記号表（勤務時間帯）'!$C$6:$W$47,21,FALSE()))</f>
        <v/>
      </c>
      <c r="AY61" s="253" t="str">
        <f>IF(AY60="","",VLOOKUP(AY60,'【記載例】シフト記号表（勤務時間帯）'!$C$6:$W$47,21,FALSE()))</f>
        <v/>
      </c>
      <c r="AZ61" s="387">
        <f>IF($BC$3="４週",SUM(U61:AV61),IF($BC$3="暦月",SUM(U61:AY61),""))</f>
        <v>0</v>
      </c>
      <c r="BA61" s="387"/>
      <c r="BB61" s="388">
        <f>IF($BC$3="４週",AZ61/4,IF($BC$3="暦月",(AZ61/($BC$8/7)),""))</f>
        <v>0</v>
      </c>
      <c r="BC61" s="388"/>
      <c r="BD61" s="386"/>
      <c r="BE61" s="386"/>
      <c r="BF61" s="386"/>
      <c r="BG61" s="386"/>
      <c r="BH61" s="386"/>
    </row>
    <row r="62" spans="2:60" ht="20.25" customHeight="1" x14ac:dyDescent="0.4">
      <c r="B62" s="255"/>
      <c r="C62" s="391"/>
      <c r="D62" s="391"/>
      <c r="E62" s="391"/>
      <c r="F62" s="342"/>
      <c r="G62" s="343"/>
      <c r="H62" s="392"/>
      <c r="I62" s="393"/>
      <c r="J62" s="393"/>
      <c r="K62" s="393"/>
      <c r="L62" s="393"/>
      <c r="M62" s="383"/>
      <c r="N62" s="383"/>
      <c r="O62" s="383"/>
      <c r="P62" s="279" t="s">
        <v>49</v>
      </c>
      <c r="Q62" s="280"/>
      <c r="R62" s="280"/>
      <c r="S62" s="281"/>
      <c r="T62" s="282"/>
      <c r="U62" s="260" t="str">
        <f>IF(U60="","",VLOOKUP(U60,'【記載例】シフト記号表（勤務時間帯）'!$C$6:$Y$47,23,FALSE()))</f>
        <v/>
      </c>
      <c r="V62" s="261" t="str">
        <f>IF(V60="","",VLOOKUP(V60,'【記載例】シフト記号表（勤務時間帯）'!$C$6:$Y$47,23,FALSE()))</f>
        <v/>
      </c>
      <c r="W62" s="261" t="str">
        <f>IF(W60="","",VLOOKUP(W60,'【記載例】シフト記号表（勤務時間帯）'!$C$6:$Y$47,23,FALSE()))</f>
        <v/>
      </c>
      <c r="X62" s="261" t="str">
        <f>IF(X60="","",VLOOKUP(X60,'【記載例】シフト記号表（勤務時間帯）'!$C$6:$Y$47,23,FALSE()))</f>
        <v/>
      </c>
      <c r="Y62" s="261" t="str">
        <f>IF(Y60="","",VLOOKUP(Y60,'【記載例】シフト記号表（勤務時間帯）'!$C$6:$Y$47,23,FALSE()))</f>
        <v/>
      </c>
      <c r="Z62" s="261" t="str">
        <f>IF(Z60="","",VLOOKUP(Z60,'【記載例】シフト記号表（勤務時間帯）'!$C$6:$Y$47,23,FALSE()))</f>
        <v/>
      </c>
      <c r="AA62" s="262" t="str">
        <f>IF(AA60="","",VLOOKUP(AA60,'【記載例】シフト記号表（勤務時間帯）'!$C$6:$Y$47,23,FALSE()))</f>
        <v/>
      </c>
      <c r="AB62" s="260" t="str">
        <f>IF(AB60="","",VLOOKUP(AB60,'【記載例】シフト記号表（勤務時間帯）'!$C$6:$Y$47,23,FALSE()))</f>
        <v/>
      </c>
      <c r="AC62" s="261" t="str">
        <f>IF(AC60="","",VLOOKUP(AC60,'【記載例】シフト記号表（勤務時間帯）'!$C$6:$Y$47,23,FALSE()))</f>
        <v/>
      </c>
      <c r="AD62" s="261" t="str">
        <f>IF(AD60="","",VLOOKUP(AD60,'【記載例】シフト記号表（勤務時間帯）'!$C$6:$Y$47,23,FALSE()))</f>
        <v/>
      </c>
      <c r="AE62" s="261" t="str">
        <f>IF(AE60="","",VLOOKUP(AE60,'【記載例】シフト記号表（勤務時間帯）'!$C$6:$Y$47,23,FALSE()))</f>
        <v/>
      </c>
      <c r="AF62" s="261" t="str">
        <f>IF(AF60="","",VLOOKUP(AF60,'【記載例】シフト記号表（勤務時間帯）'!$C$6:$Y$47,23,FALSE()))</f>
        <v/>
      </c>
      <c r="AG62" s="261" t="str">
        <f>IF(AG60="","",VLOOKUP(AG60,'【記載例】シフト記号表（勤務時間帯）'!$C$6:$Y$47,23,FALSE()))</f>
        <v/>
      </c>
      <c r="AH62" s="262" t="str">
        <f>IF(AH60="","",VLOOKUP(AH60,'【記載例】シフト記号表（勤務時間帯）'!$C$6:$Y$47,23,FALSE()))</f>
        <v/>
      </c>
      <c r="AI62" s="260" t="str">
        <f>IF(AI60="","",VLOOKUP(AI60,'【記載例】シフト記号表（勤務時間帯）'!$C$6:$Y$47,23,FALSE()))</f>
        <v/>
      </c>
      <c r="AJ62" s="261" t="str">
        <f>IF(AJ60="","",VLOOKUP(AJ60,'【記載例】シフト記号表（勤務時間帯）'!$C$6:$Y$47,23,FALSE()))</f>
        <v/>
      </c>
      <c r="AK62" s="261" t="str">
        <f>IF(AK60="","",VLOOKUP(AK60,'【記載例】シフト記号表（勤務時間帯）'!$C$6:$Y$47,23,FALSE()))</f>
        <v/>
      </c>
      <c r="AL62" s="261" t="str">
        <f>IF(AL60="","",VLOOKUP(AL60,'【記載例】シフト記号表（勤務時間帯）'!$C$6:$Y$47,23,FALSE()))</f>
        <v/>
      </c>
      <c r="AM62" s="261" t="str">
        <f>IF(AM60="","",VLOOKUP(AM60,'【記載例】シフト記号表（勤務時間帯）'!$C$6:$Y$47,23,FALSE()))</f>
        <v/>
      </c>
      <c r="AN62" s="261" t="str">
        <f>IF(AN60="","",VLOOKUP(AN60,'【記載例】シフト記号表（勤務時間帯）'!$C$6:$Y$47,23,FALSE()))</f>
        <v/>
      </c>
      <c r="AO62" s="262" t="str">
        <f>IF(AO60="","",VLOOKUP(AO60,'【記載例】シフト記号表（勤務時間帯）'!$C$6:$Y$47,23,FALSE()))</f>
        <v/>
      </c>
      <c r="AP62" s="260" t="str">
        <f>IF(AP60="","",VLOOKUP(AP60,'【記載例】シフト記号表（勤務時間帯）'!$C$6:$Y$47,23,FALSE()))</f>
        <v/>
      </c>
      <c r="AQ62" s="261" t="str">
        <f>IF(AQ60="","",VLOOKUP(AQ60,'【記載例】シフト記号表（勤務時間帯）'!$C$6:$Y$47,23,FALSE()))</f>
        <v/>
      </c>
      <c r="AR62" s="261" t="str">
        <f>IF(AR60="","",VLOOKUP(AR60,'【記載例】シフト記号表（勤務時間帯）'!$C$6:$Y$47,23,FALSE()))</f>
        <v/>
      </c>
      <c r="AS62" s="261" t="str">
        <f>IF(AS60="","",VLOOKUP(AS60,'【記載例】シフト記号表（勤務時間帯）'!$C$6:$Y$47,23,FALSE()))</f>
        <v/>
      </c>
      <c r="AT62" s="261" t="str">
        <f>IF(AT60="","",VLOOKUP(AT60,'【記載例】シフト記号表（勤務時間帯）'!$C$6:$Y$47,23,FALSE()))</f>
        <v/>
      </c>
      <c r="AU62" s="261" t="str">
        <f>IF(AU60="","",VLOOKUP(AU60,'【記載例】シフト記号表（勤務時間帯）'!$C$6:$Y$47,23,FALSE()))</f>
        <v/>
      </c>
      <c r="AV62" s="262" t="str">
        <f>IF(AV60="","",VLOOKUP(AV60,'【記載例】シフト記号表（勤務時間帯）'!$C$6:$Y$47,23,FALSE()))</f>
        <v/>
      </c>
      <c r="AW62" s="260" t="str">
        <f>IF(AW60="","",VLOOKUP(AW60,'【記載例】シフト記号表（勤務時間帯）'!$C$6:$Y$47,23,FALSE()))</f>
        <v/>
      </c>
      <c r="AX62" s="261" t="str">
        <f>IF(AX60="","",VLOOKUP(AX60,'【記載例】シフト記号表（勤務時間帯）'!$C$6:$Y$47,23,FALSE()))</f>
        <v/>
      </c>
      <c r="AY62" s="261" t="str">
        <f>IF(AY60="","",VLOOKUP(AY60,'【記載例】シフト記号表（勤務時間帯）'!$C$6:$Y$47,23,FALSE()))</f>
        <v/>
      </c>
      <c r="AZ62" s="389">
        <f>IF($BC$3="４週",SUM(U62:AV62),IF($BC$3="暦月",SUM(U62:AY62),""))</f>
        <v>0</v>
      </c>
      <c r="BA62" s="389"/>
      <c r="BB62" s="390">
        <f>IF($BC$3="４週",AZ62/4,IF($BC$3="暦月",(AZ62/($BC$8/7)),""))</f>
        <v>0</v>
      </c>
      <c r="BC62" s="390"/>
      <c r="BD62" s="386"/>
      <c r="BE62" s="386"/>
      <c r="BF62" s="386"/>
      <c r="BG62" s="386"/>
      <c r="BH62" s="386"/>
    </row>
    <row r="63" spans="2:60" ht="20.25" customHeight="1" x14ac:dyDescent="0.4">
      <c r="B63" s="263"/>
      <c r="C63" s="391"/>
      <c r="D63" s="391"/>
      <c r="E63" s="391"/>
      <c r="F63" s="340"/>
      <c r="G63" s="341"/>
      <c r="H63" s="392"/>
      <c r="I63" s="393"/>
      <c r="J63" s="393"/>
      <c r="K63" s="393"/>
      <c r="L63" s="393"/>
      <c r="M63" s="383"/>
      <c r="N63" s="383"/>
      <c r="O63" s="383"/>
      <c r="P63" s="264" t="s">
        <v>47</v>
      </c>
      <c r="Q63" s="270"/>
      <c r="R63" s="270"/>
      <c r="S63" s="271"/>
      <c r="T63" s="278"/>
      <c r="U63" s="346"/>
      <c r="V63" s="347"/>
      <c r="W63" s="347"/>
      <c r="X63" s="347"/>
      <c r="Y63" s="347"/>
      <c r="Z63" s="347"/>
      <c r="AA63" s="348"/>
      <c r="AB63" s="346"/>
      <c r="AC63" s="347"/>
      <c r="AD63" s="347"/>
      <c r="AE63" s="347"/>
      <c r="AF63" s="347"/>
      <c r="AG63" s="347"/>
      <c r="AH63" s="348"/>
      <c r="AI63" s="346"/>
      <c r="AJ63" s="347"/>
      <c r="AK63" s="347"/>
      <c r="AL63" s="347"/>
      <c r="AM63" s="347"/>
      <c r="AN63" s="347"/>
      <c r="AO63" s="348"/>
      <c r="AP63" s="346"/>
      <c r="AQ63" s="347"/>
      <c r="AR63" s="347"/>
      <c r="AS63" s="347"/>
      <c r="AT63" s="347"/>
      <c r="AU63" s="347"/>
      <c r="AV63" s="348"/>
      <c r="AW63" s="346"/>
      <c r="AX63" s="347"/>
      <c r="AY63" s="347"/>
      <c r="AZ63" s="384"/>
      <c r="BA63" s="384"/>
      <c r="BB63" s="385"/>
      <c r="BC63" s="385"/>
      <c r="BD63" s="386"/>
      <c r="BE63" s="386"/>
      <c r="BF63" s="386"/>
      <c r="BG63" s="386"/>
      <c r="BH63" s="386"/>
    </row>
    <row r="64" spans="2:60" ht="20.25" customHeight="1" x14ac:dyDescent="0.4">
      <c r="B64" s="247">
        <f>B61+1</f>
        <v>15</v>
      </c>
      <c r="C64" s="391"/>
      <c r="D64" s="391"/>
      <c r="E64" s="391"/>
      <c r="F64" s="340">
        <f>C63</f>
        <v>0</v>
      </c>
      <c r="G64" s="341"/>
      <c r="H64" s="392"/>
      <c r="I64" s="393"/>
      <c r="J64" s="393"/>
      <c r="K64" s="393"/>
      <c r="L64" s="393"/>
      <c r="M64" s="383"/>
      <c r="N64" s="383"/>
      <c r="O64" s="383"/>
      <c r="P64" s="248" t="s">
        <v>48</v>
      </c>
      <c r="Q64" s="249"/>
      <c r="R64" s="249"/>
      <c r="S64" s="250"/>
      <c r="T64" s="251"/>
      <c r="U64" s="252" t="str">
        <f>IF(U63="","",VLOOKUP(U63,'【記載例】シフト記号表（勤務時間帯）'!$C$6:$W$47,21,FALSE()))</f>
        <v/>
      </c>
      <c r="V64" s="253" t="str">
        <f>IF(V63="","",VLOOKUP(V63,'【記載例】シフト記号表（勤務時間帯）'!$C$6:$W$47,21,FALSE()))</f>
        <v/>
      </c>
      <c r="W64" s="253" t="str">
        <f>IF(W63="","",VLOOKUP(W63,'【記載例】シフト記号表（勤務時間帯）'!$C$6:$W$47,21,FALSE()))</f>
        <v/>
      </c>
      <c r="X64" s="253" t="str">
        <f>IF(X63="","",VLOOKUP(X63,'【記載例】シフト記号表（勤務時間帯）'!$C$6:$W$47,21,FALSE()))</f>
        <v/>
      </c>
      <c r="Y64" s="253" t="str">
        <f>IF(Y63="","",VLOOKUP(Y63,'【記載例】シフト記号表（勤務時間帯）'!$C$6:$W$47,21,FALSE()))</f>
        <v/>
      </c>
      <c r="Z64" s="253" t="str">
        <f>IF(Z63="","",VLOOKUP(Z63,'【記載例】シフト記号表（勤務時間帯）'!$C$6:$W$47,21,FALSE()))</f>
        <v/>
      </c>
      <c r="AA64" s="254" t="str">
        <f>IF(AA63="","",VLOOKUP(AA63,'【記載例】シフト記号表（勤務時間帯）'!$C$6:$W$47,21,FALSE()))</f>
        <v/>
      </c>
      <c r="AB64" s="252" t="str">
        <f>IF(AB63="","",VLOOKUP(AB63,'【記載例】シフト記号表（勤務時間帯）'!$C$6:$W$47,21,FALSE()))</f>
        <v/>
      </c>
      <c r="AC64" s="253" t="str">
        <f>IF(AC63="","",VLOOKUP(AC63,'【記載例】シフト記号表（勤務時間帯）'!$C$6:$W$47,21,FALSE()))</f>
        <v/>
      </c>
      <c r="AD64" s="253" t="str">
        <f>IF(AD63="","",VLOOKUP(AD63,'【記載例】シフト記号表（勤務時間帯）'!$C$6:$W$47,21,FALSE()))</f>
        <v/>
      </c>
      <c r="AE64" s="253" t="str">
        <f>IF(AE63="","",VLOOKUP(AE63,'【記載例】シフト記号表（勤務時間帯）'!$C$6:$W$47,21,FALSE()))</f>
        <v/>
      </c>
      <c r="AF64" s="253" t="str">
        <f>IF(AF63="","",VLOOKUP(AF63,'【記載例】シフト記号表（勤務時間帯）'!$C$6:$W$47,21,FALSE()))</f>
        <v/>
      </c>
      <c r="AG64" s="253" t="str">
        <f>IF(AG63="","",VLOOKUP(AG63,'【記載例】シフト記号表（勤務時間帯）'!$C$6:$W$47,21,FALSE()))</f>
        <v/>
      </c>
      <c r="AH64" s="254" t="str">
        <f>IF(AH63="","",VLOOKUP(AH63,'【記載例】シフト記号表（勤務時間帯）'!$C$6:$W$47,21,FALSE()))</f>
        <v/>
      </c>
      <c r="AI64" s="252" t="str">
        <f>IF(AI63="","",VLOOKUP(AI63,'【記載例】シフト記号表（勤務時間帯）'!$C$6:$W$47,21,FALSE()))</f>
        <v/>
      </c>
      <c r="AJ64" s="253" t="str">
        <f>IF(AJ63="","",VLOOKUP(AJ63,'【記載例】シフト記号表（勤務時間帯）'!$C$6:$W$47,21,FALSE()))</f>
        <v/>
      </c>
      <c r="AK64" s="253" t="str">
        <f>IF(AK63="","",VLOOKUP(AK63,'【記載例】シフト記号表（勤務時間帯）'!$C$6:$W$47,21,FALSE()))</f>
        <v/>
      </c>
      <c r="AL64" s="253" t="str">
        <f>IF(AL63="","",VLOOKUP(AL63,'【記載例】シフト記号表（勤務時間帯）'!$C$6:$W$47,21,FALSE()))</f>
        <v/>
      </c>
      <c r="AM64" s="253" t="str">
        <f>IF(AM63="","",VLOOKUP(AM63,'【記載例】シフト記号表（勤務時間帯）'!$C$6:$W$47,21,FALSE()))</f>
        <v/>
      </c>
      <c r="AN64" s="253" t="str">
        <f>IF(AN63="","",VLOOKUP(AN63,'【記載例】シフト記号表（勤務時間帯）'!$C$6:$W$47,21,FALSE()))</f>
        <v/>
      </c>
      <c r="AO64" s="254" t="str">
        <f>IF(AO63="","",VLOOKUP(AO63,'【記載例】シフト記号表（勤務時間帯）'!$C$6:$W$47,21,FALSE()))</f>
        <v/>
      </c>
      <c r="AP64" s="252" t="str">
        <f>IF(AP63="","",VLOOKUP(AP63,'【記載例】シフト記号表（勤務時間帯）'!$C$6:$W$47,21,FALSE()))</f>
        <v/>
      </c>
      <c r="AQ64" s="253" t="str">
        <f>IF(AQ63="","",VLOOKUP(AQ63,'【記載例】シフト記号表（勤務時間帯）'!$C$6:$W$47,21,FALSE()))</f>
        <v/>
      </c>
      <c r="AR64" s="253" t="str">
        <f>IF(AR63="","",VLOOKUP(AR63,'【記載例】シフト記号表（勤務時間帯）'!$C$6:$W$47,21,FALSE()))</f>
        <v/>
      </c>
      <c r="AS64" s="253" t="str">
        <f>IF(AS63="","",VLOOKUP(AS63,'【記載例】シフト記号表（勤務時間帯）'!$C$6:$W$47,21,FALSE()))</f>
        <v/>
      </c>
      <c r="AT64" s="253" t="str">
        <f>IF(AT63="","",VLOOKUP(AT63,'【記載例】シフト記号表（勤務時間帯）'!$C$6:$W$47,21,FALSE()))</f>
        <v/>
      </c>
      <c r="AU64" s="253" t="str">
        <f>IF(AU63="","",VLOOKUP(AU63,'【記載例】シフト記号表（勤務時間帯）'!$C$6:$W$47,21,FALSE()))</f>
        <v/>
      </c>
      <c r="AV64" s="254" t="str">
        <f>IF(AV63="","",VLOOKUP(AV63,'【記載例】シフト記号表（勤務時間帯）'!$C$6:$W$47,21,FALSE()))</f>
        <v/>
      </c>
      <c r="AW64" s="252" t="str">
        <f>IF(AW63="","",VLOOKUP(AW63,'【記載例】シフト記号表（勤務時間帯）'!$C$6:$W$47,21,FALSE()))</f>
        <v/>
      </c>
      <c r="AX64" s="253" t="str">
        <f>IF(AX63="","",VLOOKUP(AX63,'【記載例】シフト記号表（勤務時間帯）'!$C$6:$W$47,21,FALSE()))</f>
        <v/>
      </c>
      <c r="AY64" s="253" t="str">
        <f>IF(AY63="","",VLOOKUP(AY63,'【記載例】シフト記号表（勤務時間帯）'!$C$6:$W$47,21,FALSE()))</f>
        <v/>
      </c>
      <c r="AZ64" s="387">
        <f>IF($BC$3="４週",SUM(U64:AV64),IF($BC$3="暦月",SUM(U64:AY64),""))</f>
        <v>0</v>
      </c>
      <c r="BA64" s="387"/>
      <c r="BB64" s="388">
        <f>IF($BC$3="４週",AZ64/4,IF($BC$3="暦月",(AZ64/($BC$8/7)),""))</f>
        <v>0</v>
      </c>
      <c r="BC64" s="388"/>
      <c r="BD64" s="386"/>
      <c r="BE64" s="386"/>
      <c r="BF64" s="386"/>
      <c r="BG64" s="386"/>
      <c r="BH64" s="386"/>
    </row>
    <row r="65" spans="2:60" ht="20.25" customHeight="1" x14ac:dyDescent="0.4">
      <c r="B65" s="255"/>
      <c r="C65" s="391"/>
      <c r="D65" s="391"/>
      <c r="E65" s="391"/>
      <c r="F65" s="342"/>
      <c r="G65" s="343">
        <f>C63</f>
        <v>0</v>
      </c>
      <c r="H65" s="392"/>
      <c r="I65" s="393"/>
      <c r="J65" s="393"/>
      <c r="K65" s="393"/>
      <c r="L65" s="393"/>
      <c r="M65" s="383"/>
      <c r="N65" s="383"/>
      <c r="O65" s="383"/>
      <c r="P65" s="279" t="s">
        <v>49</v>
      </c>
      <c r="Q65" s="280"/>
      <c r="R65" s="280"/>
      <c r="S65" s="281"/>
      <c r="T65" s="282"/>
      <c r="U65" s="260" t="str">
        <f>IF(U63="","",VLOOKUP(U63,'【記載例】シフト記号表（勤務時間帯）'!$C$6:$Y$47,23,FALSE()))</f>
        <v/>
      </c>
      <c r="V65" s="261" t="str">
        <f>IF(V63="","",VLOOKUP(V63,'【記載例】シフト記号表（勤務時間帯）'!$C$6:$Y$47,23,FALSE()))</f>
        <v/>
      </c>
      <c r="W65" s="261" t="str">
        <f>IF(W63="","",VLOOKUP(W63,'【記載例】シフト記号表（勤務時間帯）'!$C$6:$Y$47,23,FALSE()))</f>
        <v/>
      </c>
      <c r="X65" s="261" t="str">
        <f>IF(X63="","",VLOOKUP(X63,'【記載例】シフト記号表（勤務時間帯）'!$C$6:$Y$47,23,FALSE()))</f>
        <v/>
      </c>
      <c r="Y65" s="261" t="str">
        <f>IF(Y63="","",VLOOKUP(Y63,'【記載例】シフト記号表（勤務時間帯）'!$C$6:$Y$47,23,FALSE()))</f>
        <v/>
      </c>
      <c r="Z65" s="261" t="str">
        <f>IF(Z63="","",VLOOKUP(Z63,'【記載例】シフト記号表（勤務時間帯）'!$C$6:$Y$47,23,FALSE()))</f>
        <v/>
      </c>
      <c r="AA65" s="262" t="str">
        <f>IF(AA63="","",VLOOKUP(AA63,'【記載例】シフト記号表（勤務時間帯）'!$C$6:$Y$47,23,FALSE()))</f>
        <v/>
      </c>
      <c r="AB65" s="260" t="str">
        <f>IF(AB63="","",VLOOKUP(AB63,'【記載例】シフト記号表（勤務時間帯）'!$C$6:$Y$47,23,FALSE()))</f>
        <v/>
      </c>
      <c r="AC65" s="261" t="str">
        <f>IF(AC63="","",VLOOKUP(AC63,'【記載例】シフト記号表（勤務時間帯）'!$C$6:$Y$47,23,FALSE()))</f>
        <v/>
      </c>
      <c r="AD65" s="261" t="str">
        <f>IF(AD63="","",VLOOKUP(AD63,'【記載例】シフト記号表（勤務時間帯）'!$C$6:$Y$47,23,FALSE()))</f>
        <v/>
      </c>
      <c r="AE65" s="261" t="str">
        <f>IF(AE63="","",VLOOKUP(AE63,'【記載例】シフト記号表（勤務時間帯）'!$C$6:$Y$47,23,FALSE()))</f>
        <v/>
      </c>
      <c r="AF65" s="261" t="str">
        <f>IF(AF63="","",VLOOKUP(AF63,'【記載例】シフト記号表（勤務時間帯）'!$C$6:$Y$47,23,FALSE()))</f>
        <v/>
      </c>
      <c r="AG65" s="261" t="str">
        <f>IF(AG63="","",VLOOKUP(AG63,'【記載例】シフト記号表（勤務時間帯）'!$C$6:$Y$47,23,FALSE()))</f>
        <v/>
      </c>
      <c r="AH65" s="262" t="str">
        <f>IF(AH63="","",VLOOKUP(AH63,'【記載例】シフト記号表（勤務時間帯）'!$C$6:$Y$47,23,FALSE()))</f>
        <v/>
      </c>
      <c r="AI65" s="260" t="str">
        <f>IF(AI63="","",VLOOKUP(AI63,'【記載例】シフト記号表（勤務時間帯）'!$C$6:$Y$47,23,FALSE()))</f>
        <v/>
      </c>
      <c r="AJ65" s="261" t="str">
        <f>IF(AJ63="","",VLOOKUP(AJ63,'【記載例】シフト記号表（勤務時間帯）'!$C$6:$Y$47,23,FALSE()))</f>
        <v/>
      </c>
      <c r="AK65" s="261" t="str">
        <f>IF(AK63="","",VLOOKUP(AK63,'【記載例】シフト記号表（勤務時間帯）'!$C$6:$Y$47,23,FALSE()))</f>
        <v/>
      </c>
      <c r="AL65" s="261" t="str">
        <f>IF(AL63="","",VLOOKUP(AL63,'【記載例】シフト記号表（勤務時間帯）'!$C$6:$Y$47,23,FALSE()))</f>
        <v/>
      </c>
      <c r="AM65" s="261" t="str">
        <f>IF(AM63="","",VLOOKUP(AM63,'【記載例】シフト記号表（勤務時間帯）'!$C$6:$Y$47,23,FALSE()))</f>
        <v/>
      </c>
      <c r="AN65" s="261" t="str">
        <f>IF(AN63="","",VLOOKUP(AN63,'【記載例】シフト記号表（勤務時間帯）'!$C$6:$Y$47,23,FALSE()))</f>
        <v/>
      </c>
      <c r="AO65" s="262" t="str">
        <f>IF(AO63="","",VLOOKUP(AO63,'【記載例】シフト記号表（勤務時間帯）'!$C$6:$Y$47,23,FALSE()))</f>
        <v/>
      </c>
      <c r="AP65" s="260" t="str">
        <f>IF(AP63="","",VLOOKUP(AP63,'【記載例】シフト記号表（勤務時間帯）'!$C$6:$Y$47,23,FALSE()))</f>
        <v/>
      </c>
      <c r="AQ65" s="261" t="str">
        <f>IF(AQ63="","",VLOOKUP(AQ63,'【記載例】シフト記号表（勤務時間帯）'!$C$6:$Y$47,23,FALSE()))</f>
        <v/>
      </c>
      <c r="AR65" s="261" t="str">
        <f>IF(AR63="","",VLOOKUP(AR63,'【記載例】シフト記号表（勤務時間帯）'!$C$6:$Y$47,23,FALSE()))</f>
        <v/>
      </c>
      <c r="AS65" s="261" t="str">
        <f>IF(AS63="","",VLOOKUP(AS63,'【記載例】シフト記号表（勤務時間帯）'!$C$6:$Y$47,23,FALSE()))</f>
        <v/>
      </c>
      <c r="AT65" s="261" t="str">
        <f>IF(AT63="","",VLOOKUP(AT63,'【記載例】シフト記号表（勤務時間帯）'!$C$6:$Y$47,23,FALSE()))</f>
        <v/>
      </c>
      <c r="AU65" s="261" t="str">
        <f>IF(AU63="","",VLOOKUP(AU63,'【記載例】シフト記号表（勤務時間帯）'!$C$6:$Y$47,23,FALSE()))</f>
        <v/>
      </c>
      <c r="AV65" s="262" t="str">
        <f>IF(AV63="","",VLOOKUP(AV63,'【記載例】シフト記号表（勤務時間帯）'!$C$6:$Y$47,23,FALSE()))</f>
        <v/>
      </c>
      <c r="AW65" s="260" t="str">
        <f>IF(AW63="","",VLOOKUP(AW63,'【記載例】シフト記号表（勤務時間帯）'!$C$6:$Y$47,23,FALSE()))</f>
        <v/>
      </c>
      <c r="AX65" s="261" t="str">
        <f>IF(AX63="","",VLOOKUP(AX63,'【記載例】シフト記号表（勤務時間帯）'!$C$6:$Y$47,23,FALSE()))</f>
        <v/>
      </c>
      <c r="AY65" s="261" t="str">
        <f>IF(AY63="","",VLOOKUP(AY63,'【記載例】シフト記号表（勤務時間帯）'!$C$6:$Y$47,23,FALSE()))</f>
        <v/>
      </c>
      <c r="AZ65" s="389">
        <f>IF($BC$3="４週",SUM(U65:AV65),IF($BC$3="暦月",SUM(U65:AY65),""))</f>
        <v>0</v>
      </c>
      <c r="BA65" s="389"/>
      <c r="BB65" s="390">
        <f>IF($BC$3="４週",AZ65/4,IF($BC$3="暦月",(AZ65/($BC$8/7)),""))</f>
        <v>0</v>
      </c>
      <c r="BC65" s="390"/>
      <c r="BD65" s="386"/>
      <c r="BE65" s="386"/>
      <c r="BF65" s="386"/>
      <c r="BG65" s="386"/>
      <c r="BH65" s="386"/>
    </row>
    <row r="66" spans="2:60" ht="20.25" customHeight="1" x14ac:dyDescent="0.4">
      <c r="B66" s="263"/>
      <c r="C66" s="380"/>
      <c r="D66" s="380"/>
      <c r="E66" s="380"/>
      <c r="F66" s="340"/>
      <c r="G66" s="341"/>
      <c r="H66" s="381"/>
      <c r="I66" s="382"/>
      <c r="J66" s="382"/>
      <c r="K66" s="382"/>
      <c r="L66" s="382"/>
      <c r="M66" s="383"/>
      <c r="N66" s="383"/>
      <c r="O66" s="383"/>
      <c r="P66" s="283" t="s">
        <v>47</v>
      </c>
      <c r="Q66" s="284"/>
      <c r="R66" s="284"/>
      <c r="S66" s="285"/>
      <c r="T66" s="286"/>
      <c r="U66" s="346"/>
      <c r="V66" s="347"/>
      <c r="W66" s="347"/>
      <c r="X66" s="347"/>
      <c r="Y66" s="347"/>
      <c r="Z66" s="347"/>
      <c r="AA66" s="348"/>
      <c r="AB66" s="346"/>
      <c r="AC66" s="347"/>
      <c r="AD66" s="347"/>
      <c r="AE66" s="347"/>
      <c r="AF66" s="347"/>
      <c r="AG66" s="347"/>
      <c r="AH66" s="348"/>
      <c r="AI66" s="346"/>
      <c r="AJ66" s="347"/>
      <c r="AK66" s="347"/>
      <c r="AL66" s="347"/>
      <c r="AM66" s="347"/>
      <c r="AN66" s="347"/>
      <c r="AO66" s="348"/>
      <c r="AP66" s="346"/>
      <c r="AQ66" s="347"/>
      <c r="AR66" s="347"/>
      <c r="AS66" s="347"/>
      <c r="AT66" s="347"/>
      <c r="AU66" s="347"/>
      <c r="AV66" s="348"/>
      <c r="AW66" s="346"/>
      <c r="AX66" s="347"/>
      <c r="AY66" s="347"/>
      <c r="AZ66" s="384"/>
      <c r="BA66" s="384"/>
      <c r="BB66" s="385"/>
      <c r="BC66" s="385"/>
      <c r="BD66" s="386"/>
      <c r="BE66" s="386"/>
      <c r="BF66" s="386"/>
      <c r="BG66" s="386"/>
      <c r="BH66" s="386"/>
    </row>
    <row r="67" spans="2:60" ht="20.25" customHeight="1" x14ac:dyDescent="0.4">
      <c r="B67" s="247">
        <f>B64+1</f>
        <v>16</v>
      </c>
      <c r="C67" s="380"/>
      <c r="D67" s="380"/>
      <c r="E67" s="380"/>
      <c r="F67" s="340">
        <f>C66</f>
        <v>0</v>
      </c>
      <c r="G67" s="341"/>
      <c r="H67" s="381"/>
      <c r="I67" s="382"/>
      <c r="J67" s="382"/>
      <c r="K67" s="382"/>
      <c r="L67" s="382"/>
      <c r="M67" s="383"/>
      <c r="N67" s="383"/>
      <c r="O67" s="383"/>
      <c r="P67" s="248" t="s">
        <v>48</v>
      </c>
      <c r="Q67" s="249"/>
      <c r="R67" s="249"/>
      <c r="S67" s="250"/>
      <c r="T67" s="251"/>
      <c r="U67" s="252" t="str">
        <f>IF(U66="","",VLOOKUP(U66,'【記載例】シフト記号表（勤務時間帯）'!$C$6:$W$47,21,FALSE()))</f>
        <v/>
      </c>
      <c r="V67" s="253" t="str">
        <f>IF(V66="","",VLOOKUP(V66,'【記載例】シフト記号表（勤務時間帯）'!$C$6:$W$47,21,FALSE()))</f>
        <v/>
      </c>
      <c r="W67" s="253" t="str">
        <f>IF(W66="","",VLOOKUP(W66,'【記載例】シフト記号表（勤務時間帯）'!$C$6:$W$47,21,FALSE()))</f>
        <v/>
      </c>
      <c r="X67" s="253" t="str">
        <f>IF(X66="","",VLOOKUP(X66,'【記載例】シフト記号表（勤務時間帯）'!$C$6:$W$47,21,FALSE()))</f>
        <v/>
      </c>
      <c r="Y67" s="253" t="str">
        <f>IF(Y66="","",VLOOKUP(Y66,'【記載例】シフト記号表（勤務時間帯）'!$C$6:$W$47,21,FALSE()))</f>
        <v/>
      </c>
      <c r="Z67" s="253" t="str">
        <f>IF(Z66="","",VLOOKUP(Z66,'【記載例】シフト記号表（勤務時間帯）'!$C$6:$W$47,21,FALSE()))</f>
        <v/>
      </c>
      <c r="AA67" s="254" t="str">
        <f>IF(AA66="","",VLOOKUP(AA66,'【記載例】シフト記号表（勤務時間帯）'!$C$6:$W$47,21,FALSE()))</f>
        <v/>
      </c>
      <c r="AB67" s="252" t="str">
        <f>IF(AB66="","",VLOOKUP(AB66,'【記載例】シフト記号表（勤務時間帯）'!$C$6:$W$47,21,FALSE()))</f>
        <v/>
      </c>
      <c r="AC67" s="253" t="str">
        <f>IF(AC66="","",VLOOKUP(AC66,'【記載例】シフト記号表（勤務時間帯）'!$C$6:$W$47,21,FALSE()))</f>
        <v/>
      </c>
      <c r="AD67" s="253" t="str">
        <f>IF(AD66="","",VLOOKUP(AD66,'【記載例】シフト記号表（勤務時間帯）'!$C$6:$W$47,21,FALSE()))</f>
        <v/>
      </c>
      <c r="AE67" s="253" t="str">
        <f>IF(AE66="","",VLOOKUP(AE66,'【記載例】シフト記号表（勤務時間帯）'!$C$6:$W$47,21,FALSE()))</f>
        <v/>
      </c>
      <c r="AF67" s="253" t="str">
        <f>IF(AF66="","",VLOOKUP(AF66,'【記載例】シフト記号表（勤務時間帯）'!$C$6:$W$47,21,FALSE()))</f>
        <v/>
      </c>
      <c r="AG67" s="253" t="str">
        <f>IF(AG66="","",VLOOKUP(AG66,'【記載例】シフト記号表（勤務時間帯）'!$C$6:$W$47,21,FALSE()))</f>
        <v/>
      </c>
      <c r="AH67" s="254" t="str">
        <f>IF(AH66="","",VLOOKUP(AH66,'【記載例】シフト記号表（勤務時間帯）'!$C$6:$W$47,21,FALSE()))</f>
        <v/>
      </c>
      <c r="AI67" s="252" t="str">
        <f>IF(AI66="","",VLOOKUP(AI66,'【記載例】シフト記号表（勤務時間帯）'!$C$6:$W$47,21,FALSE()))</f>
        <v/>
      </c>
      <c r="AJ67" s="253" t="str">
        <f>IF(AJ66="","",VLOOKUP(AJ66,'【記載例】シフト記号表（勤務時間帯）'!$C$6:$W$47,21,FALSE()))</f>
        <v/>
      </c>
      <c r="AK67" s="253" t="str">
        <f>IF(AK66="","",VLOOKUP(AK66,'【記載例】シフト記号表（勤務時間帯）'!$C$6:$W$47,21,FALSE()))</f>
        <v/>
      </c>
      <c r="AL67" s="253" t="str">
        <f>IF(AL66="","",VLOOKUP(AL66,'【記載例】シフト記号表（勤務時間帯）'!$C$6:$W$47,21,FALSE()))</f>
        <v/>
      </c>
      <c r="AM67" s="253" t="str">
        <f>IF(AM66="","",VLOOKUP(AM66,'【記載例】シフト記号表（勤務時間帯）'!$C$6:$W$47,21,FALSE()))</f>
        <v/>
      </c>
      <c r="AN67" s="253" t="str">
        <f>IF(AN66="","",VLOOKUP(AN66,'【記載例】シフト記号表（勤務時間帯）'!$C$6:$W$47,21,FALSE()))</f>
        <v/>
      </c>
      <c r="AO67" s="254" t="str">
        <f>IF(AO66="","",VLOOKUP(AO66,'【記載例】シフト記号表（勤務時間帯）'!$C$6:$W$47,21,FALSE()))</f>
        <v/>
      </c>
      <c r="AP67" s="252" t="str">
        <f>IF(AP66="","",VLOOKUP(AP66,'【記載例】シフト記号表（勤務時間帯）'!$C$6:$W$47,21,FALSE()))</f>
        <v/>
      </c>
      <c r="AQ67" s="253" t="str">
        <f>IF(AQ66="","",VLOOKUP(AQ66,'【記載例】シフト記号表（勤務時間帯）'!$C$6:$W$47,21,FALSE()))</f>
        <v/>
      </c>
      <c r="AR67" s="253" t="str">
        <f>IF(AR66="","",VLOOKUP(AR66,'【記載例】シフト記号表（勤務時間帯）'!$C$6:$W$47,21,FALSE()))</f>
        <v/>
      </c>
      <c r="AS67" s="253" t="str">
        <f>IF(AS66="","",VLOOKUP(AS66,'【記載例】シフト記号表（勤務時間帯）'!$C$6:$W$47,21,FALSE()))</f>
        <v/>
      </c>
      <c r="AT67" s="253" t="str">
        <f>IF(AT66="","",VLOOKUP(AT66,'【記載例】シフト記号表（勤務時間帯）'!$C$6:$W$47,21,FALSE()))</f>
        <v/>
      </c>
      <c r="AU67" s="253" t="str">
        <f>IF(AU66="","",VLOOKUP(AU66,'【記載例】シフト記号表（勤務時間帯）'!$C$6:$W$47,21,FALSE()))</f>
        <v/>
      </c>
      <c r="AV67" s="254" t="str">
        <f>IF(AV66="","",VLOOKUP(AV66,'【記載例】シフト記号表（勤務時間帯）'!$C$6:$W$47,21,FALSE()))</f>
        <v/>
      </c>
      <c r="AW67" s="252" t="str">
        <f>IF(AW66="","",VLOOKUP(AW66,'【記載例】シフト記号表（勤務時間帯）'!$C$6:$W$47,21,FALSE()))</f>
        <v/>
      </c>
      <c r="AX67" s="253" t="str">
        <f>IF(AX66="","",VLOOKUP(AX66,'【記載例】シフト記号表（勤務時間帯）'!$C$6:$W$47,21,FALSE()))</f>
        <v/>
      </c>
      <c r="AY67" s="253" t="str">
        <f>IF(AY66="","",VLOOKUP(AY66,'【記載例】シフト記号表（勤務時間帯）'!$C$6:$W$47,21,FALSE()))</f>
        <v/>
      </c>
      <c r="AZ67" s="387">
        <f>IF($BC$3="４週",SUM(U67:AV67),IF($BC$3="暦月",SUM(U67:AY67),""))</f>
        <v>0</v>
      </c>
      <c r="BA67" s="387"/>
      <c r="BB67" s="388">
        <f>IF($BC$3="４週",AZ67/4,IF($BC$3="暦月",(AZ67/($BC$8/7)),""))</f>
        <v>0</v>
      </c>
      <c r="BC67" s="388"/>
      <c r="BD67" s="386"/>
      <c r="BE67" s="386"/>
      <c r="BF67" s="386"/>
      <c r="BG67" s="386"/>
      <c r="BH67" s="386"/>
    </row>
    <row r="68" spans="2:60" ht="20.25" customHeight="1" x14ac:dyDescent="0.4">
      <c r="B68" s="247"/>
      <c r="C68" s="380"/>
      <c r="D68" s="380"/>
      <c r="E68" s="380"/>
      <c r="F68" s="349"/>
      <c r="G68" s="350">
        <f>C66</f>
        <v>0</v>
      </c>
      <c r="H68" s="381"/>
      <c r="I68" s="382"/>
      <c r="J68" s="382"/>
      <c r="K68" s="382"/>
      <c r="L68" s="382"/>
      <c r="M68" s="383"/>
      <c r="N68" s="383"/>
      <c r="O68" s="383"/>
      <c r="P68" s="287" t="s">
        <v>49</v>
      </c>
      <c r="Q68" s="288"/>
      <c r="R68" s="288"/>
      <c r="S68" s="289"/>
      <c r="T68" s="290"/>
      <c r="U68" s="260" t="str">
        <f>IF(U66="","",VLOOKUP(U66,'【記載例】シフト記号表（勤務時間帯）'!$C$6:$Y$47,23,FALSE()))</f>
        <v/>
      </c>
      <c r="V68" s="261" t="str">
        <f>IF(V66="","",VLOOKUP(V66,'【記載例】シフト記号表（勤務時間帯）'!$C$6:$Y$47,23,FALSE()))</f>
        <v/>
      </c>
      <c r="W68" s="261" t="str">
        <f>IF(W66="","",VLOOKUP(W66,'【記載例】シフト記号表（勤務時間帯）'!$C$6:$Y$47,23,FALSE()))</f>
        <v/>
      </c>
      <c r="X68" s="261" t="str">
        <f>IF(X66="","",VLOOKUP(X66,'【記載例】シフト記号表（勤務時間帯）'!$C$6:$Y$47,23,FALSE()))</f>
        <v/>
      </c>
      <c r="Y68" s="261" t="str">
        <f>IF(Y66="","",VLOOKUP(Y66,'【記載例】シフト記号表（勤務時間帯）'!$C$6:$Y$47,23,FALSE()))</f>
        <v/>
      </c>
      <c r="Z68" s="261" t="str">
        <f>IF(Z66="","",VLOOKUP(Z66,'【記載例】シフト記号表（勤務時間帯）'!$C$6:$Y$47,23,FALSE()))</f>
        <v/>
      </c>
      <c r="AA68" s="262" t="str">
        <f>IF(AA66="","",VLOOKUP(AA66,'【記載例】シフト記号表（勤務時間帯）'!$C$6:$Y$47,23,FALSE()))</f>
        <v/>
      </c>
      <c r="AB68" s="260" t="str">
        <f>IF(AB66="","",VLOOKUP(AB66,'【記載例】シフト記号表（勤務時間帯）'!$C$6:$Y$47,23,FALSE()))</f>
        <v/>
      </c>
      <c r="AC68" s="261" t="str">
        <f>IF(AC66="","",VLOOKUP(AC66,'【記載例】シフト記号表（勤務時間帯）'!$C$6:$Y$47,23,FALSE()))</f>
        <v/>
      </c>
      <c r="AD68" s="261" t="str">
        <f>IF(AD66="","",VLOOKUP(AD66,'【記載例】シフト記号表（勤務時間帯）'!$C$6:$Y$47,23,FALSE()))</f>
        <v/>
      </c>
      <c r="AE68" s="261" t="str">
        <f>IF(AE66="","",VLOOKUP(AE66,'【記載例】シフト記号表（勤務時間帯）'!$C$6:$Y$47,23,FALSE()))</f>
        <v/>
      </c>
      <c r="AF68" s="261" t="str">
        <f>IF(AF66="","",VLOOKUP(AF66,'【記載例】シフト記号表（勤務時間帯）'!$C$6:$Y$47,23,FALSE()))</f>
        <v/>
      </c>
      <c r="AG68" s="261" t="str">
        <f>IF(AG66="","",VLOOKUP(AG66,'【記載例】シフト記号表（勤務時間帯）'!$C$6:$Y$47,23,FALSE()))</f>
        <v/>
      </c>
      <c r="AH68" s="262" t="str">
        <f>IF(AH66="","",VLOOKUP(AH66,'【記載例】シフト記号表（勤務時間帯）'!$C$6:$Y$47,23,FALSE()))</f>
        <v/>
      </c>
      <c r="AI68" s="260" t="str">
        <f>IF(AI66="","",VLOOKUP(AI66,'【記載例】シフト記号表（勤務時間帯）'!$C$6:$Y$47,23,FALSE()))</f>
        <v/>
      </c>
      <c r="AJ68" s="261" t="str">
        <f>IF(AJ66="","",VLOOKUP(AJ66,'【記載例】シフト記号表（勤務時間帯）'!$C$6:$Y$47,23,FALSE()))</f>
        <v/>
      </c>
      <c r="AK68" s="261" t="str">
        <f>IF(AK66="","",VLOOKUP(AK66,'【記載例】シフト記号表（勤務時間帯）'!$C$6:$Y$47,23,FALSE()))</f>
        <v/>
      </c>
      <c r="AL68" s="261" t="str">
        <f>IF(AL66="","",VLOOKUP(AL66,'【記載例】シフト記号表（勤務時間帯）'!$C$6:$Y$47,23,FALSE()))</f>
        <v/>
      </c>
      <c r="AM68" s="261" t="str">
        <f>IF(AM66="","",VLOOKUP(AM66,'【記載例】シフト記号表（勤務時間帯）'!$C$6:$Y$47,23,FALSE()))</f>
        <v/>
      </c>
      <c r="AN68" s="261" t="str">
        <f>IF(AN66="","",VLOOKUP(AN66,'【記載例】シフト記号表（勤務時間帯）'!$C$6:$Y$47,23,FALSE()))</f>
        <v/>
      </c>
      <c r="AO68" s="262" t="str">
        <f>IF(AO66="","",VLOOKUP(AO66,'【記載例】シフト記号表（勤務時間帯）'!$C$6:$Y$47,23,FALSE()))</f>
        <v/>
      </c>
      <c r="AP68" s="260" t="str">
        <f>IF(AP66="","",VLOOKUP(AP66,'【記載例】シフト記号表（勤務時間帯）'!$C$6:$Y$47,23,FALSE()))</f>
        <v/>
      </c>
      <c r="AQ68" s="261" t="str">
        <f>IF(AQ66="","",VLOOKUP(AQ66,'【記載例】シフト記号表（勤務時間帯）'!$C$6:$Y$47,23,FALSE()))</f>
        <v/>
      </c>
      <c r="AR68" s="261" t="str">
        <f>IF(AR66="","",VLOOKUP(AR66,'【記載例】シフト記号表（勤務時間帯）'!$C$6:$Y$47,23,FALSE()))</f>
        <v/>
      </c>
      <c r="AS68" s="261" t="str">
        <f>IF(AS66="","",VLOOKUP(AS66,'【記載例】シフト記号表（勤務時間帯）'!$C$6:$Y$47,23,FALSE()))</f>
        <v/>
      </c>
      <c r="AT68" s="261" t="str">
        <f>IF(AT66="","",VLOOKUP(AT66,'【記載例】シフト記号表（勤務時間帯）'!$C$6:$Y$47,23,FALSE()))</f>
        <v/>
      </c>
      <c r="AU68" s="261" t="str">
        <f>IF(AU66="","",VLOOKUP(AU66,'【記載例】シフト記号表（勤務時間帯）'!$C$6:$Y$47,23,FALSE()))</f>
        <v/>
      </c>
      <c r="AV68" s="262" t="str">
        <f>IF(AV66="","",VLOOKUP(AV66,'【記載例】シフト記号表（勤務時間帯）'!$C$6:$Y$47,23,FALSE()))</f>
        <v/>
      </c>
      <c r="AW68" s="260" t="str">
        <f>IF(AW66="","",VLOOKUP(AW66,'【記載例】シフト記号表（勤務時間帯）'!$C$6:$Y$47,23,FALSE()))</f>
        <v/>
      </c>
      <c r="AX68" s="261" t="str">
        <f>IF(AX66="","",VLOOKUP(AX66,'【記載例】シフト記号表（勤務時間帯）'!$C$6:$Y$47,23,FALSE()))</f>
        <v/>
      </c>
      <c r="AY68" s="261" t="str">
        <f>IF(AY66="","",VLOOKUP(AY66,'【記載例】シフト記号表（勤務時間帯）'!$C$6:$Y$47,23,FALSE()))</f>
        <v/>
      </c>
      <c r="AZ68" s="389">
        <f>IF($BC$3="４週",SUM(U68:AV68),IF($BC$3="暦月",SUM(U68:AY68),""))</f>
        <v>0</v>
      </c>
      <c r="BA68" s="389"/>
      <c r="BB68" s="390">
        <f>IF($BC$3="４週",AZ68/4,IF($BC$3="暦月",(AZ68/($BC$8/7)),""))</f>
        <v>0</v>
      </c>
      <c r="BC68" s="390"/>
      <c r="BD68" s="386"/>
      <c r="BE68" s="386"/>
      <c r="BF68" s="386"/>
      <c r="BG68" s="386"/>
      <c r="BH68" s="386"/>
    </row>
    <row r="69" spans="2:60" ht="20.25" customHeight="1" x14ac:dyDescent="0.4">
      <c r="B69" s="373" t="s">
        <v>62</v>
      </c>
      <c r="C69" s="373"/>
      <c r="D69" s="373"/>
      <c r="E69" s="373"/>
      <c r="F69" s="373"/>
      <c r="G69" s="373"/>
      <c r="H69" s="373"/>
      <c r="I69" s="373"/>
      <c r="J69" s="373"/>
      <c r="K69" s="373"/>
      <c r="L69" s="373"/>
      <c r="M69" s="373"/>
      <c r="N69" s="373"/>
      <c r="O69" s="373"/>
      <c r="P69" s="373"/>
      <c r="Q69" s="373"/>
      <c r="R69" s="373"/>
      <c r="S69" s="373"/>
      <c r="T69" s="373"/>
      <c r="U69" s="351">
        <v>3</v>
      </c>
      <c r="V69" s="352">
        <v>4</v>
      </c>
      <c r="W69" s="352">
        <v>13</v>
      </c>
      <c r="X69" s="352">
        <v>1</v>
      </c>
      <c r="Y69" s="352">
        <v>11</v>
      </c>
      <c r="Z69" s="352">
        <v>12</v>
      </c>
      <c r="AA69" s="353">
        <v>9</v>
      </c>
      <c r="AB69" s="354">
        <v>3</v>
      </c>
      <c r="AC69" s="352">
        <v>4</v>
      </c>
      <c r="AD69" s="352">
        <v>13</v>
      </c>
      <c r="AE69" s="352">
        <v>1</v>
      </c>
      <c r="AF69" s="352">
        <v>11</v>
      </c>
      <c r="AG69" s="352">
        <v>12</v>
      </c>
      <c r="AH69" s="353">
        <v>9</v>
      </c>
      <c r="AI69" s="354">
        <v>3</v>
      </c>
      <c r="AJ69" s="352">
        <v>4</v>
      </c>
      <c r="AK69" s="352">
        <v>13</v>
      </c>
      <c r="AL69" s="352">
        <v>1</v>
      </c>
      <c r="AM69" s="352">
        <v>11</v>
      </c>
      <c r="AN69" s="352">
        <v>12</v>
      </c>
      <c r="AO69" s="353">
        <v>9</v>
      </c>
      <c r="AP69" s="354">
        <v>3</v>
      </c>
      <c r="AQ69" s="352">
        <v>4</v>
      </c>
      <c r="AR69" s="352">
        <v>13</v>
      </c>
      <c r="AS69" s="352">
        <v>1</v>
      </c>
      <c r="AT69" s="352">
        <v>11</v>
      </c>
      <c r="AU69" s="352">
        <v>12</v>
      </c>
      <c r="AV69" s="353">
        <v>9</v>
      </c>
      <c r="AW69" s="354"/>
      <c r="AX69" s="352"/>
      <c r="AY69" s="355"/>
      <c r="AZ69" s="374"/>
      <c r="BA69" s="374"/>
      <c r="BB69" s="375"/>
      <c r="BC69" s="375"/>
      <c r="BD69" s="375"/>
      <c r="BE69" s="375"/>
      <c r="BF69" s="375"/>
      <c r="BG69" s="375"/>
      <c r="BH69" s="375"/>
    </row>
    <row r="70" spans="2:60" ht="20.25" customHeight="1" x14ac:dyDescent="0.4">
      <c r="B70" s="376" t="s">
        <v>63</v>
      </c>
      <c r="C70" s="376"/>
      <c r="D70" s="376"/>
      <c r="E70" s="376"/>
      <c r="F70" s="376"/>
      <c r="G70" s="376"/>
      <c r="H70" s="376"/>
      <c r="I70" s="376"/>
      <c r="J70" s="376"/>
      <c r="K70" s="376"/>
      <c r="L70" s="376"/>
      <c r="M70" s="376"/>
      <c r="N70" s="376"/>
      <c r="O70" s="376"/>
      <c r="P70" s="376"/>
      <c r="Q70" s="376"/>
      <c r="R70" s="376"/>
      <c r="S70" s="376"/>
      <c r="T70" s="376"/>
      <c r="U70" s="356"/>
      <c r="V70" s="357"/>
      <c r="W70" s="357"/>
      <c r="X70" s="357"/>
      <c r="Y70" s="357"/>
      <c r="Z70" s="357"/>
      <c r="AA70" s="358"/>
      <c r="AB70" s="359"/>
      <c r="AC70" s="357"/>
      <c r="AD70" s="357"/>
      <c r="AE70" s="357"/>
      <c r="AF70" s="357"/>
      <c r="AG70" s="357"/>
      <c r="AH70" s="358"/>
      <c r="AI70" s="359"/>
      <c r="AJ70" s="357"/>
      <c r="AK70" s="357"/>
      <c r="AL70" s="357"/>
      <c r="AM70" s="357"/>
      <c r="AN70" s="357"/>
      <c r="AO70" s="358"/>
      <c r="AP70" s="359"/>
      <c r="AQ70" s="357"/>
      <c r="AR70" s="357"/>
      <c r="AS70" s="357"/>
      <c r="AT70" s="357"/>
      <c r="AU70" s="357"/>
      <c r="AV70" s="358"/>
      <c r="AW70" s="359"/>
      <c r="AX70" s="357"/>
      <c r="AY70" s="360"/>
      <c r="AZ70" s="374"/>
      <c r="BA70" s="374"/>
      <c r="BB70" s="375"/>
      <c r="BC70" s="375"/>
      <c r="BD70" s="375"/>
      <c r="BE70" s="375"/>
      <c r="BF70" s="375"/>
      <c r="BG70" s="375"/>
      <c r="BH70" s="375"/>
    </row>
    <row r="71" spans="2:60" ht="20.25" customHeight="1" x14ac:dyDescent="0.4">
      <c r="B71" s="376" t="s">
        <v>64</v>
      </c>
      <c r="C71" s="376"/>
      <c r="D71" s="376"/>
      <c r="E71" s="376"/>
      <c r="F71" s="376"/>
      <c r="G71" s="376"/>
      <c r="H71" s="376"/>
      <c r="I71" s="376"/>
      <c r="J71" s="376"/>
      <c r="K71" s="376"/>
      <c r="L71" s="376"/>
      <c r="M71" s="376"/>
      <c r="N71" s="376"/>
      <c r="O71" s="376"/>
      <c r="P71" s="376"/>
      <c r="Q71" s="376"/>
      <c r="R71" s="376"/>
      <c r="S71" s="376"/>
      <c r="T71" s="376"/>
      <c r="U71" s="356">
        <v>9</v>
      </c>
      <c r="V71" s="357">
        <v>9</v>
      </c>
      <c r="W71" s="357">
        <v>9</v>
      </c>
      <c r="X71" s="357">
        <v>9</v>
      </c>
      <c r="Y71" s="357">
        <v>13</v>
      </c>
      <c r="Z71" s="357">
        <v>9</v>
      </c>
      <c r="AA71" s="361">
        <v>3</v>
      </c>
      <c r="AB71" s="362">
        <v>9</v>
      </c>
      <c r="AC71" s="357">
        <v>9</v>
      </c>
      <c r="AD71" s="357">
        <v>9</v>
      </c>
      <c r="AE71" s="357">
        <v>9</v>
      </c>
      <c r="AF71" s="357">
        <v>13</v>
      </c>
      <c r="AG71" s="357">
        <v>9</v>
      </c>
      <c r="AH71" s="361">
        <v>3</v>
      </c>
      <c r="AI71" s="362">
        <v>9</v>
      </c>
      <c r="AJ71" s="357">
        <v>9</v>
      </c>
      <c r="AK71" s="357">
        <v>9</v>
      </c>
      <c r="AL71" s="357">
        <v>9</v>
      </c>
      <c r="AM71" s="357">
        <v>13</v>
      </c>
      <c r="AN71" s="357">
        <v>9</v>
      </c>
      <c r="AO71" s="361">
        <v>3</v>
      </c>
      <c r="AP71" s="362">
        <v>9</v>
      </c>
      <c r="AQ71" s="357">
        <v>9</v>
      </c>
      <c r="AR71" s="357">
        <v>9</v>
      </c>
      <c r="AS71" s="357">
        <v>9</v>
      </c>
      <c r="AT71" s="357">
        <v>13</v>
      </c>
      <c r="AU71" s="357">
        <v>9</v>
      </c>
      <c r="AV71" s="361">
        <v>3</v>
      </c>
      <c r="AW71" s="362"/>
      <c r="AX71" s="357"/>
      <c r="AY71" s="360"/>
      <c r="AZ71" s="374"/>
      <c r="BA71" s="374"/>
      <c r="BB71" s="375"/>
      <c r="BC71" s="375"/>
      <c r="BD71" s="375"/>
      <c r="BE71" s="375"/>
      <c r="BF71" s="375"/>
      <c r="BG71" s="375"/>
      <c r="BH71" s="375"/>
    </row>
    <row r="72" spans="2:60" ht="20.25" customHeight="1" x14ac:dyDescent="0.4">
      <c r="B72" s="376" t="s">
        <v>65</v>
      </c>
      <c r="C72" s="376"/>
      <c r="D72" s="376"/>
      <c r="E72" s="376"/>
      <c r="F72" s="376"/>
      <c r="G72" s="376"/>
      <c r="H72" s="376"/>
      <c r="I72" s="376"/>
      <c r="J72" s="376"/>
      <c r="K72" s="376"/>
      <c r="L72" s="376"/>
      <c r="M72" s="376"/>
      <c r="N72" s="376"/>
      <c r="O72" s="376"/>
      <c r="P72" s="376"/>
      <c r="Q72" s="376"/>
      <c r="R72" s="376"/>
      <c r="S72" s="376"/>
      <c r="T72" s="376"/>
      <c r="U72" s="356">
        <v>2</v>
      </c>
      <c r="V72" s="357">
        <v>2</v>
      </c>
      <c r="W72" s="357">
        <v>2</v>
      </c>
      <c r="X72" s="357">
        <v>1</v>
      </c>
      <c r="Y72" s="357">
        <v>0</v>
      </c>
      <c r="Z72" s="357">
        <v>0</v>
      </c>
      <c r="AA72" s="361">
        <v>0</v>
      </c>
      <c r="AB72" s="362">
        <v>2</v>
      </c>
      <c r="AC72" s="357">
        <v>2</v>
      </c>
      <c r="AD72" s="357">
        <v>2</v>
      </c>
      <c r="AE72" s="357">
        <v>1</v>
      </c>
      <c r="AF72" s="357">
        <v>0</v>
      </c>
      <c r="AG72" s="357">
        <v>0</v>
      </c>
      <c r="AH72" s="361">
        <v>2</v>
      </c>
      <c r="AI72" s="362">
        <v>3</v>
      </c>
      <c r="AJ72" s="357">
        <v>3</v>
      </c>
      <c r="AK72" s="357">
        <v>0</v>
      </c>
      <c r="AL72" s="357">
        <v>1</v>
      </c>
      <c r="AM72" s="357">
        <v>1</v>
      </c>
      <c r="AN72" s="357">
        <v>0</v>
      </c>
      <c r="AO72" s="361">
        <v>0</v>
      </c>
      <c r="AP72" s="362">
        <v>2</v>
      </c>
      <c r="AQ72" s="357">
        <v>2</v>
      </c>
      <c r="AR72" s="357">
        <v>2</v>
      </c>
      <c r="AS72" s="357">
        <v>1</v>
      </c>
      <c r="AT72" s="357">
        <v>0</v>
      </c>
      <c r="AU72" s="357">
        <v>0</v>
      </c>
      <c r="AV72" s="361">
        <v>0</v>
      </c>
      <c r="AW72" s="362"/>
      <c r="AX72" s="357"/>
      <c r="AY72" s="360"/>
      <c r="AZ72" s="374"/>
      <c r="BA72" s="374"/>
      <c r="BB72" s="375"/>
      <c r="BC72" s="375"/>
      <c r="BD72" s="375"/>
      <c r="BE72" s="375"/>
      <c r="BF72" s="375"/>
      <c r="BG72" s="375"/>
      <c r="BH72" s="375"/>
    </row>
    <row r="73" spans="2:60" ht="20.25" customHeight="1" x14ac:dyDescent="0.4">
      <c r="B73" s="376" t="s">
        <v>66</v>
      </c>
      <c r="C73" s="376"/>
      <c r="D73" s="376"/>
      <c r="E73" s="376"/>
      <c r="F73" s="376"/>
      <c r="G73" s="376"/>
      <c r="H73" s="376"/>
      <c r="I73" s="376"/>
      <c r="J73" s="376"/>
      <c r="K73" s="376"/>
      <c r="L73" s="376"/>
      <c r="M73" s="376"/>
      <c r="N73" s="376"/>
      <c r="O73" s="376"/>
      <c r="P73" s="376"/>
      <c r="Q73" s="376"/>
      <c r="R73" s="376"/>
      <c r="S73" s="376"/>
      <c r="T73" s="376"/>
      <c r="U73" s="291">
        <f t="shared" ref="U73:AY73" si="1">IF(SUMIF($F$21:$F$68,"介護従業者",U21:U68)=0,"",SUMIF($F$21:$F$68,"介護従業者",U21:U68))</f>
        <v>40</v>
      </c>
      <c r="V73" s="292">
        <f t="shared" si="1"/>
        <v>40</v>
      </c>
      <c r="W73" s="292">
        <f t="shared" si="1"/>
        <v>40</v>
      </c>
      <c r="X73" s="292">
        <f t="shared" si="1"/>
        <v>40</v>
      </c>
      <c r="Y73" s="292">
        <f t="shared" si="1"/>
        <v>47.999999999999993</v>
      </c>
      <c r="Z73" s="292">
        <f t="shared" si="1"/>
        <v>44.25</v>
      </c>
      <c r="AA73" s="293">
        <f t="shared" si="1"/>
        <v>44.25</v>
      </c>
      <c r="AB73" s="291">
        <f t="shared" si="1"/>
        <v>40</v>
      </c>
      <c r="AC73" s="292">
        <f t="shared" si="1"/>
        <v>40</v>
      </c>
      <c r="AD73" s="292">
        <f t="shared" si="1"/>
        <v>39.999999999999993</v>
      </c>
      <c r="AE73" s="292">
        <f t="shared" si="1"/>
        <v>40</v>
      </c>
      <c r="AF73" s="292">
        <f t="shared" si="1"/>
        <v>47.999999999999993</v>
      </c>
      <c r="AG73" s="292">
        <f t="shared" si="1"/>
        <v>44.25</v>
      </c>
      <c r="AH73" s="293">
        <f t="shared" si="1"/>
        <v>44.25</v>
      </c>
      <c r="AI73" s="291">
        <f t="shared" si="1"/>
        <v>40</v>
      </c>
      <c r="AJ73" s="292">
        <f t="shared" si="1"/>
        <v>40</v>
      </c>
      <c r="AK73" s="292">
        <f t="shared" si="1"/>
        <v>39.999999999999993</v>
      </c>
      <c r="AL73" s="292">
        <f t="shared" si="1"/>
        <v>40</v>
      </c>
      <c r="AM73" s="292">
        <f t="shared" si="1"/>
        <v>47.999999999999993</v>
      </c>
      <c r="AN73" s="292">
        <f t="shared" si="1"/>
        <v>44.25</v>
      </c>
      <c r="AO73" s="293">
        <f t="shared" si="1"/>
        <v>44.25</v>
      </c>
      <c r="AP73" s="291">
        <f t="shared" si="1"/>
        <v>40</v>
      </c>
      <c r="AQ73" s="292">
        <f t="shared" si="1"/>
        <v>40</v>
      </c>
      <c r="AR73" s="292">
        <f t="shared" si="1"/>
        <v>39.999999999999993</v>
      </c>
      <c r="AS73" s="292">
        <f t="shared" si="1"/>
        <v>40</v>
      </c>
      <c r="AT73" s="292">
        <f t="shared" si="1"/>
        <v>47.999999999999993</v>
      </c>
      <c r="AU73" s="292">
        <f t="shared" si="1"/>
        <v>44.25</v>
      </c>
      <c r="AV73" s="293">
        <f t="shared" si="1"/>
        <v>44.25</v>
      </c>
      <c r="AW73" s="291" t="str">
        <f t="shared" si="1"/>
        <v/>
      </c>
      <c r="AX73" s="292" t="str">
        <f t="shared" si="1"/>
        <v/>
      </c>
      <c r="AY73" s="292" t="str">
        <f t="shared" si="1"/>
        <v/>
      </c>
      <c r="AZ73" s="377">
        <f>IF($BC$3="４週",SUM(U73:AV73),IF($BC$3="暦月",SUM(U73:AY73),""))</f>
        <v>1186</v>
      </c>
      <c r="BA73" s="377"/>
      <c r="BB73" s="375"/>
      <c r="BC73" s="375"/>
      <c r="BD73" s="375"/>
      <c r="BE73" s="375"/>
      <c r="BF73" s="375"/>
      <c r="BG73" s="375"/>
      <c r="BH73" s="375"/>
    </row>
    <row r="74" spans="2:60" ht="20.25" customHeight="1" thickBot="1" x14ac:dyDescent="0.45">
      <c r="B74" s="378" t="s">
        <v>67</v>
      </c>
      <c r="C74" s="378"/>
      <c r="D74" s="378"/>
      <c r="E74" s="378"/>
      <c r="F74" s="378"/>
      <c r="G74" s="378"/>
      <c r="H74" s="378"/>
      <c r="I74" s="378"/>
      <c r="J74" s="378"/>
      <c r="K74" s="378"/>
      <c r="L74" s="378"/>
      <c r="M74" s="378"/>
      <c r="N74" s="378"/>
      <c r="O74" s="378"/>
      <c r="P74" s="378"/>
      <c r="Q74" s="378"/>
      <c r="R74" s="378"/>
      <c r="S74" s="378"/>
      <c r="T74" s="378"/>
      <c r="U74" s="294">
        <f t="shared" ref="U74:AY74" si="2">IF(SUMIF($G$21:$G$68,"介護従業者",U21:U68)=0,"",SUMIF($G$21:$G$68,"介護従業者",U21:U68))</f>
        <v>7</v>
      </c>
      <c r="V74" s="295">
        <f t="shared" si="2"/>
        <v>7</v>
      </c>
      <c r="W74" s="295">
        <f t="shared" si="2"/>
        <v>7</v>
      </c>
      <c r="X74" s="295">
        <f t="shared" si="2"/>
        <v>7</v>
      </c>
      <c r="Y74" s="295">
        <f t="shared" si="2"/>
        <v>7</v>
      </c>
      <c r="Z74" s="295">
        <f t="shared" si="2"/>
        <v>7</v>
      </c>
      <c r="AA74" s="296">
        <f t="shared" si="2"/>
        <v>7</v>
      </c>
      <c r="AB74" s="297">
        <f t="shared" si="2"/>
        <v>7</v>
      </c>
      <c r="AC74" s="295">
        <f t="shared" si="2"/>
        <v>7</v>
      </c>
      <c r="AD74" s="295">
        <f t="shared" si="2"/>
        <v>7</v>
      </c>
      <c r="AE74" s="295">
        <f t="shared" si="2"/>
        <v>7</v>
      </c>
      <c r="AF74" s="295">
        <f t="shared" si="2"/>
        <v>7</v>
      </c>
      <c r="AG74" s="295">
        <f t="shared" si="2"/>
        <v>7</v>
      </c>
      <c r="AH74" s="296">
        <f t="shared" si="2"/>
        <v>7</v>
      </c>
      <c r="AI74" s="297">
        <f t="shared" si="2"/>
        <v>7</v>
      </c>
      <c r="AJ74" s="295">
        <f t="shared" si="2"/>
        <v>7</v>
      </c>
      <c r="AK74" s="295">
        <f t="shared" si="2"/>
        <v>7</v>
      </c>
      <c r="AL74" s="295">
        <f t="shared" si="2"/>
        <v>7</v>
      </c>
      <c r="AM74" s="295">
        <f t="shared" si="2"/>
        <v>7</v>
      </c>
      <c r="AN74" s="295">
        <f t="shared" si="2"/>
        <v>7</v>
      </c>
      <c r="AO74" s="296">
        <f t="shared" si="2"/>
        <v>7</v>
      </c>
      <c r="AP74" s="297">
        <f t="shared" si="2"/>
        <v>7</v>
      </c>
      <c r="AQ74" s="295">
        <f t="shared" si="2"/>
        <v>7</v>
      </c>
      <c r="AR74" s="295">
        <f t="shared" si="2"/>
        <v>7</v>
      </c>
      <c r="AS74" s="295">
        <f t="shared" si="2"/>
        <v>7</v>
      </c>
      <c r="AT74" s="295">
        <f t="shared" si="2"/>
        <v>7</v>
      </c>
      <c r="AU74" s="295">
        <f t="shared" si="2"/>
        <v>7</v>
      </c>
      <c r="AV74" s="296">
        <f t="shared" si="2"/>
        <v>7</v>
      </c>
      <c r="AW74" s="297" t="str">
        <f t="shared" si="2"/>
        <v/>
      </c>
      <c r="AX74" s="295" t="str">
        <f t="shared" si="2"/>
        <v/>
      </c>
      <c r="AY74" s="298" t="str">
        <f t="shared" si="2"/>
        <v/>
      </c>
      <c r="AZ74" s="379">
        <f>IF($BC$3="４週",SUM(U74:AV74),IF($BC$3="暦月",SUM(U74:AY74),""))</f>
        <v>196</v>
      </c>
      <c r="BA74" s="379"/>
      <c r="BB74" s="375"/>
      <c r="BC74" s="375"/>
      <c r="BD74" s="375"/>
      <c r="BE74" s="375"/>
      <c r="BF74" s="375"/>
      <c r="BG74" s="375"/>
      <c r="BH74" s="375"/>
    </row>
    <row r="75" spans="2:60" s="299" customFormat="1" ht="20.25" hidden="1" customHeight="1" x14ac:dyDescent="0.4">
      <c r="C75" s="300"/>
      <c r="D75" s="300"/>
      <c r="E75" s="300"/>
      <c r="F75" s="300"/>
      <c r="G75" s="300"/>
      <c r="R75" s="301"/>
      <c r="BH75" s="302"/>
    </row>
    <row r="76" spans="2:60" ht="20.25" hidden="1"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43"/>
      <c r="D129" s="43"/>
      <c r="E129" s="43"/>
      <c r="F129" s="43"/>
      <c r="G129" s="43"/>
      <c r="H129" s="43"/>
      <c r="I129" s="303"/>
      <c r="J129" s="303"/>
      <c r="K129" s="303"/>
      <c r="L129" s="303"/>
      <c r="M129" s="303"/>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row>
    <row r="130" spans="3:57" x14ac:dyDescent="0.4">
      <c r="C130" s="43"/>
      <c r="D130" s="43"/>
      <c r="E130" s="43"/>
      <c r="F130" s="43"/>
      <c r="G130" s="43"/>
      <c r="H130" s="4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row>
    <row r="131" spans="3:57" x14ac:dyDescent="0.4">
      <c r="C131" s="304"/>
      <c r="D131" s="304"/>
      <c r="E131" s="304"/>
      <c r="F131" s="304"/>
      <c r="G131" s="304"/>
      <c r="H131" s="304"/>
      <c r="I131" s="43"/>
      <c r="J131" s="43"/>
    </row>
    <row r="132" spans="3:57" x14ac:dyDescent="0.4">
      <c r="C132" s="304"/>
      <c r="D132" s="304"/>
      <c r="E132" s="304"/>
      <c r="F132" s="304"/>
      <c r="G132" s="304"/>
      <c r="H132" s="304"/>
      <c r="I132" s="43"/>
      <c r="J132" s="43"/>
    </row>
    <row r="133" spans="3:57" x14ac:dyDescent="0.4">
      <c r="C133" s="43"/>
      <c r="D133" s="43"/>
      <c r="E133" s="43"/>
      <c r="F133" s="43"/>
      <c r="G133" s="43"/>
      <c r="H133" s="43"/>
    </row>
    <row r="134" spans="3:57" x14ac:dyDescent="0.4">
      <c r="C134" s="43"/>
      <c r="D134" s="43"/>
      <c r="E134" s="43"/>
      <c r="F134" s="43"/>
      <c r="G134" s="43"/>
      <c r="H134" s="43"/>
    </row>
    <row r="135" spans="3:57" x14ac:dyDescent="0.4">
      <c r="C135" s="43"/>
      <c r="D135" s="43"/>
      <c r="E135" s="43"/>
      <c r="F135" s="43"/>
      <c r="G135" s="43"/>
      <c r="H135" s="43"/>
    </row>
    <row r="136" spans="3:57" x14ac:dyDescent="0.4">
      <c r="C136" s="43"/>
      <c r="D136" s="43"/>
      <c r="E136" s="43"/>
      <c r="F136" s="43"/>
      <c r="G136" s="43"/>
      <c r="H136" s="43"/>
    </row>
  </sheetData>
  <sheetProtection algorithmName="SHA-512" hashValue="g0aMiWogRm46LMvj1C3YU/M3k5VByns4bO1rTWRH+6ziuogPcN95+5Rz8D+U/N24YckoPyr3bzEoCJgzzf2HLQ==" saltValue="v13nW0iMVlFmTiw1qo0fag==" spinCount="100000" sheet="1" objects="1" scenarios="1" selectLockedCells="1"/>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phoneticPr fontId="19"/>
  <conditionalFormatting sqref="U68:AY68 U65:AY65 U62:AY62 U59:AY59 U56:AY56 U53:AY53 U50:AY50 U47:AY47 U44:AY44 U41:AY41 U38:AY38 U35:AY35 U32:AY32 U29:AY29 U26:AY26 U23:AY23">
    <cfRule type="expression" dxfId="684" priority="2">
      <formula>OR(U$69=$B22,U$70=$B22)</formula>
    </cfRule>
  </conditionalFormatting>
  <conditionalFormatting sqref="U22:AA23">
    <cfRule type="expression" dxfId="683" priority="3">
      <formula>INDIRECT(ADDRESS(ROW(),COLUMN()))=TRUNC(INDIRECT(ADDRESS(ROW(),COLUMN())))</formula>
    </cfRule>
  </conditionalFormatting>
  <conditionalFormatting sqref="AB22:AH23">
    <cfRule type="expression" dxfId="682" priority="4">
      <formula>INDIRECT(ADDRESS(ROW(),COLUMN()))=TRUNC(INDIRECT(ADDRESS(ROW(),COLUMN())))</formula>
    </cfRule>
  </conditionalFormatting>
  <conditionalFormatting sqref="AI22:AO23">
    <cfRule type="expression" dxfId="681" priority="5">
      <formula>INDIRECT(ADDRESS(ROW(),COLUMN()))=TRUNC(INDIRECT(ADDRESS(ROW(),COLUMN())))</formula>
    </cfRule>
  </conditionalFormatting>
  <conditionalFormatting sqref="AP22:AV23">
    <cfRule type="expression" dxfId="680" priority="6">
      <formula>INDIRECT(ADDRESS(ROW(),COLUMN()))=TRUNC(INDIRECT(ADDRESS(ROW(),COLUMN())))</formula>
    </cfRule>
  </conditionalFormatting>
  <conditionalFormatting sqref="AW22:AY23">
    <cfRule type="expression" dxfId="679" priority="7">
      <formula>INDIRECT(ADDRESS(ROW(),COLUMN()))=TRUNC(INDIRECT(ADDRESS(ROW(),COLUMN())))</formula>
    </cfRule>
  </conditionalFormatting>
  <conditionalFormatting sqref="AZ22:BC23">
    <cfRule type="expression" dxfId="678" priority="8">
      <formula>INDIRECT(ADDRESS(ROW(),COLUMN()))=TRUNC(INDIRECT(ADDRESS(ROW(),COLUMN())))</formula>
    </cfRule>
  </conditionalFormatting>
  <conditionalFormatting sqref="U25:AA26">
    <cfRule type="expression" dxfId="677" priority="9">
      <formula>INDIRECT(ADDRESS(ROW(),COLUMN()))=TRUNC(INDIRECT(ADDRESS(ROW(),COLUMN())))</formula>
    </cfRule>
  </conditionalFormatting>
  <conditionalFormatting sqref="AB25:AH26">
    <cfRule type="expression" dxfId="676" priority="10">
      <formula>INDIRECT(ADDRESS(ROW(),COLUMN()))=TRUNC(INDIRECT(ADDRESS(ROW(),COLUMN())))</formula>
    </cfRule>
  </conditionalFormatting>
  <conditionalFormatting sqref="AI25:AO26">
    <cfRule type="expression" dxfId="675" priority="11">
      <formula>INDIRECT(ADDRESS(ROW(),COLUMN()))=TRUNC(INDIRECT(ADDRESS(ROW(),COLUMN())))</formula>
    </cfRule>
  </conditionalFormatting>
  <conditionalFormatting sqref="AP25:AV26">
    <cfRule type="expression" dxfId="674" priority="12">
      <formula>INDIRECT(ADDRESS(ROW(),COLUMN()))=TRUNC(INDIRECT(ADDRESS(ROW(),COLUMN())))</formula>
    </cfRule>
  </conditionalFormatting>
  <conditionalFormatting sqref="AW25:AY26">
    <cfRule type="expression" dxfId="673" priority="13">
      <formula>INDIRECT(ADDRESS(ROW(),COLUMN()))=TRUNC(INDIRECT(ADDRESS(ROW(),COLUMN())))</formula>
    </cfRule>
  </conditionalFormatting>
  <conditionalFormatting sqref="AZ25:BC26">
    <cfRule type="expression" dxfId="672" priority="14">
      <formula>INDIRECT(ADDRESS(ROW(),COLUMN()))=TRUNC(INDIRECT(ADDRESS(ROW(),COLUMN())))</formula>
    </cfRule>
  </conditionalFormatting>
  <conditionalFormatting sqref="U28:AA29">
    <cfRule type="expression" dxfId="671" priority="15">
      <formula>INDIRECT(ADDRESS(ROW(),COLUMN()))=TRUNC(INDIRECT(ADDRESS(ROW(),COLUMN())))</formula>
    </cfRule>
  </conditionalFormatting>
  <conditionalFormatting sqref="AB28:AH29">
    <cfRule type="expression" dxfId="670" priority="16">
      <formula>INDIRECT(ADDRESS(ROW(),COLUMN()))=TRUNC(INDIRECT(ADDRESS(ROW(),COLUMN())))</formula>
    </cfRule>
  </conditionalFormatting>
  <conditionalFormatting sqref="AI28:AO29">
    <cfRule type="expression" dxfId="669" priority="17">
      <formula>INDIRECT(ADDRESS(ROW(),COLUMN()))=TRUNC(INDIRECT(ADDRESS(ROW(),COLUMN())))</formula>
    </cfRule>
  </conditionalFormatting>
  <conditionalFormatting sqref="AP28:AV29">
    <cfRule type="expression" dxfId="668" priority="18">
      <formula>INDIRECT(ADDRESS(ROW(),COLUMN()))=TRUNC(INDIRECT(ADDRESS(ROW(),COLUMN())))</formula>
    </cfRule>
  </conditionalFormatting>
  <conditionalFormatting sqref="AW28:AY29">
    <cfRule type="expression" dxfId="667" priority="19">
      <formula>INDIRECT(ADDRESS(ROW(),COLUMN()))=TRUNC(INDIRECT(ADDRESS(ROW(),COLUMN())))</formula>
    </cfRule>
  </conditionalFormatting>
  <conditionalFormatting sqref="AZ28:BC29">
    <cfRule type="expression" dxfId="666" priority="20">
      <formula>INDIRECT(ADDRESS(ROW(),COLUMN()))=TRUNC(INDIRECT(ADDRESS(ROW(),COLUMN())))</formula>
    </cfRule>
  </conditionalFormatting>
  <conditionalFormatting sqref="U31:AA32">
    <cfRule type="expression" dxfId="665" priority="21">
      <formula>INDIRECT(ADDRESS(ROW(),COLUMN()))=TRUNC(INDIRECT(ADDRESS(ROW(),COLUMN())))</formula>
    </cfRule>
  </conditionalFormatting>
  <conditionalFormatting sqref="AB31:AH32">
    <cfRule type="expression" dxfId="664" priority="22">
      <formula>INDIRECT(ADDRESS(ROW(),COLUMN()))=TRUNC(INDIRECT(ADDRESS(ROW(),COLUMN())))</formula>
    </cfRule>
  </conditionalFormatting>
  <conditionalFormatting sqref="AI31:AO32">
    <cfRule type="expression" dxfId="663" priority="23">
      <formula>INDIRECT(ADDRESS(ROW(),COLUMN()))=TRUNC(INDIRECT(ADDRESS(ROW(),COLUMN())))</formula>
    </cfRule>
  </conditionalFormatting>
  <conditionalFormatting sqref="AP31:AV32">
    <cfRule type="expression" dxfId="662" priority="24">
      <formula>INDIRECT(ADDRESS(ROW(),COLUMN()))=TRUNC(INDIRECT(ADDRESS(ROW(),COLUMN())))</formula>
    </cfRule>
  </conditionalFormatting>
  <conditionalFormatting sqref="AW31:AY32">
    <cfRule type="expression" dxfId="661" priority="25">
      <formula>INDIRECT(ADDRESS(ROW(),COLUMN()))=TRUNC(INDIRECT(ADDRESS(ROW(),COLUMN())))</formula>
    </cfRule>
  </conditionalFormatting>
  <conditionalFormatting sqref="AZ31:BC32">
    <cfRule type="expression" dxfId="660" priority="26">
      <formula>INDIRECT(ADDRESS(ROW(),COLUMN()))=TRUNC(INDIRECT(ADDRESS(ROW(),COLUMN())))</formula>
    </cfRule>
  </conditionalFormatting>
  <conditionalFormatting sqref="U34:AA35">
    <cfRule type="expression" dxfId="659" priority="27">
      <formula>INDIRECT(ADDRESS(ROW(),COLUMN()))=TRUNC(INDIRECT(ADDRESS(ROW(),COLUMN())))</formula>
    </cfRule>
  </conditionalFormatting>
  <conditionalFormatting sqref="AB34:AH35">
    <cfRule type="expression" dxfId="658" priority="28">
      <formula>INDIRECT(ADDRESS(ROW(),COLUMN()))=TRUNC(INDIRECT(ADDRESS(ROW(),COLUMN())))</formula>
    </cfRule>
  </conditionalFormatting>
  <conditionalFormatting sqref="AI34:AO35">
    <cfRule type="expression" dxfId="657" priority="29">
      <formula>INDIRECT(ADDRESS(ROW(),COLUMN()))=TRUNC(INDIRECT(ADDRESS(ROW(),COLUMN())))</formula>
    </cfRule>
  </conditionalFormatting>
  <conditionalFormatting sqref="AP34:AV35">
    <cfRule type="expression" dxfId="656" priority="30">
      <formula>INDIRECT(ADDRESS(ROW(),COLUMN()))=TRUNC(INDIRECT(ADDRESS(ROW(),COLUMN())))</formula>
    </cfRule>
  </conditionalFormatting>
  <conditionalFormatting sqref="AW34:AY35">
    <cfRule type="expression" dxfId="655" priority="31">
      <formula>INDIRECT(ADDRESS(ROW(),COLUMN()))=TRUNC(INDIRECT(ADDRESS(ROW(),COLUMN())))</formula>
    </cfRule>
  </conditionalFormatting>
  <conditionalFormatting sqref="AZ34:BC35">
    <cfRule type="expression" dxfId="654" priority="32">
      <formula>INDIRECT(ADDRESS(ROW(),COLUMN()))=TRUNC(INDIRECT(ADDRESS(ROW(),COLUMN())))</formula>
    </cfRule>
  </conditionalFormatting>
  <conditionalFormatting sqref="U37:AA38">
    <cfRule type="expression" dxfId="653" priority="33">
      <formula>INDIRECT(ADDRESS(ROW(),COLUMN()))=TRUNC(INDIRECT(ADDRESS(ROW(),COLUMN())))</formula>
    </cfRule>
  </conditionalFormatting>
  <conditionalFormatting sqref="AB37:AH38">
    <cfRule type="expression" dxfId="652" priority="34">
      <formula>INDIRECT(ADDRESS(ROW(),COLUMN()))=TRUNC(INDIRECT(ADDRESS(ROW(),COLUMN())))</formula>
    </cfRule>
  </conditionalFormatting>
  <conditionalFormatting sqref="AI37:AO38">
    <cfRule type="expression" dxfId="651" priority="35">
      <formula>INDIRECT(ADDRESS(ROW(),COLUMN()))=TRUNC(INDIRECT(ADDRESS(ROW(),COLUMN())))</formula>
    </cfRule>
  </conditionalFormatting>
  <conditionalFormatting sqref="AP37:AV38">
    <cfRule type="expression" dxfId="650" priority="36">
      <formula>INDIRECT(ADDRESS(ROW(),COLUMN()))=TRUNC(INDIRECT(ADDRESS(ROW(),COLUMN())))</formula>
    </cfRule>
  </conditionalFormatting>
  <conditionalFormatting sqref="AW37:AY38">
    <cfRule type="expression" dxfId="649" priority="37">
      <formula>INDIRECT(ADDRESS(ROW(),COLUMN()))=TRUNC(INDIRECT(ADDRESS(ROW(),COLUMN())))</formula>
    </cfRule>
  </conditionalFormatting>
  <conditionalFormatting sqref="AZ37:BC38">
    <cfRule type="expression" dxfId="648" priority="38">
      <formula>INDIRECT(ADDRESS(ROW(),COLUMN()))=TRUNC(INDIRECT(ADDRESS(ROW(),COLUMN())))</formula>
    </cfRule>
  </conditionalFormatting>
  <conditionalFormatting sqref="U40:AA41">
    <cfRule type="expression" dxfId="647" priority="39">
      <formula>INDIRECT(ADDRESS(ROW(),COLUMN()))=TRUNC(INDIRECT(ADDRESS(ROW(),COLUMN())))</formula>
    </cfRule>
  </conditionalFormatting>
  <conditionalFormatting sqref="AB40:AH41">
    <cfRule type="expression" dxfId="646" priority="40">
      <formula>INDIRECT(ADDRESS(ROW(),COLUMN()))=TRUNC(INDIRECT(ADDRESS(ROW(),COLUMN())))</formula>
    </cfRule>
  </conditionalFormatting>
  <conditionalFormatting sqref="AI40:AO41">
    <cfRule type="expression" dxfId="645" priority="41">
      <formula>INDIRECT(ADDRESS(ROW(),COLUMN()))=TRUNC(INDIRECT(ADDRESS(ROW(),COLUMN())))</formula>
    </cfRule>
  </conditionalFormatting>
  <conditionalFormatting sqref="AP40:AV41">
    <cfRule type="expression" dxfId="644" priority="42">
      <formula>INDIRECT(ADDRESS(ROW(),COLUMN()))=TRUNC(INDIRECT(ADDRESS(ROW(),COLUMN())))</formula>
    </cfRule>
  </conditionalFormatting>
  <conditionalFormatting sqref="AW40:AY41">
    <cfRule type="expression" dxfId="643" priority="43">
      <formula>INDIRECT(ADDRESS(ROW(),COLUMN()))=TRUNC(INDIRECT(ADDRESS(ROW(),COLUMN())))</formula>
    </cfRule>
  </conditionalFormatting>
  <conditionalFormatting sqref="AZ40:BC41">
    <cfRule type="expression" dxfId="642" priority="44">
      <formula>INDIRECT(ADDRESS(ROW(),COLUMN()))=TRUNC(INDIRECT(ADDRESS(ROW(),COLUMN())))</formula>
    </cfRule>
  </conditionalFormatting>
  <conditionalFormatting sqref="U43:AA44">
    <cfRule type="expression" dxfId="641" priority="45">
      <formula>INDIRECT(ADDRESS(ROW(),COLUMN()))=TRUNC(INDIRECT(ADDRESS(ROW(),COLUMN())))</formula>
    </cfRule>
  </conditionalFormatting>
  <conditionalFormatting sqref="AB43:AH44">
    <cfRule type="expression" dxfId="640" priority="46">
      <formula>INDIRECT(ADDRESS(ROW(),COLUMN()))=TRUNC(INDIRECT(ADDRESS(ROW(),COLUMN())))</formula>
    </cfRule>
  </conditionalFormatting>
  <conditionalFormatting sqref="AI43:AO44">
    <cfRule type="expression" dxfId="639" priority="47">
      <formula>INDIRECT(ADDRESS(ROW(),COLUMN()))=TRUNC(INDIRECT(ADDRESS(ROW(),COLUMN())))</formula>
    </cfRule>
  </conditionalFormatting>
  <conditionalFormatting sqref="AP43:AV44">
    <cfRule type="expression" dxfId="638" priority="48">
      <formula>INDIRECT(ADDRESS(ROW(),COLUMN()))=TRUNC(INDIRECT(ADDRESS(ROW(),COLUMN())))</formula>
    </cfRule>
  </conditionalFormatting>
  <conditionalFormatting sqref="AW43:AY44">
    <cfRule type="expression" dxfId="637" priority="49">
      <formula>INDIRECT(ADDRESS(ROW(),COLUMN()))=TRUNC(INDIRECT(ADDRESS(ROW(),COLUMN())))</formula>
    </cfRule>
  </conditionalFormatting>
  <conditionalFormatting sqref="AZ43:BC44">
    <cfRule type="expression" dxfId="636" priority="50">
      <formula>INDIRECT(ADDRESS(ROW(),COLUMN()))=TRUNC(INDIRECT(ADDRESS(ROW(),COLUMN())))</formula>
    </cfRule>
  </conditionalFormatting>
  <conditionalFormatting sqref="U46:AA47">
    <cfRule type="expression" dxfId="635" priority="51">
      <formula>INDIRECT(ADDRESS(ROW(),COLUMN()))=TRUNC(INDIRECT(ADDRESS(ROW(),COLUMN())))</formula>
    </cfRule>
  </conditionalFormatting>
  <conditionalFormatting sqref="AB46:AH47">
    <cfRule type="expression" dxfId="634" priority="52">
      <formula>INDIRECT(ADDRESS(ROW(),COLUMN()))=TRUNC(INDIRECT(ADDRESS(ROW(),COLUMN())))</formula>
    </cfRule>
  </conditionalFormatting>
  <conditionalFormatting sqref="AI46:AO47">
    <cfRule type="expression" dxfId="633" priority="53">
      <formula>INDIRECT(ADDRESS(ROW(),COLUMN()))=TRUNC(INDIRECT(ADDRESS(ROW(),COLUMN())))</formula>
    </cfRule>
  </conditionalFormatting>
  <conditionalFormatting sqref="AP46:AV47">
    <cfRule type="expression" dxfId="632" priority="54">
      <formula>INDIRECT(ADDRESS(ROW(),COLUMN()))=TRUNC(INDIRECT(ADDRESS(ROW(),COLUMN())))</formula>
    </cfRule>
  </conditionalFormatting>
  <conditionalFormatting sqref="AW46:AY47">
    <cfRule type="expression" dxfId="631" priority="55">
      <formula>INDIRECT(ADDRESS(ROW(),COLUMN()))=TRUNC(INDIRECT(ADDRESS(ROW(),COLUMN())))</formula>
    </cfRule>
  </conditionalFormatting>
  <conditionalFormatting sqref="AZ46:BC47">
    <cfRule type="expression" dxfId="630" priority="56">
      <formula>INDIRECT(ADDRESS(ROW(),COLUMN()))=TRUNC(INDIRECT(ADDRESS(ROW(),COLUMN())))</formula>
    </cfRule>
  </conditionalFormatting>
  <conditionalFormatting sqref="U49:AA50">
    <cfRule type="expression" dxfId="629" priority="57">
      <formula>INDIRECT(ADDRESS(ROW(),COLUMN()))=TRUNC(INDIRECT(ADDRESS(ROW(),COLUMN())))</formula>
    </cfRule>
  </conditionalFormatting>
  <conditionalFormatting sqref="AB49:AH50">
    <cfRule type="expression" dxfId="628" priority="58">
      <formula>INDIRECT(ADDRESS(ROW(),COLUMN()))=TRUNC(INDIRECT(ADDRESS(ROW(),COLUMN())))</formula>
    </cfRule>
  </conditionalFormatting>
  <conditionalFormatting sqref="AI49:AO50">
    <cfRule type="expression" dxfId="627" priority="59">
      <formula>INDIRECT(ADDRESS(ROW(),COLUMN()))=TRUNC(INDIRECT(ADDRESS(ROW(),COLUMN())))</formula>
    </cfRule>
  </conditionalFormatting>
  <conditionalFormatting sqref="AP49:AV50">
    <cfRule type="expression" dxfId="626" priority="60">
      <formula>INDIRECT(ADDRESS(ROW(),COLUMN()))=TRUNC(INDIRECT(ADDRESS(ROW(),COLUMN())))</formula>
    </cfRule>
  </conditionalFormatting>
  <conditionalFormatting sqref="AW49:AY50">
    <cfRule type="expression" dxfId="625" priority="61">
      <formula>INDIRECT(ADDRESS(ROW(),COLUMN()))=TRUNC(INDIRECT(ADDRESS(ROW(),COLUMN())))</formula>
    </cfRule>
  </conditionalFormatting>
  <conditionalFormatting sqref="AZ49:BC50">
    <cfRule type="expression" dxfId="624" priority="62">
      <formula>INDIRECT(ADDRESS(ROW(),COLUMN()))=TRUNC(INDIRECT(ADDRESS(ROW(),COLUMN())))</formula>
    </cfRule>
  </conditionalFormatting>
  <conditionalFormatting sqref="U52:AA53">
    <cfRule type="expression" dxfId="623" priority="63">
      <formula>INDIRECT(ADDRESS(ROW(),COLUMN()))=TRUNC(INDIRECT(ADDRESS(ROW(),COLUMN())))</formula>
    </cfRule>
  </conditionalFormatting>
  <conditionalFormatting sqref="AB52:AH53">
    <cfRule type="expression" dxfId="622" priority="64">
      <formula>INDIRECT(ADDRESS(ROW(),COLUMN()))=TRUNC(INDIRECT(ADDRESS(ROW(),COLUMN())))</formula>
    </cfRule>
  </conditionalFormatting>
  <conditionalFormatting sqref="AI52:AO53">
    <cfRule type="expression" dxfId="621" priority="65">
      <formula>INDIRECT(ADDRESS(ROW(),COLUMN()))=TRUNC(INDIRECT(ADDRESS(ROW(),COLUMN())))</formula>
    </cfRule>
  </conditionalFormatting>
  <conditionalFormatting sqref="AP52:AV53">
    <cfRule type="expression" dxfId="620" priority="66">
      <formula>INDIRECT(ADDRESS(ROW(),COLUMN()))=TRUNC(INDIRECT(ADDRESS(ROW(),COLUMN())))</formula>
    </cfRule>
  </conditionalFormatting>
  <conditionalFormatting sqref="AW52:AY53">
    <cfRule type="expression" dxfId="619" priority="67">
      <formula>INDIRECT(ADDRESS(ROW(),COLUMN()))=TRUNC(INDIRECT(ADDRESS(ROW(),COLUMN())))</formula>
    </cfRule>
  </conditionalFormatting>
  <conditionalFormatting sqref="AZ52:BC53">
    <cfRule type="expression" dxfId="618" priority="68">
      <formula>INDIRECT(ADDRESS(ROW(),COLUMN()))=TRUNC(INDIRECT(ADDRESS(ROW(),COLUMN())))</formula>
    </cfRule>
  </conditionalFormatting>
  <conditionalFormatting sqref="U55:AA56">
    <cfRule type="expression" dxfId="617" priority="69">
      <formula>INDIRECT(ADDRESS(ROW(),COLUMN()))=TRUNC(INDIRECT(ADDRESS(ROW(),COLUMN())))</formula>
    </cfRule>
  </conditionalFormatting>
  <conditionalFormatting sqref="AB55:AH56">
    <cfRule type="expression" dxfId="616" priority="70">
      <formula>INDIRECT(ADDRESS(ROW(),COLUMN()))=TRUNC(INDIRECT(ADDRESS(ROW(),COLUMN())))</formula>
    </cfRule>
  </conditionalFormatting>
  <conditionalFormatting sqref="AI55:AO56">
    <cfRule type="expression" dxfId="615" priority="71">
      <formula>INDIRECT(ADDRESS(ROW(),COLUMN()))=TRUNC(INDIRECT(ADDRESS(ROW(),COLUMN())))</formula>
    </cfRule>
  </conditionalFormatting>
  <conditionalFormatting sqref="AP55:AV56">
    <cfRule type="expression" dxfId="614" priority="72">
      <formula>INDIRECT(ADDRESS(ROW(),COLUMN()))=TRUNC(INDIRECT(ADDRESS(ROW(),COLUMN())))</formula>
    </cfRule>
  </conditionalFormatting>
  <conditionalFormatting sqref="AW55:AY56">
    <cfRule type="expression" dxfId="613" priority="73">
      <formula>INDIRECT(ADDRESS(ROW(),COLUMN()))=TRUNC(INDIRECT(ADDRESS(ROW(),COLUMN())))</formula>
    </cfRule>
  </conditionalFormatting>
  <conditionalFormatting sqref="AZ55:BC56">
    <cfRule type="expression" dxfId="612" priority="74">
      <formula>INDIRECT(ADDRESS(ROW(),COLUMN()))=TRUNC(INDIRECT(ADDRESS(ROW(),COLUMN())))</formula>
    </cfRule>
  </conditionalFormatting>
  <conditionalFormatting sqref="U58:AA59">
    <cfRule type="expression" dxfId="611" priority="75">
      <formula>INDIRECT(ADDRESS(ROW(),COLUMN()))=TRUNC(INDIRECT(ADDRESS(ROW(),COLUMN())))</formula>
    </cfRule>
  </conditionalFormatting>
  <conditionalFormatting sqref="AB58:AH59">
    <cfRule type="expression" dxfId="610" priority="76">
      <formula>INDIRECT(ADDRESS(ROW(),COLUMN()))=TRUNC(INDIRECT(ADDRESS(ROW(),COLUMN())))</formula>
    </cfRule>
  </conditionalFormatting>
  <conditionalFormatting sqref="AI58:AO59">
    <cfRule type="expression" dxfId="609" priority="77">
      <formula>INDIRECT(ADDRESS(ROW(),COLUMN()))=TRUNC(INDIRECT(ADDRESS(ROW(),COLUMN())))</formula>
    </cfRule>
  </conditionalFormatting>
  <conditionalFormatting sqref="AP58:AV59">
    <cfRule type="expression" dxfId="608" priority="78">
      <formula>INDIRECT(ADDRESS(ROW(),COLUMN()))=TRUNC(INDIRECT(ADDRESS(ROW(),COLUMN())))</formula>
    </cfRule>
  </conditionalFormatting>
  <conditionalFormatting sqref="AW58:AY59">
    <cfRule type="expression" dxfId="607" priority="79">
      <formula>INDIRECT(ADDRESS(ROW(),COLUMN()))=TRUNC(INDIRECT(ADDRESS(ROW(),COLUMN())))</formula>
    </cfRule>
  </conditionalFormatting>
  <conditionalFormatting sqref="AZ58:BC59">
    <cfRule type="expression" dxfId="606" priority="80">
      <formula>INDIRECT(ADDRESS(ROW(),COLUMN()))=TRUNC(INDIRECT(ADDRESS(ROW(),COLUMN())))</formula>
    </cfRule>
  </conditionalFormatting>
  <conditionalFormatting sqref="U61:AA62">
    <cfRule type="expression" dxfId="605" priority="81">
      <formula>INDIRECT(ADDRESS(ROW(),COLUMN()))=TRUNC(INDIRECT(ADDRESS(ROW(),COLUMN())))</formula>
    </cfRule>
  </conditionalFormatting>
  <conditionalFormatting sqref="AB61:AH62">
    <cfRule type="expression" dxfId="604" priority="82">
      <formula>INDIRECT(ADDRESS(ROW(),COLUMN()))=TRUNC(INDIRECT(ADDRESS(ROW(),COLUMN())))</formula>
    </cfRule>
  </conditionalFormatting>
  <conditionalFormatting sqref="AI61:AO62">
    <cfRule type="expression" dxfId="603" priority="83">
      <formula>INDIRECT(ADDRESS(ROW(),COLUMN()))=TRUNC(INDIRECT(ADDRESS(ROW(),COLUMN())))</formula>
    </cfRule>
  </conditionalFormatting>
  <conditionalFormatting sqref="AP61:AV62">
    <cfRule type="expression" dxfId="602" priority="84">
      <formula>INDIRECT(ADDRESS(ROW(),COLUMN()))=TRUNC(INDIRECT(ADDRESS(ROW(),COLUMN())))</formula>
    </cfRule>
  </conditionalFormatting>
  <conditionalFormatting sqref="AW61:AY62">
    <cfRule type="expression" dxfId="601" priority="85">
      <formula>INDIRECT(ADDRESS(ROW(),COLUMN()))=TRUNC(INDIRECT(ADDRESS(ROW(),COLUMN())))</formula>
    </cfRule>
  </conditionalFormatting>
  <conditionalFormatting sqref="AZ61:BC62">
    <cfRule type="expression" dxfId="600" priority="86">
      <formula>INDIRECT(ADDRESS(ROW(),COLUMN()))=TRUNC(INDIRECT(ADDRESS(ROW(),COLUMN())))</formula>
    </cfRule>
  </conditionalFormatting>
  <conditionalFormatting sqref="U64:AA65">
    <cfRule type="expression" dxfId="599" priority="87">
      <formula>INDIRECT(ADDRESS(ROW(),COLUMN()))=TRUNC(INDIRECT(ADDRESS(ROW(),COLUMN())))</formula>
    </cfRule>
  </conditionalFormatting>
  <conditionalFormatting sqref="AB64:AH65">
    <cfRule type="expression" dxfId="598" priority="88">
      <formula>INDIRECT(ADDRESS(ROW(),COLUMN()))=TRUNC(INDIRECT(ADDRESS(ROW(),COLUMN())))</formula>
    </cfRule>
  </conditionalFormatting>
  <conditionalFormatting sqref="AI64:AO65">
    <cfRule type="expression" dxfId="597" priority="89">
      <formula>INDIRECT(ADDRESS(ROW(),COLUMN()))=TRUNC(INDIRECT(ADDRESS(ROW(),COLUMN())))</formula>
    </cfRule>
  </conditionalFormatting>
  <conditionalFormatting sqref="AP64:AV65">
    <cfRule type="expression" dxfId="596" priority="90">
      <formula>INDIRECT(ADDRESS(ROW(),COLUMN()))=TRUNC(INDIRECT(ADDRESS(ROW(),COLUMN())))</formula>
    </cfRule>
  </conditionalFormatting>
  <conditionalFormatting sqref="AW64:AY65">
    <cfRule type="expression" dxfId="595" priority="91">
      <formula>INDIRECT(ADDRESS(ROW(),COLUMN()))=TRUNC(INDIRECT(ADDRESS(ROW(),COLUMN())))</formula>
    </cfRule>
  </conditionalFormatting>
  <conditionalFormatting sqref="AZ64:BC65">
    <cfRule type="expression" dxfId="594" priority="92">
      <formula>INDIRECT(ADDRESS(ROW(),COLUMN()))=TRUNC(INDIRECT(ADDRESS(ROW(),COLUMN())))</formula>
    </cfRule>
  </conditionalFormatting>
  <conditionalFormatting sqref="U67:AA68">
    <cfRule type="expression" dxfId="593" priority="93">
      <formula>INDIRECT(ADDRESS(ROW(),COLUMN()))=TRUNC(INDIRECT(ADDRESS(ROW(),COLUMN())))</formula>
    </cfRule>
  </conditionalFormatting>
  <conditionalFormatting sqref="AB67:AH68">
    <cfRule type="expression" dxfId="592" priority="94">
      <formula>INDIRECT(ADDRESS(ROW(),COLUMN()))=TRUNC(INDIRECT(ADDRESS(ROW(),COLUMN())))</formula>
    </cfRule>
  </conditionalFormatting>
  <conditionalFormatting sqref="AI67:AO68">
    <cfRule type="expression" dxfId="591" priority="95">
      <formula>INDIRECT(ADDRESS(ROW(),COLUMN()))=TRUNC(INDIRECT(ADDRESS(ROW(),COLUMN())))</formula>
    </cfRule>
  </conditionalFormatting>
  <conditionalFormatting sqref="AP67:AV68">
    <cfRule type="expression" dxfId="590" priority="96">
      <formula>INDIRECT(ADDRESS(ROW(),COLUMN()))=TRUNC(INDIRECT(ADDRESS(ROW(),COLUMN())))</formula>
    </cfRule>
  </conditionalFormatting>
  <conditionalFormatting sqref="AW67:AY68">
    <cfRule type="expression" dxfId="589" priority="97">
      <formula>INDIRECT(ADDRESS(ROW(),COLUMN()))=TRUNC(INDIRECT(ADDRESS(ROW(),COLUMN())))</formula>
    </cfRule>
  </conditionalFormatting>
  <conditionalFormatting sqref="AZ67:BC68">
    <cfRule type="expression" dxfId="588" priority="98">
      <formula>INDIRECT(ADDRESS(ROW(),COLUMN()))=TRUNC(INDIRECT(ADDRESS(ROW(),COLUMN())))</formula>
    </cfRule>
  </conditionalFormatting>
  <conditionalFormatting sqref="U69:BA74">
    <cfRule type="expression" dxfId="587" priority="99">
      <formula>INDIRECT(ADDRESS(ROW(),COLUMN()))=TRUNC(INDIRECT(ADDRESS(ROW(),COLUMN())))</formula>
    </cfRule>
  </conditionalFormatting>
  <dataValidations count="9">
    <dataValidation type="list" allowBlank="1" showInputMessage="1" showErrorMessage="1" sqref="BC3:BF3">
      <formula1>"４週,暦月"</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formula2>0</formula2>
    </dataValidation>
    <dataValidation type="list" allowBlank="1" showInputMessage="1" showErrorMessage="1" sqref="BC4:BF4">
      <formula1>"予定,実績,予定・実績"</formula1>
      <formula2>0</formula2>
    </dataValidation>
    <dataValidation type="list" allowBlank="1" showInputMessage="1" showErrorMessage="1" sqref="U21:AY21 U66:AY66 U24:AY24 U30:AY30 U33:AY33 U36:AY36 U27:AY27 U60:AY60 U39:AY39 U48:AY48 U45:AY45 U42:AY42 U51:AY51 U57:AY57 U63:AY63 U54:AY54">
      <formula1>【記載例】シフト記号</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errorStyle="warning"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s>
  <printOptions horizontalCentered="1"/>
  <pageMargins left="0.19685039370078741" right="0.19685039370078741" top="0.59055118110236227" bottom="0.19685039370078741" header="0.51181102362204722" footer="0.51181102362204722"/>
  <pageSetup paperSize="9" scale="39" fitToHeight="0" orientation="landscape" horizontalDpi="300" verticalDpi="300"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4"/>
  <sheetViews>
    <sheetView zoomScale="50" zoomScaleNormal="50" workbookViewId="0"/>
  </sheetViews>
  <sheetFormatPr defaultColWidth="9" defaultRowHeight="25.5" x14ac:dyDescent="0.4"/>
  <cols>
    <col min="1" max="1" width="5.625" style="149" customWidth="1"/>
    <col min="2" max="2" width="10.625" style="149" customWidth="1"/>
    <col min="3" max="3" width="10.625" style="149" hidden="1" customWidth="1"/>
    <col min="4" max="4" width="3.375" style="149" customWidth="1"/>
    <col min="5" max="5" width="15.625" style="148" customWidth="1"/>
    <col min="6" max="6" width="3.375" style="148" customWidth="1"/>
    <col min="7" max="7" width="15.625" style="148" customWidth="1"/>
    <col min="8" max="8" width="3.375" style="148" customWidth="1"/>
    <col min="9" max="9" width="15.625" style="149" customWidth="1"/>
    <col min="10" max="10" width="3.375" style="148" customWidth="1"/>
    <col min="11" max="11" width="15.625" style="148" customWidth="1"/>
    <col min="12" max="12" width="5" style="148" customWidth="1"/>
    <col min="13" max="13" width="15.625" style="148" customWidth="1"/>
    <col min="14" max="14" width="3.375" style="148" customWidth="1"/>
    <col min="15" max="15" width="15.625" style="148" customWidth="1"/>
    <col min="16" max="16" width="3.375" style="148" customWidth="1"/>
    <col min="17" max="17" width="15.625" style="148" customWidth="1"/>
    <col min="18" max="18" width="3.375" style="148" customWidth="1"/>
    <col min="19" max="19" width="15.625" style="148" customWidth="1"/>
    <col min="20" max="20" width="3.375" style="148" customWidth="1"/>
    <col min="21" max="21" width="15.625" style="148" customWidth="1"/>
    <col min="22" max="22" width="3.375" style="148" customWidth="1"/>
    <col min="23" max="23" width="15.625" style="148" customWidth="1"/>
    <col min="24" max="24" width="3.375" style="148" customWidth="1"/>
    <col min="25" max="25" width="15.625" style="148" customWidth="1"/>
    <col min="26" max="26" width="3.375" style="148" customWidth="1"/>
    <col min="27" max="27" width="50.625" style="148" customWidth="1"/>
    <col min="28" max="1023" width="9" style="148"/>
    <col min="1024" max="16384" width="9" style="221"/>
  </cols>
  <sheetData>
    <row r="1" spans="1:27" x14ac:dyDescent="0.4">
      <c r="A1" s="150" t="s">
        <v>68</v>
      </c>
    </row>
    <row r="2" spans="1:27" x14ac:dyDescent="0.4">
      <c r="A2" s="151" t="s">
        <v>69</v>
      </c>
      <c r="E2" s="363"/>
      <c r="I2" s="364"/>
    </row>
    <row r="3" spans="1:27" x14ac:dyDescent="0.4">
      <c r="A3" s="363" t="s">
        <v>70</v>
      </c>
      <c r="E3" s="364" t="s">
        <v>71</v>
      </c>
      <c r="I3" s="364"/>
    </row>
    <row r="4" spans="1:27" x14ac:dyDescent="0.4">
      <c r="A4" s="151"/>
      <c r="E4" s="427" t="s">
        <v>72</v>
      </c>
      <c r="F4" s="427"/>
      <c r="G4" s="427"/>
      <c r="H4" s="427"/>
      <c r="I4" s="427"/>
      <c r="J4" s="427"/>
      <c r="K4" s="427"/>
      <c r="M4" s="427" t="s">
        <v>73</v>
      </c>
      <c r="N4" s="427"/>
      <c r="O4" s="427"/>
      <c r="Q4" s="427" t="s">
        <v>74</v>
      </c>
      <c r="R4" s="427"/>
      <c r="S4" s="427"/>
      <c r="T4" s="427"/>
      <c r="U4" s="427"/>
      <c r="V4" s="427"/>
      <c r="W4" s="427"/>
      <c r="Y4" s="155" t="s">
        <v>75</v>
      </c>
      <c r="AA4" s="427" t="s">
        <v>76</v>
      </c>
    </row>
    <row r="5" spans="1:27" x14ac:dyDescent="0.4">
      <c r="A5" s="149" t="s">
        <v>28</v>
      </c>
      <c r="B5" s="149" t="s">
        <v>77</v>
      </c>
      <c r="E5" s="149" t="s">
        <v>78</v>
      </c>
      <c r="F5" s="149"/>
      <c r="G5" s="149" t="s">
        <v>79</v>
      </c>
      <c r="I5" s="149" t="s">
        <v>80</v>
      </c>
      <c r="K5" s="149" t="s">
        <v>72</v>
      </c>
      <c r="M5" s="149" t="s">
        <v>81</v>
      </c>
      <c r="O5" s="149" t="s">
        <v>82</v>
      </c>
      <c r="Q5" s="149" t="s">
        <v>81</v>
      </c>
      <c r="S5" s="149" t="s">
        <v>82</v>
      </c>
      <c r="U5" s="149" t="s">
        <v>80</v>
      </c>
      <c r="W5" s="149" t="s">
        <v>72</v>
      </c>
      <c r="Y5" s="156" t="s">
        <v>83</v>
      </c>
      <c r="AA5" s="427"/>
    </row>
    <row r="6" spans="1:27" x14ac:dyDescent="0.4">
      <c r="A6" s="149">
        <v>1</v>
      </c>
      <c r="B6" s="328" t="s">
        <v>149</v>
      </c>
      <c r="C6" s="365" t="str">
        <f t="shared" ref="C6:C38" si="0">B6</f>
        <v>早</v>
      </c>
      <c r="D6" s="149" t="s">
        <v>84</v>
      </c>
      <c r="E6" s="330">
        <v>0.29166666666666702</v>
      </c>
      <c r="F6" s="149" t="s">
        <v>26</v>
      </c>
      <c r="G6" s="330">
        <v>0.66666666666666696</v>
      </c>
      <c r="H6" s="165" t="s">
        <v>85</v>
      </c>
      <c r="I6" s="330">
        <v>4.1666666666666699E-2</v>
      </c>
      <c r="J6" s="148" t="s">
        <v>4</v>
      </c>
      <c r="K6" s="333">
        <f t="shared" ref="K6:K22" si="1">IF(OR(E6="",G6=""),"",(G6+IF(E6&gt;G6,1,0)-E6-I6)*24)</f>
        <v>7.9999999999999982</v>
      </c>
      <c r="M6" s="163">
        <f>【記載例】小多機!$BB$13</f>
        <v>0.25</v>
      </c>
      <c r="N6" s="149" t="s">
        <v>26</v>
      </c>
      <c r="O6" s="163">
        <f>【記載例】小多機!$BF$13</f>
        <v>0.875</v>
      </c>
      <c r="Q6" s="164">
        <f t="shared" ref="Q6:Q22" si="2">IF(E6="","",IF(E6&lt;M6,M6,IF(E6&gt;=O6,"",E6)))</f>
        <v>0.29166666666666702</v>
      </c>
      <c r="R6" s="149" t="s">
        <v>26</v>
      </c>
      <c r="S6" s="164">
        <f t="shared" ref="S6:S22" si="3">IF(G6="","",IF(G6&gt;E6,IF(G6&lt;O6,G6,O6),O6))</f>
        <v>0.66666666666666696</v>
      </c>
      <c r="T6" s="165" t="s">
        <v>85</v>
      </c>
      <c r="U6" s="330">
        <v>4.1666666666666699E-2</v>
      </c>
      <c r="V6" s="148" t="s">
        <v>4</v>
      </c>
      <c r="W6" s="333">
        <f t="shared" ref="W6:W22" si="4">IF(Q6="","",IF((S6+IF(Q6&gt;S6,1,0)-Q6-U6)*24=0,"",(S6+IF(Q6&gt;S6,1,0)-Q6-U6)*24))</f>
        <v>7.9999999999999982</v>
      </c>
      <c r="Y6" s="333" t="str">
        <f t="shared" ref="Y6:Y22" si="5">IF(W6="",K6,IF(OR(K6-W6=0,K6-W6&lt;0),"-",K6-W6))</f>
        <v>-</v>
      </c>
      <c r="AA6" s="366" t="s">
        <v>217</v>
      </c>
    </row>
    <row r="7" spans="1:27" x14ac:dyDescent="0.4">
      <c r="A7" s="149">
        <v>2</v>
      </c>
      <c r="B7" s="328" t="s">
        <v>150</v>
      </c>
      <c r="C7" s="365" t="str">
        <f t="shared" si="0"/>
        <v>日</v>
      </c>
      <c r="D7" s="149" t="s">
        <v>84</v>
      </c>
      <c r="E7" s="330">
        <v>0.375</v>
      </c>
      <c r="F7" s="149" t="s">
        <v>26</v>
      </c>
      <c r="G7" s="330">
        <v>0.75</v>
      </c>
      <c r="H7" s="165" t="s">
        <v>85</v>
      </c>
      <c r="I7" s="330">
        <v>4.1666666666666699E-2</v>
      </c>
      <c r="J7" s="148" t="s">
        <v>4</v>
      </c>
      <c r="K7" s="333">
        <f t="shared" si="1"/>
        <v>8</v>
      </c>
      <c r="M7" s="163">
        <f>【記載例】小多機!$BB$13</f>
        <v>0.25</v>
      </c>
      <c r="N7" s="149" t="s">
        <v>26</v>
      </c>
      <c r="O7" s="163">
        <f>【記載例】小多機!$BF$13</f>
        <v>0.875</v>
      </c>
      <c r="Q7" s="164">
        <f t="shared" si="2"/>
        <v>0.375</v>
      </c>
      <c r="R7" s="149" t="s">
        <v>26</v>
      </c>
      <c r="S7" s="164">
        <f t="shared" si="3"/>
        <v>0.75</v>
      </c>
      <c r="T7" s="165" t="s">
        <v>85</v>
      </c>
      <c r="U7" s="330">
        <v>4.1666666666666699E-2</v>
      </c>
      <c r="V7" s="148" t="s">
        <v>4</v>
      </c>
      <c r="W7" s="333">
        <f t="shared" si="4"/>
        <v>8</v>
      </c>
      <c r="Y7" s="333" t="str">
        <f t="shared" si="5"/>
        <v>-</v>
      </c>
      <c r="AA7" s="366" t="s">
        <v>218</v>
      </c>
    </row>
    <row r="8" spans="1:27" x14ac:dyDescent="0.4">
      <c r="A8" s="149">
        <v>3</v>
      </c>
      <c r="B8" s="328" t="s">
        <v>151</v>
      </c>
      <c r="C8" s="365" t="str">
        <f t="shared" si="0"/>
        <v>遅</v>
      </c>
      <c r="D8" s="149" t="s">
        <v>84</v>
      </c>
      <c r="E8" s="330">
        <v>0.41666666666666669</v>
      </c>
      <c r="F8" s="149" t="s">
        <v>26</v>
      </c>
      <c r="G8" s="330">
        <v>0.79166666666666663</v>
      </c>
      <c r="H8" s="165" t="s">
        <v>85</v>
      </c>
      <c r="I8" s="330">
        <v>4.1666666666666699E-2</v>
      </c>
      <c r="J8" s="148" t="s">
        <v>4</v>
      </c>
      <c r="K8" s="333">
        <f t="shared" si="1"/>
        <v>7.9999999999999982</v>
      </c>
      <c r="M8" s="163">
        <f>【記載例】小多機!$BB$13</f>
        <v>0.25</v>
      </c>
      <c r="N8" s="149" t="s">
        <v>26</v>
      </c>
      <c r="O8" s="163">
        <f>【記載例】小多機!$BF$13</f>
        <v>0.875</v>
      </c>
      <c r="Q8" s="164">
        <f t="shared" si="2"/>
        <v>0.41666666666666669</v>
      </c>
      <c r="R8" s="149" t="s">
        <v>26</v>
      </c>
      <c r="S8" s="164">
        <f t="shared" si="3"/>
        <v>0.79166666666666663</v>
      </c>
      <c r="T8" s="165" t="s">
        <v>85</v>
      </c>
      <c r="U8" s="330">
        <v>4.1666666666666699E-2</v>
      </c>
      <c r="V8" s="148" t="s">
        <v>4</v>
      </c>
      <c r="W8" s="333">
        <f t="shared" si="4"/>
        <v>7.9999999999999982</v>
      </c>
      <c r="Y8" s="333" t="str">
        <f t="shared" si="5"/>
        <v>-</v>
      </c>
      <c r="AA8" s="366" t="s">
        <v>219</v>
      </c>
    </row>
    <row r="9" spans="1:27" x14ac:dyDescent="0.4">
      <c r="A9" s="149">
        <v>4</v>
      </c>
      <c r="B9" s="328" t="s">
        <v>152</v>
      </c>
      <c r="C9" s="365" t="str">
        <f t="shared" si="0"/>
        <v>夜</v>
      </c>
      <c r="D9" s="149" t="s">
        <v>84</v>
      </c>
      <c r="E9" s="330">
        <v>0.75</v>
      </c>
      <c r="F9" s="149" t="s">
        <v>26</v>
      </c>
      <c r="G9" s="330">
        <v>1</v>
      </c>
      <c r="H9" s="165" t="s">
        <v>85</v>
      </c>
      <c r="I9" s="330">
        <v>0</v>
      </c>
      <c r="J9" s="148" t="s">
        <v>4</v>
      </c>
      <c r="K9" s="333">
        <f t="shared" si="1"/>
        <v>6</v>
      </c>
      <c r="M9" s="163">
        <f>【記載例】小多機!$BB$13</f>
        <v>0.25</v>
      </c>
      <c r="N9" s="149" t="s">
        <v>26</v>
      </c>
      <c r="O9" s="163">
        <f>【記載例】小多機!$BF$13</f>
        <v>0.875</v>
      </c>
      <c r="Q9" s="164">
        <f t="shared" si="2"/>
        <v>0.75</v>
      </c>
      <c r="R9" s="149" t="s">
        <v>26</v>
      </c>
      <c r="S9" s="164">
        <f t="shared" si="3"/>
        <v>0.875</v>
      </c>
      <c r="T9" s="165" t="s">
        <v>85</v>
      </c>
      <c r="U9" s="330">
        <v>0</v>
      </c>
      <c r="V9" s="148" t="s">
        <v>4</v>
      </c>
      <c r="W9" s="333">
        <f t="shared" si="4"/>
        <v>3</v>
      </c>
      <c r="Y9" s="333">
        <f t="shared" si="5"/>
        <v>3</v>
      </c>
      <c r="AA9" s="366" t="s">
        <v>220</v>
      </c>
    </row>
    <row r="10" spans="1:27" x14ac:dyDescent="0.4">
      <c r="A10" s="149">
        <v>5</v>
      </c>
      <c r="B10" s="328" t="s">
        <v>153</v>
      </c>
      <c r="C10" s="365" t="str">
        <f t="shared" si="0"/>
        <v>明</v>
      </c>
      <c r="D10" s="149" t="s">
        <v>84</v>
      </c>
      <c r="E10" s="330">
        <v>0</v>
      </c>
      <c r="F10" s="149" t="s">
        <v>26</v>
      </c>
      <c r="G10" s="330">
        <v>0.33333333333333331</v>
      </c>
      <c r="H10" s="165" t="s">
        <v>85</v>
      </c>
      <c r="I10" s="330">
        <v>8.3333333333333329E-2</v>
      </c>
      <c r="J10" s="148" t="s">
        <v>4</v>
      </c>
      <c r="K10" s="333">
        <f t="shared" si="1"/>
        <v>6</v>
      </c>
      <c r="M10" s="163">
        <f>【記載例】小多機!$BB$13</f>
        <v>0.25</v>
      </c>
      <c r="N10" s="149" t="s">
        <v>26</v>
      </c>
      <c r="O10" s="163">
        <f>【記載例】小多機!$BF$13</f>
        <v>0.875</v>
      </c>
      <c r="Q10" s="164">
        <f t="shared" si="2"/>
        <v>0.25</v>
      </c>
      <c r="R10" s="149" t="s">
        <v>26</v>
      </c>
      <c r="S10" s="164">
        <f t="shared" si="3"/>
        <v>0.33333333333333331</v>
      </c>
      <c r="T10" s="165" t="s">
        <v>85</v>
      </c>
      <c r="U10" s="330">
        <v>0</v>
      </c>
      <c r="V10" s="148" t="s">
        <v>4</v>
      </c>
      <c r="W10" s="333">
        <f t="shared" si="4"/>
        <v>1.9999999999999996</v>
      </c>
      <c r="Y10" s="333">
        <f t="shared" si="5"/>
        <v>4</v>
      </c>
      <c r="AA10" s="366" t="s">
        <v>221</v>
      </c>
    </row>
    <row r="11" spans="1:27" x14ac:dyDescent="0.4">
      <c r="A11" s="149">
        <v>6</v>
      </c>
      <c r="B11" s="328" t="s">
        <v>154</v>
      </c>
      <c r="C11" s="365" t="str">
        <f t="shared" si="0"/>
        <v>日2</v>
      </c>
      <c r="D11" s="149" t="s">
        <v>84</v>
      </c>
      <c r="E11" s="330">
        <v>0.41666666666666669</v>
      </c>
      <c r="F11" s="149" t="s">
        <v>26</v>
      </c>
      <c r="G11" s="330">
        <v>0.54166666666666663</v>
      </c>
      <c r="H11" s="165" t="s">
        <v>85</v>
      </c>
      <c r="I11" s="330">
        <v>0</v>
      </c>
      <c r="J11" s="148" t="s">
        <v>4</v>
      </c>
      <c r="K11" s="333">
        <f t="shared" si="1"/>
        <v>2.9999999999999987</v>
      </c>
      <c r="M11" s="163">
        <f>【記載例】小多機!$BB$13</f>
        <v>0.25</v>
      </c>
      <c r="N11" s="149" t="s">
        <v>26</v>
      </c>
      <c r="O11" s="163">
        <f>【記載例】小多機!$BF$13</f>
        <v>0.875</v>
      </c>
      <c r="Q11" s="164">
        <f t="shared" si="2"/>
        <v>0.41666666666666669</v>
      </c>
      <c r="R11" s="149" t="s">
        <v>26</v>
      </c>
      <c r="S11" s="164">
        <f t="shared" si="3"/>
        <v>0.54166666666666663</v>
      </c>
      <c r="T11" s="165" t="s">
        <v>85</v>
      </c>
      <c r="U11" s="330">
        <v>0</v>
      </c>
      <c r="V11" s="148" t="s">
        <v>4</v>
      </c>
      <c r="W11" s="333">
        <f t="shared" si="4"/>
        <v>2.9999999999999987</v>
      </c>
      <c r="Y11" s="333" t="str">
        <f t="shared" si="5"/>
        <v>-</v>
      </c>
      <c r="AA11" s="366" t="s">
        <v>222</v>
      </c>
    </row>
    <row r="12" spans="1:27" x14ac:dyDescent="0.4">
      <c r="A12" s="149">
        <v>7</v>
      </c>
      <c r="B12" s="328" t="s">
        <v>155</v>
      </c>
      <c r="C12" s="365" t="str">
        <f t="shared" si="0"/>
        <v>日3</v>
      </c>
      <c r="D12" s="149" t="s">
        <v>84</v>
      </c>
      <c r="E12" s="330">
        <v>0.375</v>
      </c>
      <c r="F12" s="149" t="s">
        <v>26</v>
      </c>
      <c r="G12" s="330">
        <v>0.70833333333333337</v>
      </c>
      <c r="H12" s="165" t="s">
        <v>85</v>
      </c>
      <c r="I12" s="330">
        <v>3.125E-2</v>
      </c>
      <c r="J12" s="148" t="s">
        <v>4</v>
      </c>
      <c r="K12" s="333">
        <f t="shared" si="1"/>
        <v>7.2500000000000009</v>
      </c>
      <c r="M12" s="163">
        <f>【記載例】小多機!$BB$13</f>
        <v>0.25</v>
      </c>
      <c r="N12" s="149" t="s">
        <v>26</v>
      </c>
      <c r="O12" s="163">
        <f>【記載例】小多機!$BF$13</f>
        <v>0.875</v>
      </c>
      <c r="Q12" s="164">
        <f t="shared" si="2"/>
        <v>0.375</v>
      </c>
      <c r="R12" s="149" t="s">
        <v>26</v>
      </c>
      <c r="S12" s="164">
        <f t="shared" si="3"/>
        <v>0.70833333333333337</v>
      </c>
      <c r="T12" s="165" t="s">
        <v>85</v>
      </c>
      <c r="U12" s="330">
        <v>3.125E-2</v>
      </c>
      <c r="V12" s="148" t="s">
        <v>4</v>
      </c>
      <c r="W12" s="333">
        <f t="shared" si="4"/>
        <v>7.2500000000000009</v>
      </c>
      <c r="Y12" s="333" t="str">
        <f t="shared" si="5"/>
        <v>-</v>
      </c>
      <c r="AA12" s="367" t="s">
        <v>255</v>
      </c>
    </row>
    <row r="13" spans="1:27" x14ac:dyDescent="0.4">
      <c r="A13" s="149">
        <v>8</v>
      </c>
      <c r="B13" s="368" t="s">
        <v>190</v>
      </c>
      <c r="C13" s="365" t="str">
        <f t="shared" si="0"/>
        <v>a</v>
      </c>
      <c r="D13" s="149" t="s">
        <v>84</v>
      </c>
      <c r="E13" s="330"/>
      <c r="F13" s="149" t="s">
        <v>26</v>
      </c>
      <c r="G13" s="330"/>
      <c r="H13" s="165" t="s">
        <v>85</v>
      </c>
      <c r="I13" s="330">
        <v>0</v>
      </c>
      <c r="J13" s="148" t="s">
        <v>4</v>
      </c>
      <c r="K13" s="333" t="str">
        <f t="shared" si="1"/>
        <v/>
      </c>
      <c r="M13" s="163">
        <f>【記載例】小多機!$BB$13</f>
        <v>0.25</v>
      </c>
      <c r="N13" s="149" t="s">
        <v>26</v>
      </c>
      <c r="O13" s="163">
        <f>【記載例】小多機!$BF$13</f>
        <v>0.875</v>
      </c>
      <c r="Q13" s="164" t="str">
        <f t="shared" si="2"/>
        <v/>
      </c>
      <c r="R13" s="149" t="s">
        <v>26</v>
      </c>
      <c r="S13" s="164" t="str">
        <f t="shared" si="3"/>
        <v/>
      </c>
      <c r="T13" s="165" t="s">
        <v>85</v>
      </c>
      <c r="U13" s="330">
        <v>0</v>
      </c>
      <c r="V13" s="148" t="s">
        <v>4</v>
      </c>
      <c r="W13" s="333" t="str">
        <f t="shared" si="4"/>
        <v/>
      </c>
      <c r="Y13" s="333" t="str">
        <f t="shared" si="5"/>
        <v/>
      </c>
      <c r="AA13" s="366"/>
    </row>
    <row r="14" spans="1:27" x14ac:dyDescent="0.4">
      <c r="A14" s="149">
        <v>9</v>
      </c>
      <c r="B14" s="368" t="s">
        <v>191</v>
      </c>
      <c r="C14" s="365" t="str">
        <f t="shared" si="0"/>
        <v>b</v>
      </c>
      <c r="D14" s="149" t="s">
        <v>84</v>
      </c>
      <c r="E14" s="330"/>
      <c r="F14" s="149" t="s">
        <v>26</v>
      </c>
      <c r="G14" s="330"/>
      <c r="H14" s="165" t="s">
        <v>85</v>
      </c>
      <c r="I14" s="330">
        <v>0</v>
      </c>
      <c r="J14" s="148" t="s">
        <v>4</v>
      </c>
      <c r="K14" s="333" t="str">
        <f t="shared" si="1"/>
        <v/>
      </c>
      <c r="M14" s="163">
        <f>【記載例】小多機!$BB$13</f>
        <v>0.25</v>
      </c>
      <c r="N14" s="149" t="s">
        <v>26</v>
      </c>
      <c r="O14" s="163">
        <f>【記載例】小多機!$BF$13</f>
        <v>0.875</v>
      </c>
      <c r="Q14" s="164" t="str">
        <f t="shared" si="2"/>
        <v/>
      </c>
      <c r="R14" s="149" t="s">
        <v>26</v>
      </c>
      <c r="S14" s="164" t="str">
        <f t="shared" si="3"/>
        <v/>
      </c>
      <c r="T14" s="165" t="s">
        <v>85</v>
      </c>
      <c r="U14" s="330">
        <v>0</v>
      </c>
      <c r="V14" s="148" t="s">
        <v>4</v>
      </c>
      <c r="W14" s="333" t="str">
        <f t="shared" si="4"/>
        <v/>
      </c>
      <c r="Y14" s="333" t="str">
        <f t="shared" si="5"/>
        <v/>
      </c>
      <c r="AA14" s="366"/>
    </row>
    <row r="15" spans="1:27" x14ac:dyDescent="0.4">
      <c r="A15" s="149">
        <v>10</v>
      </c>
      <c r="B15" s="328" t="s">
        <v>192</v>
      </c>
      <c r="C15" s="365" t="str">
        <f t="shared" si="0"/>
        <v>c</v>
      </c>
      <c r="D15" s="149" t="s">
        <v>84</v>
      </c>
      <c r="E15" s="330"/>
      <c r="F15" s="149" t="s">
        <v>26</v>
      </c>
      <c r="G15" s="330"/>
      <c r="H15" s="165" t="s">
        <v>85</v>
      </c>
      <c r="I15" s="330">
        <v>0</v>
      </c>
      <c r="J15" s="148" t="s">
        <v>4</v>
      </c>
      <c r="K15" s="333" t="str">
        <f t="shared" si="1"/>
        <v/>
      </c>
      <c r="M15" s="163">
        <f>【記載例】小多機!$BB$13</f>
        <v>0.25</v>
      </c>
      <c r="N15" s="149" t="s">
        <v>26</v>
      </c>
      <c r="O15" s="163">
        <f>【記載例】小多機!$BF$13</f>
        <v>0.875</v>
      </c>
      <c r="Q15" s="164" t="str">
        <f t="shared" si="2"/>
        <v/>
      </c>
      <c r="R15" s="149" t="s">
        <v>26</v>
      </c>
      <c r="S15" s="164" t="str">
        <f t="shared" si="3"/>
        <v/>
      </c>
      <c r="T15" s="165" t="s">
        <v>85</v>
      </c>
      <c r="U15" s="330">
        <v>0</v>
      </c>
      <c r="V15" s="148" t="s">
        <v>4</v>
      </c>
      <c r="W15" s="333" t="str">
        <f t="shared" si="4"/>
        <v/>
      </c>
      <c r="Y15" s="333" t="str">
        <f t="shared" si="5"/>
        <v/>
      </c>
      <c r="AA15" s="366"/>
    </row>
    <row r="16" spans="1:27" x14ac:dyDescent="0.4">
      <c r="A16" s="149">
        <v>11</v>
      </c>
      <c r="B16" s="368" t="s">
        <v>193</v>
      </c>
      <c r="C16" s="365" t="str">
        <f t="shared" si="0"/>
        <v>d</v>
      </c>
      <c r="D16" s="149" t="s">
        <v>84</v>
      </c>
      <c r="E16" s="330"/>
      <c r="F16" s="149" t="s">
        <v>26</v>
      </c>
      <c r="G16" s="330"/>
      <c r="H16" s="165" t="s">
        <v>85</v>
      </c>
      <c r="I16" s="330">
        <v>0</v>
      </c>
      <c r="J16" s="148" t="s">
        <v>4</v>
      </c>
      <c r="K16" s="333" t="str">
        <f t="shared" si="1"/>
        <v/>
      </c>
      <c r="M16" s="163">
        <f>【記載例】小多機!$BB$13</f>
        <v>0.25</v>
      </c>
      <c r="N16" s="149" t="s">
        <v>26</v>
      </c>
      <c r="O16" s="163">
        <f>【記載例】小多機!$BF$13</f>
        <v>0.875</v>
      </c>
      <c r="Q16" s="164" t="str">
        <f t="shared" si="2"/>
        <v/>
      </c>
      <c r="R16" s="149" t="s">
        <v>26</v>
      </c>
      <c r="S16" s="164" t="str">
        <f t="shared" si="3"/>
        <v/>
      </c>
      <c r="T16" s="165" t="s">
        <v>85</v>
      </c>
      <c r="U16" s="330">
        <v>0</v>
      </c>
      <c r="V16" s="148" t="s">
        <v>4</v>
      </c>
      <c r="W16" s="333" t="str">
        <f t="shared" si="4"/>
        <v/>
      </c>
      <c r="Y16" s="333" t="str">
        <f t="shared" si="5"/>
        <v/>
      </c>
      <c r="AA16" s="366"/>
    </row>
    <row r="17" spans="1:27" x14ac:dyDescent="0.4">
      <c r="A17" s="149">
        <v>12</v>
      </c>
      <c r="B17" s="368" t="s">
        <v>194</v>
      </c>
      <c r="C17" s="365" t="str">
        <f t="shared" si="0"/>
        <v>e</v>
      </c>
      <c r="D17" s="149" t="s">
        <v>84</v>
      </c>
      <c r="E17" s="330"/>
      <c r="F17" s="149" t="s">
        <v>26</v>
      </c>
      <c r="G17" s="330"/>
      <c r="H17" s="165" t="s">
        <v>85</v>
      </c>
      <c r="I17" s="330">
        <v>0</v>
      </c>
      <c r="J17" s="148" t="s">
        <v>4</v>
      </c>
      <c r="K17" s="333" t="str">
        <f t="shared" si="1"/>
        <v/>
      </c>
      <c r="M17" s="163">
        <f>【記載例】小多機!$BB$13</f>
        <v>0.25</v>
      </c>
      <c r="N17" s="149" t="s">
        <v>26</v>
      </c>
      <c r="O17" s="163">
        <f>【記載例】小多機!$BF$13</f>
        <v>0.875</v>
      </c>
      <c r="Q17" s="164" t="str">
        <f t="shared" si="2"/>
        <v/>
      </c>
      <c r="R17" s="149" t="s">
        <v>26</v>
      </c>
      <c r="S17" s="164" t="str">
        <f t="shared" si="3"/>
        <v/>
      </c>
      <c r="T17" s="165" t="s">
        <v>85</v>
      </c>
      <c r="U17" s="330">
        <v>0</v>
      </c>
      <c r="V17" s="148" t="s">
        <v>4</v>
      </c>
      <c r="W17" s="333" t="str">
        <f t="shared" si="4"/>
        <v/>
      </c>
      <c r="Y17" s="333" t="str">
        <f t="shared" si="5"/>
        <v/>
      </c>
      <c r="AA17" s="366"/>
    </row>
    <row r="18" spans="1:27" x14ac:dyDescent="0.4">
      <c r="A18" s="149">
        <v>13</v>
      </c>
      <c r="B18" s="328" t="s">
        <v>195</v>
      </c>
      <c r="C18" s="365" t="str">
        <f t="shared" si="0"/>
        <v>f</v>
      </c>
      <c r="D18" s="149" t="s">
        <v>84</v>
      </c>
      <c r="E18" s="330"/>
      <c r="F18" s="149" t="s">
        <v>26</v>
      </c>
      <c r="G18" s="330"/>
      <c r="H18" s="165" t="s">
        <v>85</v>
      </c>
      <c r="I18" s="330">
        <v>0</v>
      </c>
      <c r="J18" s="148" t="s">
        <v>4</v>
      </c>
      <c r="K18" s="333" t="str">
        <f t="shared" si="1"/>
        <v/>
      </c>
      <c r="M18" s="163">
        <f>【記載例】小多機!$BB$13</f>
        <v>0.25</v>
      </c>
      <c r="N18" s="149" t="s">
        <v>26</v>
      </c>
      <c r="O18" s="163">
        <f>【記載例】小多機!$BF$13</f>
        <v>0.875</v>
      </c>
      <c r="Q18" s="164" t="str">
        <f t="shared" si="2"/>
        <v/>
      </c>
      <c r="R18" s="149" t="s">
        <v>26</v>
      </c>
      <c r="S18" s="164" t="str">
        <f t="shared" si="3"/>
        <v/>
      </c>
      <c r="T18" s="165" t="s">
        <v>85</v>
      </c>
      <c r="U18" s="330">
        <v>0</v>
      </c>
      <c r="V18" s="148" t="s">
        <v>4</v>
      </c>
      <c r="W18" s="333" t="str">
        <f t="shared" si="4"/>
        <v/>
      </c>
      <c r="Y18" s="333" t="str">
        <f t="shared" si="5"/>
        <v/>
      </c>
      <c r="AA18" s="366"/>
    </row>
    <row r="19" spans="1:27" x14ac:dyDescent="0.4">
      <c r="A19" s="149">
        <v>14</v>
      </c>
      <c r="B19" s="368" t="s">
        <v>196</v>
      </c>
      <c r="C19" s="365" t="str">
        <f t="shared" si="0"/>
        <v>g</v>
      </c>
      <c r="D19" s="149" t="s">
        <v>84</v>
      </c>
      <c r="E19" s="330"/>
      <c r="F19" s="149" t="s">
        <v>26</v>
      </c>
      <c r="G19" s="330"/>
      <c r="H19" s="165" t="s">
        <v>85</v>
      </c>
      <c r="I19" s="330">
        <v>0</v>
      </c>
      <c r="J19" s="148" t="s">
        <v>4</v>
      </c>
      <c r="K19" s="333" t="str">
        <f t="shared" si="1"/>
        <v/>
      </c>
      <c r="M19" s="163">
        <f>【記載例】小多機!$BB$13</f>
        <v>0.25</v>
      </c>
      <c r="N19" s="149" t="s">
        <v>26</v>
      </c>
      <c r="O19" s="163">
        <f>【記載例】小多機!$BF$13</f>
        <v>0.875</v>
      </c>
      <c r="Q19" s="164" t="str">
        <f t="shared" si="2"/>
        <v/>
      </c>
      <c r="R19" s="149" t="s">
        <v>26</v>
      </c>
      <c r="S19" s="164" t="str">
        <f t="shared" si="3"/>
        <v/>
      </c>
      <c r="T19" s="165" t="s">
        <v>85</v>
      </c>
      <c r="U19" s="330">
        <v>0</v>
      </c>
      <c r="V19" s="148" t="s">
        <v>4</v>
      </c>
      <c r="W19" s="333" t="str">
        <f t="shared" si="4"/>
        <v/>
      </c>
      <c r="Y19" s="333" t="str">
        <f t="shared" si="5"/>
        <v/>
      </c>
      <c r="AA19" s="366"/>
    </row>
    <row r="20" spans="1:27" x14ac:dyDescent="0.4">
      <c r="A20" s="149">
        <v>15</v>
      </c>
      <c r="B20" s="328" t="s">
        <v>197</v>
      </c>
      <c r="C20" s="365" t="str">
        <f t="shared" si="0"/>
        <v>h</v>
      </c>
      <c r="D20" s="149" t="s">
        <v>84</v>
      </c>
      <c r="E20" s="330"/>
      <c r="F20" s="149" t="s">
        <v>26</v>
      </c>
      <c r="G20" s="330"/>
      <c r="H20" s="165" t="s">
        <v>85</v>
      </c>
      <c r="I20" s="330">
        <v>0</v>
      </c>
      <c r="J20" s="148" t="s">
        <v>4</v>
      </c>
      <c r="K20" s="333" t="str">
        <f t="shared" si="1"/>
        <v/>
      </c>
      <c r="M20" s="163">
        <f>【記載例】小多機!$BB$13</f>
        <v>0.25</v>
      </c>
      <c r="N20" s="149" t="s">
        <v>26</v>
      </c>
      <c r="O20" s="163">
        <f>【記載例】小多機!$BF$13</f>
        <v>0.875</v>
      </c>
      <c r="Q20" s="164" t="str">
        <f t="shared" si="2"/>
        <v/>
      </c>
      <c r="R20" s="149" t="s">
        <v>26</v>
      </c>
      <c r="S20" s="164" t="str">
        <f t="shared" si="3"/>
        <v/>
      </c>
      <c r="T20" s="165" t="s">
        <v>85</v>
      </c>
      <c r="U20" s="330">
        <v>0</v>
      </c>
      <c r="V20" s="148" t="s">
        <v>4</v>
      </c>
      <c r="W20" s="333" t="str">
        <f t="shared" si="4"/>
        <v/>
      </c>
      <c r="Y20" s="333" t="str">
        <f t="shared" si="5"/>
        <v/>
      </c>
      <c r="AA20" s="366"/>
    </row>
    <row r="21" spans="1:27" x14ac:dyDescent="0.4">
      <c r="A21" s="149">
        <v>16</v>
      </c>
      <c r="B21" s="328" t="s">
        <v>198</v>
      </c>
      <c r="C21" s="365" t="str">
        <f t="shared" si="0"/>
        <v>i</v>
      </c>
      <c r="D21" s="149" t="s">
        <v>84</v>
      </c>
      <c r="E21" s="330"/>
      <c r="F21" s="149" t="s">
        <v>26</v>
      </c>
      <c r="G21" s="330"/>
      <c r="H21" s="165" t="s">
        <v>85</v>
      </c>
      <c r="I21" s="330">
        <v>0</v>
      </c>
      <c r="J21" s="148" t="s">
        <v>4</v>
      </c>
      <c r="K21" s="333" t="str">
        <f t="shared" si="1"/>
        <v/>
      </c>
      <c r="M21" s="163">
        <f>【記載例】小多機!$BB$13</f>
        <v>0.25</v>
      </c>
      <c r="N21" s="149" t="s">
        <v>26</v>
      </c>
      <c r="O21" s="163">
        <f>【記載例】小多機!$BF$13</f>
        <v>0.875</v>
      </c>
      <c r="Q21" s="164" t="str">
        <f t="shared" si="2"/>
        <v/>
      </c>
      <c r="R21" s="149" t="s">
        <v>26</v>
      </c>
      <c r="S21" s="164" t="str">
        <f t="shared" si="3"/>
        <v/>
      </c>
      <c r="T21" s="165" t="s">
        <v>85</v>
      </c>
      <c r="U21" s="330">
        <v>0</v>
      </c>
      <c r="V21" s="148" t="s">
        <v>4</v>
      </c>
      <c r="W21" s="333" t="str">
        <f t="shared" si="4"/>
        <v/>
      </c>
      <c r="Y21" s="333" t="str">
        <f t="shared" si="5"/>
        <v/>
      </c>
      <c r="AA21" s="366"/>
    </row>
    <row r="22" spans="1:27" x14ac:dyDescent="0.4">
      <c r="A22" s="149">
        <v>17</v>
      </c>
      <c r="B22" s="368" t="s">
        <v>199</v>
      </c>
      <c r="C22" s="365" t="str">
        <f t="shared" si="0"/>
        <v>休</v>
      </c>
      <c r="D22" s="149" t="s">
        <v>84</v>
      </c>
      <c r="E22" s="330"/>
      <c r="F22" s="149" t="s">
        <v>26</v>
      </c>
      <c r="G22" s="330"/>
      <c r="H22" s="165" t="s">
        <v>85</v>
      </c>
      <c r="I22" s="330">
        <v>0</v>
      </c>
      <c r="J22" s="148" t="s">
        <v>4</v>
      </c>
      <c r="K22" s="333" t="str">
        <f t="shared" si="1"/>
        <v/>
      </c>
      <c r="M22" s="163">
        <f>【記載例】小多機!$BB$13</f>
        <v>0.25</v>
      </c>
      <c r="N22" s="149" t="s">
        <v>26</v>
      </c>
      <c r="O22" s="163">
        <f>【記載例】小多機!$BF$13</f>
        <v>0.875</v>
      </c>
      <c r="Q22" s="164" t="str">
        <f t="shared" si="2"/>
        <v/>
      </c>
      <c r="R22" s="149" t="s">
        <v>26</v>
      </c>
      <c r="S22" s="164" t="str">
        <f t="shared" si="3"/>
        <v/>
      </c>
      <c r="T22" s="165" t="s">
        <v>85</v>
      </c>
      <c r="U22" s="330">
        <v>0</v>
      </c>
      <c r="V22" s="148" t="s">
        <v>4</v>
      </c>
      <c r="W22" s="333" t="str">
        <f t="shared" si="4"/>
        <v/>
      </c>
      <c r="Y22" s="333" t="str">
        <f t="shared" si="5"/>
        <v/>
      </c>
      <c r="AA22" s="366" t="s">
        <v>223</v>
      </c>
    </row>
    <row r="23" spans="1:27" x14ac:dyDescent="0.4">
      <c r="A23" s="149">
        <v>18</v>
      </c>
      <c r="B23" s="328" t="s">
        <v>200</v>
      </c>
      <c r="C23" s="365" t="str">
        <f t="shared" si="0"/>
        <v>ア</v>
      </c>
      <c r="D23" s="149" t="s">
        <v>84</v>
      </c>
      <c r="E23" s="163"/>
      <c r="F23" s="149" t="s">
        <v>26</v>
      </c>
      <c r="G23" s="163"/>
      <c r="H23" s="165" t="s">
        <v>85</v>
      </c>
      <c r="I23" s="163"/>
      <c r="J23" s="148" t="s">
        <v>4</v>
      </c>
      <c r="K23" s="328">
        <v>1</v>
      </c>
      <c r="M23" s="333"/>
      <c r="N23" s="149" t="s">
        <v>26</v>
      </c>
      <c r="O23" s="333"/>
      <c r="Q23" s="333"/>
      <c r="R23" s="149" t="s">
        <v>26</v>
      </c>
      <c r="S23" s="333"/>
      <c r="T23" s="165" t="s">
        <v>85</v>
      </c>
      <c r="U23" s="163"/>
      <c r="V23" s="148" t="s">
        <v>4</v>
      </c>
      <c r="W23" s="328">
        <v>1</v>
      </c>
      <c r="Y23" s="328" t="s">
        <v>86</v>
      </c>
      <c r="AA23" s="366"/>
    </row>
    <row r="24" spans="1:27" x14ac:dyDescent="0.4">
      <c r="A24" s="149">
        <v>19</v>
      </c>
      <c r="B24" s="328" t="s">
        <v>201</v>
      </c>
      <c r="C24" s="365" t="str">
        <f t="shared" si="0"/>
        <v>イ</v>
      </c>
      <c r="D24" s="149" t="s">
        <v>84</v>
      </c>
      <c r="E24" s="163"/>
      <c r="F24" s="149" t="s">
        <v>26</v>
      </c>
      <c r="G24" s="163"/>
      <c r="H24" s="165" t="s">
        <v>85</v>
      </c>
      <c r="I24" s="163"/>
      <c r="J24" s="148" t="s">
        <v>4</v>
      </c>
      <c r="K24" s="328">
        <v>1.5</v>
      </c>
      <c r="M24" s="333"/>
      <c r="N24" s="149" t="s">
        <v>26</v>
      </c>
      <c r="O24" s="333"/>
      <c r="Q24" s="333"/>
      <c r="R24" s="149" t="s">
        <v>26</v>
      </c>
      <c r="S24" s="333"/>
      <c r="T24" s="165" t="s">
        <v>85</v>
      </c>
      <c r="U24" s="163"/>
      <c r="V24" s="148" t="s">
        <v>4</v>
      </c>
      <c r="W24" s="328">
        <v>1.5</v>
      </c>
      <c r="Y24" s="328" t="s">
        <v>86</v>
      </c>
      <c r="AA24" s="366"/>
    </row>
    <row r="25" spans="1:27" x14ac:dyDescent="0.4">
      <c r="A25" s="149">
        <v>20</v>
      </c>
      <c r="B25" s="328" t="s">
        <v>202</v>
      </c>
      <c r="C25" s="365" t="str">
        <f t="shared" si="0"/>
        <v>ウ</v>
      </c>
      <c r="D25" s="149" t="s">
        <v>84</v>
      </c>
      <c r="E25" s="163"/>
      <c r="F25" s="149" t="s">
        <v>26</v>
      </c>
      <c r="G25" s="163"/>
      <c r="H25" s="165" t="s">
        <v>85</v>
      </c>
      <c r="I25" s="163"/>
      <c r="J25" s="148" t="s">
        <v>4</v>
      </c>
      <c r="K25" s="328">
        <v>2</v>
      </c>
      <c r="M25" s="333"/>
      <c r="N25" s="149" t="s">
        <v>26</v>
      </c>
      <c r="O25" s="333"/>
      <c r="Q25" s="333"/>
      <c r="R25" s="149" t="s">
        <v>26</v>
      </c>
      <c r="S25" s="333"/>
      <c r="T25" s="165" t="s">
        <v>85</v>
      </c>
      <c r="U25" s="163"/>
      <c r="V25" s="148" t="s">
        <v>4</v>
      </c>
      <c r="W25" s="328">
        <v>2</v>
      </c>
      <c r="Y25" s="328" t="s">
        <v>86</v>
      </c>
      <c r="AA25" s="366"/>
    </row>
    <row r="26" spans="1:27" x14ac:dyDescent="0.4">
      <c r="A26" s="149">
        <v>21</v>
      </c>
      <c r="B26" s="328" t="s">
        <v>203</v>
      </c>
      <c r="C26" s="365" t="str">
        <f t="shared" si="0"/>
        <v>エ</v>
      </c>
      <c r="D26" s="149" t="s">
        <v>84</v>
      </c>
      <c r="E26" s="163"/>
      <c r="F26" s="149" t="s">
        <v>26</v>
      </c>
      <c r="G26" s="163"/>
      <c r="H26" s="165" t="s">
        <v>85</v>
      </c>
      <c r="I26" s="163"/>
      <c r="J26" s="148" t="s">
        <v>4</v>
      </c>
      <c r="K26" s="328">
        <v>2.5</v>
      </c>
      <c r="M26" s="333"/>
      <c r="N26" s="149" t="s">
        <v>26</v>
      </c>
      <c r="O26" s="333"/>
      <c r="Q26" s="333"/>
      <c r="R26" s="149" t="s">
        <v>26</v>
      </c>
      <c r="S26" s="333"/>
      <c r="T26" s="165" t="s">
        <v>85</v>
      </c>
      <c r="U26" s="163"/>
      <c r="V26" s="148" t="s">
        <v>4</v>
      </c>
      <c r="W26" s="328">
        <v>2.5</v>
      </c>
      <c r="Y26" s="328" t="s">
        <v>86</v>
      </c>
      <c r="AA26" s="366"/>
    </row>
    <row r="27" spans="1:27" x14ac:dyDescent="0.4">
      <c r="A27" s="149">
        <v>22</v>
      </c>
      <c r="B27" s="328" t="s">
        <v>204</v>
      </c>
      <c r="C27" s="365" t="str">
        <f t="shared" si="0"/>
        <v>オ</v>
      </c>
      <c r="D27" s="149" t="s">
        <v>84</v>
      </c>
      <c r="E27" s="163"/>
      <c r="F27" s="149" t="s">
        <v>26</v>
      </c>
      <c r="G27" s="163"/>
      <c r="H27" s="165" t="s">
        <v>85</v>
      </c>
      <c r="I27" s="163"/>
      <c r="J27" s="148" t="s">
        <v>4</v>
      </c>
      <c r="K27" s="328">
        <v>3</v>
      </c>
      <c r="M27" s="333"/>
      <c r="N27" s="149" t="s">
        <v>26</v>
      </c>
      <c r="O27" s="333"/>
      <c r="Q27" s="333"/>
      <c r="R27" s="149" t="s">
        <v>26</v>
      </c>
      <c r="S27" s="333"/>
      <c r="T27" s="165" t="s">
        <v>85</v>
      </c>
      <c r="U27" s="163"/>
      <c r="V27" s="148" t="s">
        <v>4</v>
      </c>
      <c r="W27" s="328">
        <v>3</v>
      </c>
      <c r="Y27" s="328" t="s">
        <v>86</v>
      </c>
      <c r="AA27" s="366"/>
    </row>
    <row r="28" spans="1:27" x14ac:dyDescent="0.4">
      <c r="A28" s="149">
        <v>23</v>
      </c>
      <c r="B28" s="328" t="s">
        <v>205</v>
      </c>
      <c r="C28" s="365" t="str">
        <f t="shared" si="0"/>
        <v>カ</v>
      </c>
      <c r="D28" s="149" t="s">
        <v>84</v>
      </c>
      <c r="E28" s="163"/>
      <c r="F28" s="149" t="s">
        <v>26</v>
      </c>
      <c r="G28" s="163"/>
      <c r="H28" s="165" t="s">
        <v>85</v>
      </c>
      <c r="I28" s="163"/>
      <c r="J28" s="148" t="s">
        <v>4</v>
      </c>
      <c r="K28" s="328">
        <v>3.5</v>
      </c>
      <c r="M28" s="333"/>
      <c r="N28" s="149" t="s">
        <v>26</v>
      </c>
      <c r="O28" s="333"/>
      <c r="Q28" s="333"/>
      <c r="R28" s="149" t="s">
        <v>26</v>
      </c>
      <c r="S28" s="333"/>
      <c r="T28" s="165" t="s">
        <v>85</v>
      </c>
      <c r="U28" s="163"/>
      <c r="V28" s="148" t="s">
        <v>4</v>
      </c>
      <c r="W28" s="328">
        <v>3.5</v>
      </c>
      <c r="Y28" s="328" t="s">
        <v>86</v>
      </c>
      <c r="AA28" s="366"/>
    </row>
    <row r="29" spans="1:27" x14ac:dyDescent="0.4">
      <c r="A29" s="149">
        <v>24</v>
      </c>
      <c r="B29" s="328" t="s">
        <v>206</v>
      </c>
      <c r="C29" s="365" t="str">
        <f t="shared" si="0"/>
        <v>キ</v>
      </c>
      <c r="D29" s="149" t="s">
        <v>84</v>
      </c>
      <c r="E29" s="163"/>
      <c r="F29" s="149" t="s">
        <v>26</v>
      </c>
      <c r="G29" s="163"/>
      <c r="H29" s="165" t="s">
        <v>85</v>
      </c>
      <c r="I29" s="163"/>
      <c r="J29" s="148" t="s">
        <v>4</v>
      </c>
      <c r="K29" s="328">
        <v>4</v>
      </c>
      <c r="M29" s="333"/>
      <c r="N29" s="149" t="s">
        <v>26</v>
      </c>
      <c r="O29" s="333"/>
      <c r="Q29" s="333"/>
      <c r="R29" s="149" t="s">
        <v>26</v>
      </c>
      <c r="S29" s="333"/>
      <c r="T29" s="165" t="s">
        <v>85</v>
      </c>
      <c r="U29" s="163"/>
      <c r="V29" s="148" t="s">
        <v>4</v>
      </c>
      <c r="W29" s="328">
        <v>4</v>
      </c>
      <c r="Y29" s="328" t="s">
        <v>86</v>
      </c>
      <c r="AA29" s="366"/>
    </row>
    <row r="30" spans="1:27" x14ac:dyDescent="0.4">
      <c r="A30" s="149">
        <v>25</v>
      </c>
      <c r="B30" s="328" t="s">
        <v>207</v>
      </c>
      <c r="C30" s="365" t="str">
        <f t="shared" si="0"/>
        <v>ク</v>
      </c>
      <c r="D30" s="149" t="s">
        <v>84</v>
      </c>
      <c r="E30" s="163"/>
      <c r="F30" s="149" t="s">
        <v>26</v>
      </c>
      <c r="G30" s="163"/>
      <c r="H30" s="165" t="s">
        <v>85</v>
      </c>
      <c r="I30" s="163"/>
      <c r="J30" s="148" t="s">
        <v>4</v>
      </c>
      <c r="K30" s="328">
        <v>4.5</v>
      </c>
      <c r="M30" s="333"/>
      <c r="N30" s="149" t="s">
        <v>26</v>
      </c>
      <c r="O30" s="333"/>
      <c r="Q30" s="333"/>
      <c r="R30" s="149" t="s">
        <v>26</v>
      </c>
      <c r="S30" s="333"/>
      <c r="T30" s="165" t="s">
        <v>85</v>
      </c>
      <c r="U30" s="163"/>
      <c r="V30" s="148" t="s">
        <v>4</v>
      </c>
      <c r="W30" s="328">
        <v>4.5</v>
      </c>
      <c r="Y30" s="328" t="s">
        <v>86</v>
      </c>
      <c r="AA30" s="366"/>
    </row>
    <row r="31" spans="1:27" x14ac:dyDescent="0.4">
      <c r="A31" s="149">
        <v>26</v>
      </c>
      <c r="B31" s="328" t="s">
        <v>208</v>
      </c>
      <c r="C31" s="365" t="str">
        <f t="shared" si="0"/>
        <v>ケ</v>
      </c>
      <c r="D31" s="149" t="s">
        <v>84</v>
      </c>
      <c r="E31" s="163"/>
      <c r="F31" s="149" t="s">
        <v>26</v>
      </c>
      <c r="G31" s="163"/>
      <c r="H31" s="165" t="s">
        <v>85</v>
      </c>
      <c r="I31" s="163"/>
      <c r="J31" s="148" t="s">
        <v>4</v>
      </c>
      <c r="K31" s="328">
        <v>5</v>
      </c>
      <c r="M31" s="333"/>
      <c r="N31" s="149" t="s">
        <v>26</v>
      </c>
      <c r="O31" s="333"/>
      <c r="Q31" s="333"/>
      <c r="R31" s="149" t="s">
        <v>26</v>
      </c>
      <c r="S31" s="333"/>
      <c r="T31" s="165" t="s">
        <v>85</v>
      </c>
      <c r="U31" s="163"/>
      <c r="V31" s="148" t="s">
        <v>4</v>
      </c>
      <c r="W31" s="328">
        <v>5</v>
      </c>
      <c r="Y31" s="328" t="s">
        <v>86</v>
      </c>
      <c r="AA31" s="366"/>
    </row>
    <row r="32" spans="1:27" x14ac:dyDescent="0.4">
      <c r="A32" s="149">
        <v>27</v>
      </c>
      <c r="B32" s="328" t="s">
        <v>209</v>
      </c>
      <c r="C32" s="365" t="str">
        <f t="shared" si="0"/>
        <v>コ</v>
      </c>
      <c r="D32" s="149" t="s">
        <v>84</v>
      </c>
      <c r="E32" s="163"/>
      <c r="F32" s="149" t="s">
        <v>26</v>
      </c>
      <c r="G32" s="163"/>
      <c r="H32" s="165" t="s">
        <v>85</v>
      </c>
      <c r="I32" s="163"/>
      <c r="J32" s="148" t="s">
        <v>4</v>
      </c>
      <c r="K32" s="328">
        <v>5.5</v>
      </c>
      <c r="M32" s="333"/>
      <c r="N32" s="149" t="s">
        <v>26</v>
      </c>
      <c r="O32" s="333"/>
      <c r="Q32" s="333"/>
      <c r="R32" s="149" t="s">
        <v>26</v>
      </c>
      <c r="S32" s="333"/>
      <c r="T32" s="165" t="s">
        <v>85</v>
      </c>
      <c r="U32" s="163"/>
      <c r="V32" s="148" t="s">
        <v>4</v>
      </c>
      <c r="W32" s="328">
        <v>5.5</v>
      </c>
      <c r="Y32" s="328" t="s">
        <v>86</v>
      </c>
      <c r="AA32" s="366"/>
    </row>
    <row r="33" spans="1:27" x14ac:dyDescent="0.4">
      <c r="A33" s="149">
        <v>28</v>
      </c>
      <c r="B33" s="328" t="s">
        <v>210</v>
      </c>
      <c r="C33" s="365" t="str">
        <f t="shared" si="0"/>
        <v>サ</v>
      </c>
      <c r="D33" s="149" t="s">
        <v>84</v>
      </c>
      <c r="E33" s="163"/>
      <c r="F33" s="149" t="s">
        <v>26</v>
      </c>
      <c r="G33" s="163"/>
      <c r="H33" s="165" t="s">
        <v>85</v>
      </c>
      <c r="I33" s="163"/>
      <c r="J33" s="148" t="s">
        <v>4</v>
      </c>
      <c r="K33" s="328">
        <v>6</v>
      </c>
      <c r="M33" s="333"/>
      <c r="N33" s="149" t="s">
        <v>26</v>
      </c>
      <c r="O33" s="333"/>
      <c r="Q33" s="333"/>
      <c r="R33" s="149" t="s">
        <v>26</v>
      </c>
      <c r="S33" s="333"/>
      <c r="T33" s="165" t="s">
        <v>85</v>
      </c>
      <c r="U33" s="163"/>
      <c r="V33" s="148" t="s">
        <v>4</v>
      </c>
      <c r="W33" s="328">
        <v>6</v>
      </c>
      <c r="Y33" s="328" t="s">
        <v>86</v>
      </c>
      <c r="AA33" s="366"/>
    </row>
    <row r="34" spans="1:27" x14ac:dyDescent="0.4">
      <c r="A34" s="149">
        <v>29</v>
      </c>
      <c r="B34" s="328" t="s">
        <v>211</v>
      </c>
      <c r="C34" s="365" t="str">
        <f t="shared" si="0"/>
        <v>シ</v>
      </c>
      <c r="D34" s="149" t="s">
        <v>84</v>
      </c>
      <c r="E34" s="163"/>
      <c r="F34" s="149" t="s">
        <v>26</v>
      </c>
      <c r="G34" s="163"/>
      <c r="H34" s="165" t="s">
        <v>85</v>
      </c>
      <c r="I34" s="163"/>
      <c r="J34" s="148" t="s">
        <v>4</v>
      </c>
      <c r="K34" s="328">
        <v>6.5</v>
      </c>
      <c r="M34" s="333"/>
      <c r="N34" s="149" t="s">
        <v>26</v>
      </c>
      <c r="O34" s="333"/>
      <c r="Q34" s="333"/>
      <c r="R34" s="149" t="s">
        <v>26</v>
      </c>
      <c r="S34" s="333"/>
      <c r="T34" s="165" t="s">
        <v>85</v>
      </c>
      <c r="U34" s="163"/>
      <c r="V34" s="148" t="s">
        <v>4</v>
      </c>
      <c r="W34" s="328">
        <v>6.5</v>
      </c>
      <c r="Y34" s="328" t="s">
        <v>86</v>
      </c>
      <c r="AA34" s="366"/>
    </row>
    <row r="35" spans="1:27" x14ac:dyDescent="0.4">
      <c r="A35" s="149">
        <v>30</v>
      </c>
      <c r="B35" s="328" t="s">
        <v>212</v>
      </c>
      <c r="C35" s="365" t="str">
        <f t="shared" si="0"/>
        <v>ス</v>
      </c>
      <c r="D35" s="149" t="s">
        <v>84</v>
      </c>
      <c r="E35" s="163"/>
      <c r="F35" s="149" t="s">
        <v>26</v>
      </c>
      <c r="G35" s="163"/>
      <c r="H35" s="165" t="s">
        <v>85</v>
      </c>
      <c r="I35" s="163"/>
      <c r="J35" s="148" t="s">
        <v>4</v>
      </c>
      <c r="K35" s="328">
        <v>7</v>
      </c>
      <c r="M35" s="333"/>
      <c r="N35" s="149" t="s">
        <v>26</v>
      </c>
      <c r="O35" s="333"/>
      <c r="Q35" s="333"/>
      <c r="R35" s="149" t="s">
        <v>26</v>
      </c>
      <c r="S35" s="333"/>
      <c r="T35" s="165" t="s">
        <v>85</v>
      </c>
      <c r="U35" s="163"/>
      <c r="V35" s="148" t="s">
        <v>4</v>
      </c>
      <c r="W35" s="328">
        <v>7</v>
      </c>
      <c r="Y35" s="328" t="s">
        <v>86</v>
      </c>
      <c r="AA35" s="366"/>
    </row>
    <row r="36" spans="1:27" x14ac:dyDescent="0.4">
      <c r="A36" s="149">
        <v>31</v>
      </c>
      <c r="B36" s="328" t="s">
        <v>213</v>
      </c>
      <c r="C36" s="365" t="str">
        <f t="shared" si="0"/>
        <v>セ</v>
      </c>
      <c r="D36" s="149" t="s">
        <v>84</v>
      </c>
      <c r="E36" s="163"/>
      <c r="F36" s="149" t="s">
        <v>26</v>
      </c>
      <c r="G36" s="163"/>
      <c r="H36" s="165" t="s">
        <v>85</v>
      </c>
      <c r="I36" s="163"/>
      <c r="J36" s="148" t="s">
        <v>4</v>
      </c>
      <c r="K36" s="328">
        <v>7.5</v>
      </c>
      <c r="M36" s="333"/>
      <c r="N36" s="149" t="s">
        <v>26</v>
      </c>
      <c r="O36" s="333"/>
      <c r="Q36" s="333"/>
      <c r="R36" s="149" t="s">
        <v>26</v>
      </c>
      <c r="S36" s="333"/>
      <c r="T36" s="165" t="s">
        <v>85</v>
      </c>
      <c r="U36" s="163"/>
      <c r="V36" s="148" t="s">
        <v>4</v>
      </c>
      <c r="W36" s="328">
        <v>7.5</v>
      </c>
      <c r="Y36" s="328" t="s">
        <v>86</v>
      </c>
      <c r="AA36" s="366"/>
    </row>
    <row r="37" spans="1:27" x14ac:dyDescent="0.4">
      <c r="A37" s="149">
        <v>32</v>
      </c>
      <c r="B37" s="328" t="s">
        <v>214</v>
      </c>
      <c r="C37" s="365" t="str">
        <f t="shared" si="0"/>
        <v>ソ</v>
      </c>
      <c r="D37" s="149" t="s">
        <v>84</v>
      </c>
      <c r="E37" s="163"/>
      <c r="F37" s="149" t="s">
        <v>26</v>
      </c>
      <c r="G37" s="163"/>
      <c r="H37" s="165" t="s">
        <v>85</v>
      </c>
      <c r="I37" s="163"/>
      <c r="J37" s="148" t="s">
        <v>4</v>
      </c>
      <c r="K37" s="328"/>
      <c r="M37" s="333"/>
      <c r="N37" s="149" t="s">
        <v>26</v>
      </c>
      <c r="O37" s="333"/>
      <c r="Q37" s="333"/>
      <c r="R37" s="149" t="s">
        <v>26</v>
      </c>
      <c r="S37" s="333"/>
      <c r="T37" s="165" t="s">
        <v>85</v>
      </c>
      <c r="U37" s="163"/>
      <c r="V37" s="148" t="s">
        <v>4</v>
      </c>
      <c r="W37" s="328"/>
      <c r="Y37" s="328"/>
      <c r="AA37" s="366"/>
    </row>
    <row r="38" spans="1:27" x14ac:dyDescent="0.4">
      <c r="A38" s="149">
        <v>33</v>
      </c>
      <c r="B38" s="328" t="s">
        <v>215</v>
      </c>
      <c r="C38" s="365" t="str">
        <f t="shared" si="0"/>
        <v>タ</v>
      </c>
      <c r="D38" s="149" t="s">
        <v>84</v>
      </c>
      <c r="E38" s="163"/>
      <c r="F38" s="149" t="s">
        <v>26</v>
      </c>
      <c r="G38" s="163"/>
      <c r="H38" s="165" t="s">
        <v>85</v>
      </c>
      <c r="I38" s="163"/>
      <c r="J38" s="148" t="s">
        <v>4</v>
      </c>
      <c r="K38" s="328"/>
      <c r="M38" s="333"/>
      <c r="N38" s="149" t="s">
        <v>26</v>
      </c>
      <c r="O38" s="333"/>
      <c r="Q38" s="333"/>
      <c r="R38" s="149" t="s">
        <v>26</v>
      </c>
      <c r="S38" s="333"/>
      <c r="T38" s="165" t="s">
        <v>85</v>
      </c>
      <c r="U38" s="163"/>
      <c r="V38" s="148" t="s">
        <v>4</v>
      </c>
      <c r="W38" s="328"/>
      <c r="Y38" s="328"/>
      <c r="AA38" s="366"/>
    </row>
    <row r="39" spans="1:27" x14ac:dyDescent="0.4">
      <c r="A39" s="149">
        <v>34</v>
      </c>
      <c r="B39" s="369" t="s">
        <v>216</v>
      </c>
      <c r="C39" s="365"/>
      <c r="D39" s="149" t="s">
        <v>84</v>
      </c>
      <c r="E39" s="330">
        <v>0</v>
      </c>
      <c r="F39" s="149" t="s">
        <v>26</v>
      </c>
      <c r="G39" s="330">
        <v>0.33333333333333331</v>
      </c>
      <c r="H39" s="165" t="s">
        <v>85</v>
      </c>
      <c r="I39" s="330">
        <v>8.3333333333333329E-2</v>
      </c>
      <c r="J39" s="148" t="s">
        <v>4</v>
      </c>
      <c r="K39" s="333">
        <f>IF(OR(E39="",G39=""),"",(G39+IF(E39&gt;G39,1,0)-E39-I39)*24)</f>
        <v>6</v>
      </c>
      <c r="M39" s="163">
        <f>【記載例】小多機!$BB$13</f>
        <v>0.25</v>
      </c>
      <c r="N39" s="149" t="s">
        <v>26</v>
      </c>
      <c r="O39" s="163">
        <f>【記載例】小多機!$BF$13</f>
        <v>0.875</v>
      </c>
      <c r="Q39" s="164">
        <f>IF(E39="","",IF(E39&lt;M39,M39,IF(E39&gt;=O39,"",E39)))</f>
        <v>0.25</v>
      </c>
      <c r="R39" s="149" t="s">
        <v>26</v>
      </c>
      <c r="S39" s="164">
        <f>IF(G39="","",IF(G39&gt;E39,IF(G39&lt;O39,G39,O39),O39))</f>
        <v>0.33333333333333331</v>
      </c>
      <c r="T39" s="165" t="s">
        <v>85</v>
      </c>
      <c r="U39" s="330">
        <v>0</v>
      </c>
      <c r="V39" s="148" t="s">
        <v>4</v>
      </c>
      <c r="W39" s="333">
        <f>IF(Q39="","",IF((S39+IF(Q39&gt;S39,1,0)-Q39-U39)*24=0,"",(S39+IF(Q39&gt;S39,1,0)-Q39-U39)*24))</f>
        <v>1.9999999999999996</v>
      </c>
      <c r="Y39" s="333">
        <f t="shared" ref="Y39:Y47" si="6">IF(W39="",K39,IF(OR(K39-W39=0,K39-W39&lt;0),"-",K39-W39))</f>
        <v>4</v>
      </c>
      <c r="AA39" s="366" t="s">
        <v>224</v>
      </c>
    </row>
    <row r="40" spans="1:27" x14ac:dyDescent="0.4">
      <c r="B40" s="370" t="s">
        <v>86</v>
      </c>
      <c r="C40" s="365"/>
      <c r="D40" s="149" t="s">
        <v>84</v>
      </c>
      <c r="E40" s="330">
        <v>0.75</v>
      </c>
      <c r="F40" s="149" t="s">
        <v>26</v>
      </c>
      <c r="G40" s="330">
        <v>0</v>
      </c>
      <c r="H40" s="165" t="s">
        <v>85</v>
      </c>
      <c r="I40" s="330">
        <v>0</v>
      </c>
      <c r="J40" s="148" t="s">
        <v>4</v>
      </c>
      <c r="K40" s="333">
        <f>IF(OR(E40="",G40=""),"",(G40+IF(E40&gt;G40,1,0)-E40-I40)*24)</f>
        <v>6</v>
      </c>
      <c r="M40" s="163">
        <f>【記載例】小多機!$BB$13</f>
        <v>0.25</v>
      </c>
      <c r="N40" s="149" t="s">
        <v>26</v>
      </c>
      <c r="O40" s="163">
        <f>【記載例】小多機!$BF$13</f>
        <v>0.875</v>
      </c>
      <c r="Q40" s="164">
        <f>IF(E40="","",IF(E40&lt;M40,M40,IF(E40&gt;=O40,"",E40)))</f>
        <v>0.75</v>
      </c>
      <c r="R40" s="149" t="s">
        <v>26</v>
      </c>
      <c r="S40" s="164">
        <f>IF(G40="","",IF(G40&gt;E40,IF(G40&lt;O40,G40,O40),O40))</f>
        <v>0.875</v>
      </c>
      <c r="T40" s="165" t="s">
        <v>85</v>
      </c>
      <c r="U40" s="330">
        <v>0</v>
      </c>
      <c r="V40" s="148" t="s">
        <v>4</v>
      </c>
      <c r="W40" s="333">
        <f>IF(Q40="","",IF((S40+IF(Q40&gt;S40,1,0)-Q40-U40)*24=0,"",(S40+IF(Q40&gt;S40,1,0)-Q40-U40)*24))</f>
        <v>3</v>
      </c>
      <c r="Y40" s="333">
        <f t="shared" si="6"/>
        <v>3</v>
      </c>
      <c r="AA40" s="366"/>
    </row>
    <row r="41" spans="1:27" x14ac:dyDescent="0.4">
      <c r="B41" s="371" t="s">
        <v>86</v>
      </c>
      <c r="C41" s="365" t="str">
        <f>B39</f>
        <v>明夜</v>
      </c>
      <c r="D41" s="149" t="s">
        <v>84</v>
      </c>
      <c r="E41" s="330" t="s">
        <v>86</v>
      </c>
      <c r="F41" s="149" t="s">
        <v>26</v>
      </c>
      <c r="G41" s="330" t="s">
        <v>86</v>
      </c>
      <c r="H41" s="165" t="s">
        <v>85</v>
      </c>
      <c r="I41" s="330" t="s">
        <v>86</v>
      </c>
      <c r="J41" s="148" t="s">
        <v>4</v>
      </c>
      <c r="K41" s="333">
        <f>IF(OR(K39="",K40=""),"",K39+K40)</f>
        <v>12</v>
      </c>
      <c r="M41" s="163" t="s">
        <v>86</v>
      </c>
      <c r="N41" s="149" t="s">
        <v>26</v>
      </c>
      <c r="O41" s="163" t="s">
        <v>86</v>
      </c>
      <c r="Q41" s="164" t="s">
        <v>86</v>
      </c>
      <c r="R41" s="149" t="s">
        <v>26</v>
      </c>
      <c r="S41" s="164" t="s">
        <v>86</v>
      </c>
      <c r="T41" s="165" t="s">
        <v>85</v>
      </c>
      <c r="U41" s="330" t="s">
        <v>86</v>
      </c>
      <c r="V41" s="148" t="s">
        <v>4</v>
      </c>
      <c r="W41" s="333">
        <f>IF(OR(W39="",W40=""),"",W39+W40)</f>
        <v>5</v>
      </c>
      <c r="Y41" s="333">
        <f t="shared" si="6"/>
        <v>7</v>
      </c>
      <c r="AA41" s="366"/>
    </row>
    <row r="42" spans="1:27" x14ac:dyDescent="0.4">
      <c r="B42" s="369" t="s">
        <v>88</v>
      </c>
      <c r="C42" s="365"/>
      <c r="D42" s="149" t="s">
        <v>84</v>
      </c>
      <c r="E42" s="330"/>
      <c r="F42" s="149" t="s">
        <v>26</v>
      </c>
      <c r="G42" s="330"/>
      <c r="H42" s="165" t="s">
        <v>85</v>
      </c>
      <c r="I42" s="330">
        <v>0</v>
      </c>
      <c r="J42" s="148" t="s">
        <v>4</v>
      </c>
      <c r="K42" s="333" t="str">
        <f>IF(OR(E42="",G42=""),"",(G42+IF(E42&gt;G42,1,0)-E42-I42)*24)</f>
        <v/>
      </c>
      <c r="M42" s="163">
        <f>【記載例】小多機!$BB$13</f>
        <v>0.25</v>
      </c>
      <c r="N42" s="149" t="s">
        <v>26</v>
      </c>
      <c r="O42" s="163">
        <f>【記載例】小多機!$BF$13</f>
        <v>0.875</v>
      </c>
      <c r="Q42" s="164" t="str">
        <f>IF(E42="","",IF(E42&lt;M42,M42,IF(E42&gt;=O42,"",E42)))</f>
        <v/>
      </c>
      <c r="R42" s="149" t="s">
        <v>26</v>
      </c>
      <c r="S42" s="164" t="str">
        <f>IF(G42="","",IF(G42&gt;E42,IF(G42&lt;O42,G42,O42),O42))</f>
        <v/>
      </c>
      <c r="T42" s="165" t="s">
        <v>85</v>
      </c>
      <c r="U42" s="330">
        <v>0</v>
      </c>
      <c r="V42" s="148" t="s">
        <v>4</v>
      </c>
      <c r="W42" s="333" t="str">
        <f>IF(Q42="","",IF((S42+IF(Q42&gt;S42,1,0)-Q42-U42)*24=0,"",(S42+IF(Q42&gt;S42,1,0)-Q42-U42)*24))</f>
        <v/>
      </c>
      <c r="Y42" s="333" t="str">
        <f t="shared" si="6"/>
        <v/>
      </c>
      <c r="AA42" s="366"/>
    </row>
    <row r="43" spans="1:27" x14ac:dyDescent="0.4">
      <c r="A43" s="149">
        <v>35</v>
      </c>
      <c r="B43" s="370" t="s">
        <v>86</v>
      </c>
      <c r="C43" s="365"/>
      <c r="D43" s="149" t="s">
        <v>84</v>
      </c>
      <c r="E43" s="330"/>
      <c r="F43" s="149" t="s">
        <v>26</v>
      </c>
      <c r="G43" s="330"/>
      <c r="H43" s="165" t="s">
        <v>85</v>
      </c>
      <c r="I43" s="330">
        <v>0</v>
      </c>
      <c r="J43" s="148" t="s">
        <v>4</v>
      </c>
      <c r="K43" s="333" t="str">
        <f>IF(OR(E43="",G43=""),"",(G43+IF(E43&gt;G43,1,0)-E43-I43)*24)</f>
        <v/>
      </c>
      <c r="M43" s="163">
        <f>【記載例】小多機!$BB$13</f>
        <v>0.25</v>
      </c>
      <c r="N43" s="149" t="s">
        <v>26</v>
      </c>
      <c r="O43" s="163">
        <f>【記載例】小多機!$BF$13</f>
        <v>0.875</v>
      </c>
      <c r="Q43" s="164" t="str">
        <f>IF(E43="","",IF(E43&lt;M43,M43,IF(E43&gt;=O43,"",E43)))</f>
        <v/>
      </c>
      <c r="R43" s="149" t="s">
        <v>26</v>
      </c>
      <c r="S43" s="164" t="str">
        <f>IF(G43="","",IF(G43&gt;E43,IF(G43&lt;O43,G43,O43),O43))</f>
        <v/>
      </c>
      <c r="T43" s="165" t="s">
        <v>85</v>
      </c>
      <c r="U43" s="330">
        <v>0</v>
      </c>
      <c r="V43" s="148" t="s">
        <v>4</v>
      </c>
      <c r="W43" s="333" t="str">
        <f>IF(Q43="","",IF((S43+IF(Q43&gt;S43,1,0)-Q43-U43)*24=0,"",(S43+IF(Q43&gt;S43,1,0)-Q43-U43)*24))</f>
        <v/>
      </c>
      <c r="Y43" s="333" t="str">
        <f t="shared" si="6"/>
        <v/>
      </c>
      <c r="AA43" s="366"/>
    </row>
    <row r="44" spans="1:27" x14ac:dyDescent="0.4">
      <c r="B44" s="371" t="s">
        <v>86</v>
      </c>
      <c r="C44" s="365" t="str">
        <f>B42</f>
        <v>ah</v>
      </c>
      <c r="D44" s="149" t="s">
        <v>84</v>
      </c>
      <c r="E44" s="330" t="s">
        <v>86</v>
      </c>
      <c r="F44" s="149" t="s">
        <v>26</v>
      </c>
      <c r="G44" s="330" t="s">
        <v>86</v>
      </c>
      <c r="H44" s="165" t="s">
        <v>85</v>
      </c>
      <c r="I44" s="330" t="s">
        <v>86</v>
      </c>
      <c r="J44" s="148" t="s">
        <v>4</v>
      </c>
      <c r="K44" s="333" t="str">
        <f>IF(OR(K42="",K43=""),"",K42+K43)</f>
        <v/>
      </c>
      <c r="M44" s="163" t="s">
        <v>86</v>
      </c>
      <c r="N44" s="149" t="s">
        <v>26</v>
      </c>
      <c r="O44" s="163" t="s">
        <v>86</v>
      </c>
      <c r="Q44" s="164" t="s">
        <v>86</v>
      </c>
      <c r="R44" s="149" t="s">
        <v>26</v>
      </c>
      <c r="S44" s="164" t="s">
        <v>86</v>
      </c>
      <c r="T44" s="165" t="s">
        <v>85</v>
      </c>
      <c r="U44" s="330" t="s">
        <v>86</v>
      </c>
      <c r="V44" s="148" t="s">
        <v>4</v>
      </c>
      <c r="W44" s="333" t="str">
        <f>IF(OR(W42="",W43=""),"",W42+W43)</f>
        <v/>
      </c>
      <c r="Y44" s="333" t="str">
        <f t="shared" si="6"/>
        <v/>
      </c>
      <c r="AA44" s="366"/>
    </row>
    <row r="45" spans="1:27" x14ac:dyDescent="0.4">
      <c r="B45" s="369" t="s">
        <v>89</v>
      </c>
      <c r="C45" s="365"/>
      <c r="D45" s="149" t="s">
        <v>84</v>
      </c>
      <c r="E45" s="330"/>
      <c r="F45" s="149" t="s">
        <v>26</v>
      </c>
      <c r="G45" s="330"/>
      <c r="H45" s="165" t="s">
        <v>85</v>
      </c>
      <c r="I45" s="330">
        <v>0</v>
      </c>
      <c r="J45" s="148" t="s">
        <v>4</v>
      </c>
      <c r="K45" s="333" t="str">
        <f>IF(OR(E45="",G45=""),"",(G45+IF(E45&gt;G45,1,0)-E45-I45)*24)</f>
        <v/>
      </c>
      <c r="M45" s="163">
        <f>【記載例】小多機!$BB$13</f>
        <v>0.25</v>
      </c>
      <c r="N45" s="149" t="s">
        <v>26</v>
      </c>
      <c r="O45" s="163">
        <f>【記載例】小多機!$BF$13</f>
        <v>0.875</v>
      </c>
      <c r="Q45" s="164" t="str">
        <f>IF(E45="","",IF(E45&lt;M45,M45,IF(E45&gt;=O45,"",E45)))</f>
        <v/>
      </c>
      <c r="R45" s="149" t="s">
        <v>26</v>
      </c>
      <c r="S45" s="164" t="str">
        <f>IF(G45="","",IF(G45&gt;E45,IF(G45&lt;O45,G45,O45),O45))</f>
        <v/>
      </c>
      <c r="T45" s="165" t="s">
        <v>85</v>
      </c>
      <c r="U45" s="330">
        <v>0</v>
      </c>
      <c r="V45" s="148" t="s">
        <v>4</v>
      </c>
      <c r="W45" s="333" t="str">
        <f>IF(Q45="","",IF((S45+IF(Q45&gt;S45,1,0)-Q45-U45)*24=0,"",(S45+IF(Q45&gt;S45,1,0)-Q45-U45)*24))</f>
        <v/>
      </c>
      <c r="Y45" s="333" t="str">
        <f t="shared" si="6"/>
        <v/>
      </c>
      <c r="AA45" s="366"/>
    </row>
    <row r="46" spans="1:27" x14ac:dyDescent="0.4">
      <c r="A46" s="149">
        <v>36</v>
      </c>
      <c r="B46" s="370" t="s">
        <v>86</v>
      </c>
      <c r="C46" s="365"/>
      <c r="D46" s="149" t="s">
        <v>84</v>
      </c>
      <c r="E46" s="330"/>
      <c r="F46" s="149" t="s">
        <v>26</v>
      </c>
      <c r="G46" s="330"/>
      <c r="H46" s="165" t="s">
        <v>85</v>
      </c>
      <c r="I46" s="330">
        <v>0</v>
      </c>
      <c r="J46" s="148" t="s">
        <v>4</v>
      </c>
      <c r="K46" s="333" t="str">
        <f>IF(OR(E46="",G46=""),"",(G46+IF(E46&gt;G46,1,0)-E46-I46)*24)</f>
        <v/>
      </c>
      <c r="M46" s="163">
        <f>【記載例】小多機!$BB$13</f>
        <v>0.25</v>
      </c>
      <c r="N46" s="149" t="s">
        <v>26</v>
      </c>
      <c r="O46" s="163">
        <f>【記載例】小多機!$BF$13</f>
        <v>0.875</v>
      </c>
      <c r="Q46" s="164" t="str">
        <f>IF(E46="","",IF(E46&lt;M46,M46,IF(E46&gt;=O46,"",E46)))</f>
        <v/>
      </c>
      <c r="R46" s="149" t="s">
        <v>26</v>
      </c>
      <c r="S46" s="164" t="str">
        <f>IF(G46="","",IF(G46&gt;E46,IF(G46&lt;O46,G46,O46),O46))</f>
        <v/>
      </c>
      <c r="T46" s="165" t="s">
        <v>85</v>
      </c>
      <c r="U46" s="330">
        <v>0</v>
      </c>
      <c r="V46" s="148" t="s">
        <v>4</v>
      </c>
      <c r="W46" s="333" t="str">
        <f>IF(Q46="","",IF((S46+IF(Q46&gt;S46,1,0)-Q46-U46)*24=0,"",(S46+IF(Q46&gt;S46,1,0)-Q46-U46)*24))</f>
        <v/>
      </c>
      <c r="Y46" s="333" t="str">
        <f t="shared" si="6"/>
        <v/>
      </c>
      <c r="AA46" s="366"/>
    </row>
    <row r="47" spans="1:27" x14ac:dyDescent="0.4">
      <c r="B47" s="371" t="s">
        <v>86</v>
      </c>
      <c r="C47" s="365" t="str">
        <f>B45</f>
        <v>ai</v>
      </c>
      <c r="D47" s="149" t="s">
        <v>84</v>
      </c>
      <c r="E47" s="330" t="s">
        <v>86</v>
      </c>
      <c r="F47" s="149" t="s">
        <v>26</v>
      </c>
      <c r="G47" s="330" t="s">
        <v>86</v>
      </c>
      <c r="H47" s="165" t="s">
        <v>85</v>
      </c>
      <c r="I47" s="330" t="s">
        <v>86</v>
      </c>
      <c r="J47" s="148" t="s">
        <v>4</v>
      </c>
      <c r="K47" s="333" t="str">
        <f>IF(OR(K45="",K46=""),"",K45+K46)</f>
        <v/>
      </c>
      <c r="M47" s="163" t="s">
        <v>86</v>
      </c>
      <c r="N47" s="149" t="s">
        <v>26</v>
      </c>
      <c r="O47" s="163" t="s">
        <v>86</v>
      </c>
      <c r="Q47" s="164" t="s">
        <v>86</v>
      </c>
      <c r="R47" s="149" t="s">
        <v>26</v>
      </c>
      <c r="S47" s="164" t="s">
        <v>86</v>
      </c>
      <c r="T47" s="165" t="s">
        <v>85</v>
      </c>
      <c r="U47" s="330" t="s">
        <v>86</v>
      </c>
      <c r="V47" s="148" t="s">
        <v>4</v>
      </c>
      <c r="W47" s="333" t="str">
        <f>IF(OR(W45="",W46=""),"",W45+W46)</f>
        <v/>
      </c>
      <c r="Y47" s="333" t="str">
        <f t="shared" si="6"/>
        <v/>
      </c>
      <c r="AA47" s="366"/>
    </row>
    <row r="48" spans="1:27" hidden="1" x14ac:dyDescent="0.4"/>
    <row r="49" spans="1:13" ht="18" customHeight="1" x14ac:dyDescent="0.4">
      <c r="B49" s="151" t="s">
        <v>90</v>
      </c>
      <c r="C49" s="151"/>
    </row>
    <row r="50" spans="1:13" ht="18" customHeight="1" x14ac:dyDescent="0.4">
      <c r="B50" s="151" t="s">
        <v>91</v>
      </c>
      <c r="C50" s="151"/>
    </row>
    <row r="51" spans="1:13" ht="18" customHeight="1" x14ac:dyDescent="0.4">
      <c r="B51" s="151" t="s">
        <v>92</v>
      </c>
      <c r="C51" s="151"/>
    </row>
    <row r="52" spans="1:13" ht="18" customHeight="1" x14ac:dyDescent="0.4">
      <c r="B52" s="151" t="s">
        <v>93</v>
      </c>
      <c r="C52" s="151"/>
    </row>
    <row r="53" spans="1:13" ht="18" customHeight="1" x14ac:dyDescent="0.4">
      <c r="A53" s="148"/>
      <c r="B53" s="151" t="s">
        <v>251</v>
      </c>
      <c r="C53" s="331"/>
      <c r="D53" s="331"/>
      <c r="E53" s="331"/>
      <c r="F53" s="331"/>
      <c r="G53" s="331"/>
      <c r="H53" s="331"/>
      <c r="I53" s="331"/>
      <c r="J53" s="331"/>
      <c r="K53" s="331"/>
      <c r="L53" s="331"/>
      <c r="M53" s="331"/>
    </row>
    <row r="54" spans="1:13" s="332" customFormat="1" ht="18" customHeight="1" x14ac:dyDescent="0.4">
      <c r="B54" s="151" t="s">
        <v>252</v>
      </c>
      <c r="C54" s="331"/>
      <c r="D54" s="331"/>
      <c r="E54" s="331"/>
      <c r="F54" s="331"/>
      <c r="G54" s="331"/>
      <c r="H54" s="331"/>
      <c r="I54" s="331"/>
      <c r="J54" s="331"/>
      <c r="K54" s="331"/>
      <c r="L54" s="331"/>
      <c r="M54" s="331"/>
    </row>
  </sheetData>
  <sheetProtection algorithmName="SHA-512" hashValue="cCebFHWXWV3ExOF9MHdaFoUG76aA4UcqoPGhmtHLA+fJYoFZVn3EaRNix5e6KOe2tn3td8KtYAoWxyObih0y4A==" saltValue="79BKxV+NECq9VL1Dw6qdJQ==" spinCount="100000" sheet="1" objects="1" scenarios="1" selectLockedCells="1"/>
  <mergeCells count="4">
    <mergeCell ref="E4:K4"/>
    <mergeCell ref="M4:O4"/>
    <mergeCell ref="Q4:W4"/>
    <mergeCell ref="AA4:AA5"/>
  </mergeCells>
  <phoneticPr fontId="19"/>
  <printOptions horizontalCentered="1"/>
  <pageMargins left="0.19685039370078741" right="0.19685039370078741" top="0.59055118110236227" bottom="0.19685039370078741" header="0.51181102362204722" footer="0.51181102362204722"/>
  <pageSetup paperSize="9" scale="4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6"/>
  <sheetViews>
    <sheetView showGridLines="0" zoomScale="50" zoomScaleNormal="50" zoomScalePageLayoutView="75" workbookViewId="0"/>
  </sheetViews>
  <sheetFormatPr defaultColWidth="4.5" defaultRowHeight="19.5" x14ac:dyDescent="0.4"/>
  <cols>
    <col min="1" max="1" width="0.875" style="1" customWidth="1"/>
    <col min="2" max="5" width="5.75" style="1" customWidth="1"/>
    <col min="6" max="7" width="5.75" style="1" hidden="1" customWidth="1"/>
    <col min="8" max="60" width="5.75" style="1" customWidth="1"/>
    <col min="61" max="61" width="1.125" style="1" customWidth="1"/>
    <col min="62" max="1024" width="4.5" style="1"/>
  </cols>
  <sheetData>
    <row r="1" spans="2:65" s="2" customFormat="1" ht="20.25" customHeight="1" x14ac:dyDescent="0.4">
      <c r="C1" s="3" t="s">
        <v>246</v>
      </c>
      <c r="D1" s="3"/>
      <c r="E1" s="3"/>
      <c r="F1" s="3"/>
      <c r="G1" s="3"/>
      <c r="H1" s="3"/>
      <c r="K1" s="4" t="s">
        <v>1</v>
      </c>
      <c r="N1" s="3"/>
      <c r="O1" s="3"/>
      <c r="P1" s="3"/>
      <c r="Q1" s="3"/>
      <c r="R1" s="3"/>
      <c r="S1" s="3"/>
      <c r="T1" s="3"/>
      <c r="U1" s="3"/>
      <c r="AQ1" s="5" t="s">
        <v>2</v>
      </c>
      <c r="AR1" s="470" t="s">
        <v>122</v>
      </c>
      <c r="AS1" s="470"/>
      <c r="AT1" s="470"/>
      <c r="AU1" s="470"/>
      <c r="AV1" s="470"/>
      <c r="AW1" s="470"/>
      <c r="AX1" s="470"/>
      <c r="AY1" s="470"/>
      <c r="AZ1" s="470"/>
      <c r="BA1" s="470"/>
      <c r="BB1" s="470"/>
      <c r="BC1" s="470"/>
      <c r="BD1" s="470"/>
      <c r="BE1" s="470"/>
      <c r="BF1" s="470"/>
      <c r="BG1" s="470"/>
      <c r="BH1" s="5" t="s">
        <v>4</v>
      </c>
    </row>
    <row r="2" spans="2:65" s="6" customFormat="1" ht="20.25" customHeight="1" x14ac:dyDescent="0.4">
      <c r="H2" s="4"/>
      <c r="K2" s="4"/>
      <c r="L2" s="4"/>
      <c r="N2" s="5"/>
      <c r="O2" s="5"/>
      <c r="P2" s="5"/>
      <c r="Q2" s="5"/>
      <c r="R2" s="5"/>
      <c r="S2" s="5"/>
      <c r="T2" s="5"/>
      <c r="U2" s="5"/>
      <c r="Z2" s="7" t="s">
        <v>5</v>
      </c>
      <c r="AA2" s="471">
        <v>5</v>
      </c>
      <c r="AB2" s="471"/>
      <c r="AC2" s="8" t="s">
        <v>6</v>
      </c>
      <c r="AD2" s="472">
        <f>IF(AA2=0,"",YEAR(DATE(2018+AA2,1,1)))</f>
        <v>2023</v>
      </c>
      <c r="AE2" s="472"/>
      <c r="AF2" s="9" t="s">
        <v>7</v>
      </c>
      <c r="AG2" s="10" t="s">
        <v>8</v>
      </c>
      <c r="AH2" s="471">
        <v>4</v>
      </c>
      <c r="AI2" s="471"/>
      <c r="AJ2" s="10" t="s">
        <v>9</v>
      </c>
      <c r="AQ2" s="5" t="s">
        <v>10</v>
      </c>
      <c r="AR2" s="473"/>
      <c r="AS2" s="473"/>
      <c r="AT2" s="473"/>
      <c r="AU2" s="473"/>
      <c r="AV2" s="473"/>
      <c r="AW2" s="473"/>
      <c r="AX2" s="473"/>
      <c r="AY2" s="473"/>
      <c r="AZ2" s="473"/>
      <c r="BA2" s="473"/>
      <c r="BB2" s="473"/>
      <c r="BC2" s="473"/>
      <c r="BD2" s="473"/>
      <c r="BE2" s="473"/>
      <c r="BF2" s="473"/>
      <c r="BG2" s="473"/>
      <c r="BH2" s="5" t="s">
        <v>4</v>
      </c>
      <c r="BI2" s="5"/>
      <c r="BJ2" s="5"/>
      <c r="BK2" s="5"/>
    </row>
    <row r="3" spans="2:65" s="6" customFormat="1" ht="20.25" customHeight="1" x14ac:dyDescent="0.4">
      <c r="H3" s="4"/>
      <c r="K3" s="4"/>
      <c r="M3" s="5"/>
      <c r="N3" s="5"/>
      <c r="O3" s="5"/>
      <c r="P3" s="5"/>
      <c r="Q3" s="5"/>
      <c r="R3" s="5"/>
      <c r="S3" s="5"/>
      <c r="AA3" s="11"/>
      <c r="AB3" s="11"/>
      <c r="AC3" s="12"/>
      <c r="AD3" s="13"/>
      <c r="AE3" s="12"/>
      <c r="BB3" s="14" t="s">
        <v>12</v>
      </c>
      <c r="BC3" s="474" t="s">
        <v>13</v>
      </c>
      <c r="BD3" s="474"/>
      <c r="BE3" s="474"/>
      <c r="BF3" s="474"/>
      <c r="BG3" s="5"/>
    </row>
    <row r="4" spans="2:65" s="6" customFormat="1" ht="20.25" customHeight="1" x14ac:dyDescent="0.4">
      <c r="H4" s="4"/>
      <c r="K4" s="4"/>
      <c r="M4" s="5"/>
      <c r="N4" s="5"/>
      <c r="O4" s="5"/>
      <c r="P4" s="5"/>
      <c r="Q4" s="5"/>
      <c r="R4" s="5"/>
      <c r="S4" s="5"/>
      <c r="AA4" s="11"/>
      <c r="AB4" s="11"/>
      <c r="AC4" s="12"/>
      <c r="AD4" s="13"/>
      <c r="AE4" s="12"/>
      <c r="BB4" s="14" t="s">
        <v>14</v>
      </c>
      <c r="BC4" s="474" t="s">
        <v>15</v>
      </c>
      <c r="BD4" s="474"/>
      <c r="BE4" s="474"/>
      <c r="BF4" s="474"/>
      <c r="BG4" s="5"/>
    </row>
    <row r="5" spans="2:65" s="6" customFormat="1" ht="4.5" customHeight="1" x14ac:dyDescent="0.4">
      <c r="H5" s="4"/>
      <c r="K5" s="4"/>
      <c r="M5" s="5"/>
      <c r="N5" s="5"/>
      <c r="O5" s="5"/>
      <c r="P5" s="5"/>
      <c r="Q5" s="5"/>
      <c r="R5" s="5"/>
      <c r="S5" s="5"/>
      <c r="AA5" s="15"/>
      <c r="AB5" s="15"/>
      <c r="AH5" s="2"/>
      <c r="AI5" s="2"/>
      <c r="AJ5" s="2"/>
      <c r="AK5" s="2"/>
      <c r="AL5" s="2"/>
      <c r="AM5" s="2"/>
      <c r="AN5" s="2"/>
      <c r="AO5" s="2"/>
      <c r="AP5" s="2"/>
      <c r="AQ5" s="2"/>
      <c r="AR5" s="2"/>
      <c r="AS5" s="2"/>
      <c r="AT5" s="2"/>
      <c r="AU5" s="2"/>
      <c r="AV5" s="2"/>
      <c r="AW5" s="2"/>
      <c r="AX5" s="2"/>
      <c r="AY5" s="2"/>
      <c r="AZ5" s="2"/>
      <c r="BA5" s="2"/>
      <c r="BB5" s="2"/>
      <c r="BC5" s="2"/>
      <c r="BD5" s="2"/>
      <c r="BE5" s="2"/>
      <c r="BF5" s="16"/>
      <c r="BG5" s="16"/>
    </row>
    <row r="6" spans="2:65" s="6" customFormat="1" ht="21" customHeight="1" x14ac:dyDescent="0.4">
      <c r="B6" s="17"/>
      <c r="C6" s="18"/>
      <c r="D6" s="18"/>
      <c r="E6" s="18"/>
      <c r="F6" s="18"/>
      <c r="G6" s="18"/>
      <c r="H6" s="18"/>
      <c r="I6" s="19"/>
      <c r="J6" s="19"/>
      <c r="K6" s="19"/>
      <c r="L6" s="20"/>
      <c r="M6" s="19"/>
      <c r="N6" s="19"/>
      <c r="O6" s="19"/>
      <c r="P6" s="21"/>
      <c r="Q6" s="21"/>
      <c r="R6" s="21"/>
      <c r="S6" s="21"/>
      <c r="T6" s="21"/>
      <c r="U6" s="21"/>
      <c r="V6" s="21"/>
      <c r="W6" s="21"/>
      <c r="X6" s="21"/>
      <c r="Y6" s="21"/>
      <c r="Z6" s="21"/>
      <c r="AA6" s="21"/>
      <c r="AB6" s="21"/>
      <c r="AC6" s="21"/>
      <c r="AD6" s="21"/>
      <c r="AE6" s="21"/>
      <c r="AF6" s="21"/>
      <c r="AG6" s="21"/>
      <c r="AH6" s="22"/>
      <c r="AI6" s="22"/>
      <c r="AJ6" s="22"/>
      <c r="AK6" s="22"/>
      <c r="AL6" s="22"/>
      <c r="AM6" s="23" t="s">
        <v>16</v>
      </c>
      <c r="AN6" s="2"/>
      <c r="AO6" s="2"/>
      <c r="AP6" s="2"/>
      <c r="AQ6" s="2"/>
      <c r="AR6" s="2"/>
      <c r="AS6" s="2"/>
      <c r="AU6" s="24"/>
      <c r="AV6" s="24"/>
      <c r="AW6" s="25"/>
      <c r="AX6" s="2"/>
      <c r="AY6" s="457"/>
      <c r="AZ6" s="457"/>
      <c r="BA6" s="25" t="s">
        <v>17</v>
      </c>
      <c r="BB6" s="2"/>
      <c r="BC6" s="457"/>
      <c r="BD6" s="457"/>
      <c r="BE6" s="25" t="s">
        <v>18</v>
      </c>
      <c r="BF6" s="2"/>
      <c r="BG6" s="16"/>
    </row>
    <row r="7" spans="2:65" s="6" customFormat="1" ht="4.5" customHeight="1" x14ac:dyDescent="0.4">
      <c r="B7" s="17"/>
      <c r="C7" s="26"/>
      <c r="D7" s="26"/>
      <c r="E7" s="26"/>
      <c r="F7" s="26"/>
      <c r="G7" s="26"/>
      <c r="H7" s="19"/>
      <c r="I7" s="19"/>
      <c r="J7" s="19"/>
      <c r="K7" s="19"/>
      <c r="L7" s="19"/>
      <c r="M7" s="19"/>
      <c r="N7" s="19"/>
      <c r="O7" s="19"/>
      <c r="P7" s="21"/>
      <c r="Q7" s="21"/>
      <c r="R7" s="21"/>
      <c r="S7" s="21"/>
      <c r="T7" s="21"/>
      <c r="U7" s="21"/>
      <c r="V7" s="21"/>
      <c r="W7" s="21"/>
      <c r="X7" s="21"/>
      <c r="Y7" s="21"/>
      <c r="Z7" s="21"/>
      <c r="AA7" s="21"/>
      <c r="AB7" s="21"/>
      <c r="AC7" s="21"/>
      <c r="AD7" s="21"/>
      <c r="AE7" s="21"/>
      <c r="AF7" s="21"/>
      <c r="AG7" s="21"/>
      <c r="AH7" s="22"/>
      <c r="AI7" s="22"/>
      <c r="AJ7" s="22"/>
      <c r="AK7" s="22"/>
      <c r="AL7" s="22"/>
      <c r="AM7" s="22"/>
      <c r="AN7" s="22"/>
      <c r="AO7" s="22"/>
      <c r="AP7" s="22"/>
      <c r="AQ7" s="22"/>
      <c r="AR7" s="22"/>
      <c r="AS7" s="22"/>
      <c r="AT7" s="22"/>
      <c r="AU7" s="22"/>
      <c r="AV7" s="22"/>
      <c r="AW7" s="22"/>
      <c r="AX7" s="22"/>
      <c r="AY7" s="22"/>
      <c r="AZ7" s="22"/>
      <c r="BA7" s="22"/>
      <c r="BB7" s="22"/>
      <c r="BC7" s="22"/>
      <c r="BD7" s="22"/>
      <c r="BE7" s="22"/>
      <c r="BF7" s="27"/>
      <c r="BG7" s="27"/>
      <c r="BH7" s="21"/>
    </row>
    <row r="8" spans="2:65" s="6" customFormat="1" ht="21" customHeight="1" x14ac:dyDescent="0.4">
      <c r="B8" s="28"/>
      <c r="C8" s="20"/>
      <c r="D8" s="20"/>
      <c r="E8" s="20"/>
      <c r="F8" s="20"/>
      <c r="G8" s="20"/>
      <c r="H8" s="19"/>
      <c r="I8" s="19"/>
      <c r="J8" s="19"/>
      <c r="K8" s="19"/>
      <c r="L8" s="19"/>
      <c r="M8" s="19"/>
      <c r="N8" s="19"/>
      <c r="O8" s="19"/>
      <c r="P8" s="21"/>
      <c r="Q8" s="21"/>
      <c r="R8" s="21"/>
      <c r="S8" s="21"/>
      <c r="T8" s="21"/>
      <c r="U8" s="21"/>
      <c r="V8" s="21"/>
      <c r="W8" s="21"/>
      <c r="X8" s="21"/>
      <c r="Y8" s="21"/>
      <c r="Z8" s="21"/>
      <c r="AA8" s="21"/>
      <c r="AB8" s="21"/>
      <c r="AC8" s="21"/>
      <c r="AD8" s="21"/>
      <c r="AE8" s="21"/>
      <c r="AF8" s="21"/>
      <c r="AG8" s="21"/>
      <c r="AH8" s="29"/>
      <c r="AI8" s="29"/>
      <c r="AJ8" s="29"/>
      <c r="AK8" s="18"/>
      <c r="AL8" s="30"/>
      <c r="AM8" s="22"/>
      <c r="AN8" s="31"/>
      <c r="AO8" s="17"/>
      <c r="AP8" s="32"/>
      <c r="AQ8" s="32"/>
      <c r="AR8" s="32"/>
      <c r="AS8" s="33"/>
      <c r="AT8" s="33"/>
      <c r="AU8" s="22"/>
      <c r="AV8" s="32"/>
      <c r="AW8" s="32"/>
      <c r="AX8" s="20"/>
      <c r="AY8" s="22"/>
      <c r="AZ8" s="22" t="s">
        <v>19</v>
      </c>
      <c r="BA8" s="22"/>
      <c r="BB8" s="22"/>
      <c r="BC8" s="407">
        <f>DAY(EOMONTH(DATE(AD2,AH2,1),0))</f>
        <v>30</v>
      </c>
      <c r="BD8" s="407"/>
      <c r="BE8" s="22" t="s">
        <v>20</v>
      </c>
      <c r="BF8" s="22"/>
      <c r="BG8" s="22"/>
      <c r="BH8" s="21"/>
      <c r="BK8" s="5"/>
      <c r="BL8" s="5"/>
      <c r="BM8" s="5"/>
    </row>
    <row r="9" spans="2:65" s="6" customFormat="1" ht="4.5" customHeight="1" x14ac:dyDescent="0.4">
      <c r="B9" s="28"/>
      <c r="C9" s="34"/>
      <c r="D9" s="34"/>
      <c r="E9" s="34"/>
      <c r="F9" s="34"/>
      <c r="G9" s="34"/>
      <c r="H9" s="32"/>
      <c r="I9" s="32"/>
      <c r="J9" s="32"/>
      <c r="K9" s="32"/>
      <c r="L9" s="32"/>
      <c r="M9" s="32"/>
      <c r="N9" s="32"/>
      <c r="O9" s="32"/>
      <c r="P9" s="21"/>
      <c r="Q9" s="21"/>
      <c r="R9" s="21"/>
      <c r="S9" s="21"/>
      <c r="T9" s="21"/>
      <c r="U9" s="21"/>
      <c r="V9" s="21"/>
      <c r="W9" s="21"/>
      <c r="X9" s="21"/>
      <c r="Y9" s="21"/>
      <c r="Z9" s="21"/>
      <c r="AA9" s="21"/>
      <c r="AB9" s="21"/>
      <c r="AC9" s="21"/>
      <c r="AD9" s="21"/>
      <c r="AE9" s="21"/>
      <c r="AF9" s="21"/>
      <c r="AG9" s="21"/>
      <c r="AH9" s="26"/>
      <c r="AI9" s="18"/>
      <c r="AJ9" s="35"/>
      <c r="AK9" s="29"/>
      <c r="AL9" s="18"/>
      <c r="AM9" s="18"/>
      <c r="AN9" s="18"/>
      <c r="AO9" s="18"/>
      <c r="AP9" s="35"/>
      <c r="AQ9" s="22"/>
      <c r="AR9" s="36"/>
      <c r="AS9" s="36"/>
      <c r="AT9" s="36"/>
      <c r="AU9" s="22"/>
      <c r="AV9" s="22"/>
      <c r="AW9" s="22"/>
      <c r="AX9" s="22"/>
      <c r="AY9" s="22"/>
      <c r="AZ9" s="22"/>
      <c r="BA9" s="22"/>
      <c r="BB9" s="22"/>
      <c r="BC9" s="22"/>
      <c r="BD9" s="22"/>
      <c r="BE9" s="22"/>
      <c r="BF9" s="22"/>
      <c r="BG9" s="22"/>
      <c r="BH9" s="21"/>
      <c r="BK9" s="5"/>
      <c r="BL9" s="5"/>
      <c r="BM9" s="5"/>
    </row>
    <row r="10" spans="2:65" s="6" customFormat="1" ht="21" customHeight="1" x14ac:dyDescent="0.4">
      <c r="B10" s="28"/>
      <c r="C10" s="34"/>
      <c r="D10" s="34"/>
      <c r="E10" s="34"/>
      <c r="F10" s="34"/>
      <c r="G10" s="34"/>
      <c r="H10" s="32"/>
      <c r="I10" s="32"/>
      <c r="J10" s="32"/>
      <c r="K10" s="32"/>
      <c r="L10" s="32"/>
      <c r="M10" s="32"/>
      <c r="N10" s="32"/>
      <c r="O10" s="32"/>
      <c r="P10" s="21"/>
      <c r="Q10" s="21"/>
      <c r="R10" s="21"/>
      <c r="S10" s="21"/>
      <c r="T10" s="21"/>
      <c r="U10" s="21"/>
      <c r="V10" s="21"/>
      <c r="W10" s="21"/>
      <c r="X10" s="21"/>
      <c r="Y10" s="21"/>
      <c r="Z10" s="21"/>
      <c r="AA10" s="21"/>
      <c r="AB10" s="21"/>
      <c r="AC10" s="21"/>
      <c r="AD10" s="21"/>
      <c r="AE10" s="21"/>
      <c r="AF10" s="21"/>
      <c r="AG10" s="21"/>
      <c r="AH10" s="26"/>
      <c r="AI10" s="18"/>
      <c r="AJ10" s="35"/>
      <c r="AK10" s="29"/>
      <c r="AL10" s="18"/>
      <c r="AN10" s="23" t="s">
        <v>21</v>
      </c>
      <c r="AO10" s="22"/>
      <c r="AP10" s="35"/>
      <c r="AQ10" s="22"/>
      <c r="AR10" s="18"/>
      <c r="AS10" s="18"/>
      <c r="AT10" s="35"/>
      <c r="AU10" s="22"/>
      <c r="AV10" s="36"/>
      <c r="AW10" s="36"/>
      <c r="AX10" s="36"/>
      <c r="AY10" s="22"/>
      <c r="AZ10" s="22"/>
      <c r="BA10" s="27" t="s">
        <v>22</v>
      </c>
      <c r="BB10" s="22"/>
      <c r="BC10" s="457"/>
      <c r="BD10" s="457"/>
      <c r="BE10" s="25" t="s">
        <v>23</v>
      </c>
      <c r="BG10" s="22"/>
      <c r="BH10" s="21"/>
      <c r="BK10" s="5"/>
      <c r="BL10" s="5"/>
      <c r="BM10" s="5"/>
    </row>
    <row r="11" spans="2:65" s="6" customFormat="1" ht="4.5" customHeight="1" x14ac:dyDescent="0.4">
      <c r="B11" s="28"/>
      <c r="C11" s="34"/>
      <c r="D11" s="34"/>
      <c r="E11" s="34"/>
      <c r="F11" s="34"/>
      <c r="G11" s="34"/>
      <c r="H11" s="32"/>
      <c r="I11" s="32"/>
      <c r="J11" s="32"/>
      <c r="K11" s="32"/>
      <c r="L11" s="32"/>
      <c r="M11" s="32"/>
      <c r="N11" s="32"/>
      <c r="O11" s="32"/>
      <c r="P11" s="21"/>
      <c r="Q11" s="21"/>
      <c r="R11" s="21"/>
      <c r="S11" s="21"/>
      <c r="T11" s="21"/>
      <c r="U11" s="21"/>
      <c r="V11" s="21"/>
      <c r="W11" s="21"/>
      <c r="X11" s="21"/>
      <c r="Y11" s="21"/>
      <c r="Z11" s="21"/>
      <c r="AA11" s="21"/>
      <c r="AB11" s="21"/>
      <c r="AC11" s="21"/>
      <c r="AD11" s="21"/>
      <c r="AE11" s="21"/>
      <c r="AF11" s="21"/>
      <c r="AG11" s="21"/>
      <c r="AH11" s="26"/>
      <c r="AI11" s="18"/>
      <c r="AJ11" s="35"/>
      <c r="AK11" s="29"/>
      <c r="AL11" s="18"/>
      <c r="AM11" s="18"/>
      <c r="AN11" s="18"/>
      <c r="AO11" s="18"/>
      <c r="AP11" s="35"/>
      <c r="AQ11" s="22"/>
      <c r="AR11" s="36"/>
      <c r="AS11" s="36"/>
      <c r="AT11" s="36"/>
      <c r="AU11" s="22"/>
      <c r="AV11" s="22"/>
      <c r="AW11" s="22"/>
      <c r="AX11" s="22"/>
      <c r="AY11" s="22"/>
      <c r="AZ11" s="22"/>
      <c r="BA11" s="22"/>
      <c r="BB11" s="22"/>
      <c r="BC11" s="22"/>
      <c r="BD11" s="22"/>
      <c r="BE11" s="22"/>
      <c r="BF11" s="22"/>
      <c r="BG11" s="22"/>
      <c r="BH11" s="21"/>
      <c r="BK11" s="5"/>
      <c r="BL11" s="5"/>
      <c r="BM11" s="5"/>
    </row>
    <row r="12" spans="2:65" s="6" customFormat="1" ht="21" customHeight="1" x14ac:dyDescent="0.4">
      <c r="R12" s="19"/>
      <c r="S12" s="19"/>
      <c r="T12" s="30"/>
      <c r="U12" s="409"/>
      <c r="V12" s="409"/>
      <c r="W12" s="17"/>
      <c r="X12" s="37"/>
      <c r="Y12" s="21"/>
      <c r="Z12" s="21"/>
      <c r="AA12" s="26"/>
      <c r="AB12" s="31"/>
      <c r="AC12" s="17"/>
      <c r="AD12" s="26"/>
      <c r="AE12" s="26"/>
      <c r="AF12" s="26"/>
      <c r="AG12" s="38"/>
      <c r="AH12" s="29"/>
      <c r="AI12" s="29"/>
      <c r="AJ12" s="29"/>
      <c r="AK12" s="18"/>
      <c r="AL12" s="30"/>
      <c r="AM12" s="31"/>
      <c r="AN12" s="22"/>
      <c r="AO12" s="35"/>
      <c r="AP12" s="35"/>
      <c r="AQ12" s="35"/>
      <c r="AR12" s="35"/>
      <c r="AS12" s="39" t="s">
        <v>24</v>
      </c>
      <c r="AT12" s="35"/>
      <c r="AU12" s="35"/>
      <c r="AV12" s="35"/>
      <c r="AW12" s="35"/>
      <c r="AX12" s="35"/>
      <c r="AY12" s="35"/>
      <c r="AZ12" s="35"/>
      <c r="BA12" s="35"/>
      <c r="BB12" s="35"/>
      <c r="BC12" s="26"/>
      <c r="BD12" s="29"/>
      <c r="BE12" s="18"/>
      <c r="BF12" s="18"/>
      <c r="BG12" s="26"/>
      <c r="BH12" s="18"/>
      <c r="BK12" s="5"/>
      <c r="BL12" s="5"/>
      <c r="BM12" s="5"/>
    </row>
    <row r="13" spans="2:65" s="6" customFormat="1" ht="21" customHeight="1" x14ac:dyDescent="0.4">
      <c r="R13" s="35"/>
      <c r="S13" s="18"/>
      <c r="T13" s="18"/>
      <c r="U13" s="18"/>
      <c r="V13" s="18"/>
      <c r="W13" s="21"/>
      <c r="X13" s="21"/>
      <c r="Y13" s="21"/>
      <c r="Z13" s="21"/>
      <c r="AA13" s="35"/>
      <c r="AB13" s="18"/>
      <c r="AC13" s="18"/>
      <c r="AD13" s="35"/>
      <c r="AE13" s="35"/>
      <c r="AF13" s="35"/>
      <c r="AG13" s="38"/>
      <c r="AH13" s="26"/>
      <c r="AI13" s="29"/>
      <c r="AJ13" s="18"/>
      <c r="AK13" s="29"/>
      <c r="AL13" s="18"/>
      <c r="AM13" s="18"/>
      <c r="AN13" s="18"/>
      <c r="AO13" s="26"/>
      <c r="AP13" s="17"/>
      <c r="AQ13" s="26"/>
      <c r="AR13" s="26"/>
      <c r="AS13" s="17" t="s">
        <v>25</v>
      </c>
      <c r="AT13" s="18"/>
      <c r="AU13" s="18"/>
      <c r="AV13" s="18"/>
      <c r="AW13" s="18"/>
      <c r="AX13" s="18"/>
      <c r="AY13" s="18"/>
      <c r="AZ13" s="18"/>
      <c r="BA13" s="18"/>
      <c r="BB13" s="458"/>
      <c r="BC13" s="458"/>
      <c r="BD13" s="458"/>
      <c r="BE13" s="20" t="s">
        <v>26</v>
      </c>
      <c r="BF13" s="458"/>
      <c r="BG13" s="458"/>
      <c r="BH13" s="458"/>
      <c r="BK13" s="5"/>
      <c r="BL13" s="5"/>
      <c r="BM13" s="5"/>
    </row>
    <row r="14" spans="2:65" s="6" customFormat="1" ht="21" customHeight="1" x14ac:dyDescent="0.4">
      <c r="R14" s="40"/>
      <c r="S14" s="40"/>
      <c r="T14" s="40"/>
      <c r="U14" s="40"/>
      <c r="V14" s="40"/>
      <c r="W14" s="40"/>
      <c r="X14" s="21"/>
      <c r="Y14" s="21"/>
      <c r="Z14" s="21"/>
      <c r="AA14" s="20"/>
      <c r="AB14" s="40"/>
      <c r="AC14" s="40"/>
      <c r="AD14" s="20"/>
      <c r="AE14" s="26"/>
      <c r="AF14" s="26"/>
      <c r="AG14" s="41"/>
      <c r="AH14" s="17"/>
      <c r="AI14" s="29"/>
      <c r="AJ14" s="18"/>
      <c r="AK14" s="29"/>
      <c r="AL14" s="18"/>
      <c r="AM14" s="18"/>
      <c r="AN14" s="18"/>
      <c r="AO14" s="20"/>
      <c r="AP14" s="19"/>
      <c r="AQ14" s="19"/>
      <c r="AR14" s="19"/>
      <c r="AS14" s="17" t="s">
        <v>27</v>
      </c>
      <c r="AT14" s="18"/>
      <c r="AU14" s="18"/>
      <c r="AV14" s="18"/>
      <c r="AW14" s="18"/>
      <c r="AX14" s="18"/>
      <c r="AY14" s="18"/>
      <c r="AZ14" s="18"/>
      <c r="BA14" s="18"/>
      <c r="BB14" s="458"/>
      <c r="BC14" s="458"/>
      <c r="BD14" s="458"/>
      <c r="BE14" s="20" t="s">
        <v>26</v>
      </c>
      <c r="BF14" s="458"/>
      <c r="BG14" s="458"/>
      <c r="BH14" s="458"/>
      <c r="BK14" s="5"/>
      <c r="BL14" s="5"/>
      <c r="BM14" s="5"/>
    </row>
    <row r="15" spans="2:65" ht="12" customHeight="1" x14ac:dyDescent="0.4">
      <c r="B15" s="42"/>
      <c r="C15" s="43"/>
      <c r="D15" s="43"/>
      <c r="E15" s="43"/>
      <c r="F15" s="43"/>
      <c r="G15" s="43"/>
      <c r="H15" s="43"/>
      <c r="I15" s="42"/>
      <c r="J15" s="42"/>
      <c r="K15" s="42"/>
      <c r="L15" s="42"/>
      <c r="M15" s="42"/>
      <c r="N15" s="42"/>
      <c r="O15" s="42"/>
      <c r="P15" s="42"/>
      <c r="Q15" s="42"/>
      <c r="R15" s="42"/>
      <c r="S15" s="42"/>
      <c r="T15" s="42"/>
      <c r="U15" s="42"/>
      <c r="V15" s="42"/>
      <c r="W15" s="42"/>
      <c r="X15" s="42"/>
      <c r="Y15" s="42"/>
      <c r="Z15" s="42"/>
      <c r="AA15" s="43"/>
      <c r="AB15" s="42"/>
      <c r="AC15" s="42"/>
      <c r="AD15" s="42"/>
      <c r="AE15" s="42"/>
      <c r="AF15" s="42"/>
      <c r="AG15" s="42"/>
      <c r="AH15" s="42"/>
      <c r="AI15" s="42"/>
      <c r="AJ15" s="42"/>
      <c r="AK15" s="42"/>
      <c r="AL15" s="42"/>
      <c r="AM15" s="42"/>
      <c r="AR15" s="44"/>
      <c r="BI15" s="45"/>
      <c r="BJ15" s="45"/>
      <c r="BK15" s="45"/>
    </row>
    <row r="16" spans="2:65" ht="21" customHeight="1" x14ac:dyDescent="0.4">
      <c r="B16" s="459" t="s">
        <v>28</v>
      </c>
      <c r="C16" s="460" t="s">
        <v>29</v>
      </c>
      <c r="D16" s="460"/>
      <c r="E16" s="460"/>
      <c r="F16" s="46"/>
      <c r="G16" s="47"/>
      <c r="H16" s="461" t="s">
        <v>30</v>
      </c>
      <c r="I16" s="462" t="s">
        <v>31</v>
      </c>
      <c r="J16" s="462"/>
      <c r="K16" s="462"/>
      <c r="L16" s="462"/>
      <c r="M16" s="462" t="s">
        <v>32</v>
      </c>
      <c r="N16" s="462"/>
      <c r="O16" s="462"/>
      <c r="P16" s="463" t="s">
        <v>33</v>
      </c>
      <c r="Q16" s="463"/>
      <c r="R16" s="463"/>
      <c r="S16" s="463"/>
      <c r="T16" s="463"/>
      <c r="U16" s="48"/>
      <c r="V16" s="49"/>
      <c r="W16" s="49"/>
      <c r="X16" s="49"/>
      <c r="Y16" s="49"/>
      <c r="Z16" s="49"/>
      <c r="AA16" s="49"/>
      <c r="AB16" s="49"/>
      <c r="AC16" s="49"/>
      <c r="AD16" s="49"/>
      <c r="AE16" s="49"/>
      <c r="AF16" s="49"/>
      <c r="AG16" s="49"/>
      <c r="AH16" s="49"/>
      <c r="AI16" s="50" t="s">
        <v>34</v>
      </c>
      <c r="AJ16" s="49"/>
      <c r="AK16" s="49"/>
      <c r="AL16" s="49"/>
      <c r="AM16" s="49"/>
      <c r="AN16" s="49" t="s">
        <v>35</v>
      </c>
      <c r="AO16" s="49"/>
      <c r="AP16" s="51"/>
      <c r="AQ16" s="52"/>
      <c r="AR16" s="49" t="s">
        <v>4</v>
      </c>
      <c r="AS16" s="49"/>
      <c r="AT16" s="49"/>
      <c r="AU16" s="49"/>
      <c r="AV16" s="49"/>
      <c r="AW16" s="49"/>
      <c r="AX16" s="49"/>
      <c r="AY16" s="53"/>
      <c r="AZ16" s="464" t="str">
        <f>IF(BC3="計画","(11)1～4週目の勤務時間数合計","(11)1か月の勤務時間数　合計")</f>
        <v>(11)1か月の勤務時間数　合計</v>
      </c>
      <c r="BA16" s="464"/>
      <c r="BB16" s="465" t="s">
        <v>36</v>
      </c>
      <c r="BC16" s="465"/>
      <c r="BD16" s="466" t="s">
        <v>37</v>
      </c>
      <c r="BE16" s="466"/>
      <c r="BF16" s="466"/>
      <c r="BG16" s="466"/>
      <c r="BH16" s="466"/>
    </row>
    <row r="17" spans="2:60" ht="20.25" customHeight="1" x14ac:dyDescent="0.4">
      <c r="B17" s="459"/>
      <c r="C17" s="460"/>
      <c r="D17" s="460"/>
      <c r="E17" s="460"/>
      <c r="F17" s="54"/>
      <c r="G17" s="55"/>
      <c r="H17" s="461"/>
      <c r="I17" s="462"/>
      <c r="J17" s="462"/>
      <c r="K17" s="462"/>
      <c r="L17" s="462"/>
      <c r="M17" s="462"/>
      <c r="N17" s="462"/>
      <c r="O17" s="462"/>
      <c r="P17" s="463"/>
      <c r="Q17" s="463"/>
      <c r="R17" s="463"/>
      <c r="S17" s="463"/>
      <c r="T17" s="463"/>
      <c r="U17" s="467" t="s">
        <v>38</v>
      </c>
      <c r="V17" s="467"/>
      <c r="W17" s="467"/>
      <c r="X17" s="467"/>
      <c r="Y17" s="467"/>
      <c r="Z17" s="467"/>
      <c r="AA17" s="467"/>
      <c r="AB17" s="468" t="s">
        <v>39</v>
      </c>
      <c r="AC17" s="468"/>
      <c r="AD17" s="468"/>
      <c r="AE17" s="468"/>
      <c r="AF17" s="468"/>
      <c r="AG17" s="468"/>
      <c r="AH17" s="468"/>
      <c r="AI17" s="468" t="s">
        <v>40</v>
      </c>
      <c r="AJ17" s="468"/>
      <c r="AK17" s="468"/>
      <c r="AL17" s="468"/>
      <c r="AM17" s="468"/>
      <c r="AN17" s="468"/>
      <c r="AO17" s="468"/>
      <c r="AP17" s="468" t="s">
        <v>41</v>
      </c>
      <c r="AQ17" s="468"/>
      <c r="AR17" s="468"/>
      <c r="AS17" s="468"/>
      <c r="AT17" s="468"/>
      <c r="AU17" s="468"/>
      <c r="AV17" s="468"/>
      <c r="AW17" s="469" t="s">
        <v>42</v>
      </c>
      <c r="AX17" s="469"/>
      <c r="AY17" s="469"/>
      <c r="AZ17" s="464"/>
      <c r="BA17" s="464"/>
      <c r="BB17" s="465"/>
      <c r="BC17" s="465"/>
      <c r="BD17" s="466"/>
      <c r="BE17" s="466"/>
      <c r="BF17" s="466"/>
      <c r="BG17" s="466"/>
      <c r="BH17" s="466"/>
    </row>
    <row r="18" spans="2:60" ht="20.25" customHeight="1" x14ac:dyDescent="0.4">
      <c r="B18" s="459"/>
      <c r="C18" s="460"/>
      <c r="D18" s="460"/>
      <c r="E18" s="460"/>
      <c r="F18" s="54"/>
      <c r="G18" s="55"/>
      <c r="H18" s="461"/>
      <c r="I18" s="462"/>
      <c r="J18" s="462"/>
      <c r="K18" s="462"/>
      <c r="L18" s="462"/>
      <c r="M18" s="462"/>
      <c r="N18" s="462"/>
      <c r="O18" s="462"/>
      <c r="P18" s="463"/>
      <c r="Q18" s="463"/>
      <c r="R18" s="463"/>
      <c r="S18" s="463"/>
      <c r="T18" s="463"/>
      <c r="U18" s="56">
        <v>1</v>
      </c>
      <c r="V18" s="57">
        <v>2</v>
      </c>
      <c r="W18" s="57">
        <v>3</v>
      </c>
      <c r="X18" s="57">
        <v>4</v>
      </c>
      <c r="Y18" s="57">
        <v>5</v>
      </c>
      <c r="Z18" s="57">
        <v>6</v>
      </c>
      <c r="AA18" s="58">
        <v>7</v>
      </c>
      <c r="AB18" s="59">
        <v>8</v>
      </c>
      <c r="AC18" s="57">
        <v>9</v>
      </c>
      <c r="AD18" s="57">
        <v>10</v>
      </c>
      <c r="AE18" s="57">
        <v>11</v>
      </c>
      <c r="AF18" s="57">
        <v>12</v>
      </c>
      <c r="AG18" s="57">
        <v>13</v>
      </c>
      <c r="AH18" s="58">
        <v>14</v>
      </c>
      <c r="AI18" s="56">
        <v>15</v>
      </c>
      <c r="AJ18" s="57">
        <v>16</v>
      </c>
      <c r="AK18" s="57">
        <v>17</v>
      </c>
      <c r="AL18" s="57">
        <v>18</v>
      </c>
      <c r="AM18" s="57">
        <v>19</v>
      </c>
      <c r="AN18" s="57">
        <v>20</v>
      </c>
      <c r="AO18" s="58">
        <v>21</v>
      </c>
      <c r="AP18" s="59">
        <v>22</v>
      </c>
      <c r="AQ18" s="57">
        <v>23</v>
      </c>
      <c r="AR18" s="57">
        <v>24</v>
      </c>
      <c r="AS18" s="57">
        <v>25</v>
      </c>
      <c r="AT18" s="57">
        <v>26</v>
      </c>
      <c r="AU18" s="57">
        <v>27</v>
      </c>
      <c r="AV18" s="58">
        <v>28</v>
      </c>
      <c r="AW18" s="60" t="str">
        <f>IF($BC$3="暦月",IF(DAY(DATE($AD$2,$AH$2,29))=29,29,""),"")</f>
        <v/>
      </c>
      <c r="AX18" s="61" t="str">
        <f>IF($BC$3="暦月",IF(DAY(DATE($AD$2,$AH$2,30))=30,30,""),"")</f>
        <v/>
      </c>
      <c r="AY18" s="62" t="str">
        <f>IF($BC$3="暦月",IF(DAY(DATE($AD$2,$AH$2,31))=31,31,""),"")</f>
        <v/>
      </c>
      <c r="AZ18" s="464"/>
      <c r="BA18" s="464"/>
      <c r="BB18" s="465"/>
      <c r="BC18" s="465"/>
      <c r="BD18" s="466"/>
      <c r="BE18" s="466"/>
      <c r="BF18" s="466"/>
      <c r="BG18" s="466"/>
      <c r="BH18" s="466"/>
    </row>
    <row r="19" spans="2:60" ht="20.25" hidden="1" customHeight="1" x14ac:dyDescent="0.4">
      <c r="B19" s="459"/>
      <c r="C19" s="460"/>
      <c r="D19" s="460"/>
      <c r="E19" s="460"/>
      <c r="F19" s="54"/>
      <c r="G19" s="55"/>
      <c r="H19" s="461"/>
      <c r="I19" s="462"/>
      <c r="J19" s="462"/>
      <c r="K19" s="462"/>
      <c r="L19" s="462"/>
      <c r="M19" s="462"/>
      <c r="N19" s="462"/>
      <c r="O19" s="462"/>
      <c r="P19" s="463"/>
      <c r="Q19" s="463"/>
      <c r="R19" s="463"/>
      <c r="S19" s="463"/>
      <c r="T19" s="463"/>
      <c r="U19" s="56">
        <f>WEEKDAY(DATE($AD$2,$AH$2,1))</f>
        <v>7</v>
      </c>
      <c r="V19" s="57">
        <f>WEEKDAY(DATE($AD$2,$AH$2,2))</f>
        <v>1</v>
      </c>
      <c r="W19" s="57">
        <f>WEEKDAY(DATE($AD$2,$AH$2,3))</f>
        <v>2</v>
      </c>
      <c r="X19" s="57">
        <f>WEEKDAY(DATE($AD$2,$AH$2,4))</f>
        <v>3</v>
      </c>
      <c r="Y19" s="57">
        <f>WEEKDAY(DATE($AD$2,$AH$2,5))</f>
        <v>4</v>
      </c>
      <c r="Z19" s="57">
        <f>WEEKDAY(DATE($AD$2,$AH$2,6))</f>
        <v>5</v>
      </c>
      <c r="AA19" s="58">
        <f>WEEKDAY(DATE($AD$2,$AH$2,7))</f>
        <v>6</v>
      </c>
      <c r="AB19" s="59">
        <f>WEEKDAY(DATE($AD$2,$AH$2,8))</f>
        <v>7</v>
      </c>
      <c r="AC19" s="57">
        <f>WEEKDAY(DATE($AD$2,$AH$2,9))</f>
        <v>1</v>
      </c>
      <c r="AD19" s="57">
        <f>WEEKDAY(DATE($AD$2,$AH$2,10))</f>
        <v>2</v>
      </c>
      <c r="AE19" s="57">
        <f>WEEKDAY(DATE($AD$2,$AH$2,11))</f>
        <v>3</v>
      </c>
      <c r="AF19" s="57">
        <f>WEEKDAY(DATE($AD$2,$AH$2,12))</f>
        <v>4</v>
      </c>
      <c r="AG19" s="57">
        <f>WEEKDAY(DATE($AD$2,$AH$2,13))</f>
        <v>5</v>
      </c>
      <c r="AH19" s="58">
        <f>WEEKDAY(DATE($AD$2,$AH$2,14))</f>
        <v>6</v>
      </c>
      <c r="AI19" s="59">
        <f>WEEKDAY(DATE($AD$2,$AH$2,15))</f>
        <v>7</v>
      </c>
      <c r="AJ19" s="57">
        <f>WEEKDAY(DATE($AD$2,$AH$2,16))</f>
        <v>1</v>
      </c>
      <c r="AK19" s="57">
        <f>WEEKDAY(DATE($AD$2,$AH$2,17))</f>
        <v>2</v>
      </c>
      <c r="AL19" s="57">
        <f>WEEKDAY(DATE($AD$2,$AH$2,18))</f>
        <v>3</v>
      </c>
      <c r="AM19" s="57">
        <f>WEEKDAY(DATE($AD$2,$AH$2,19))</f>
        <v>4</v>
      </c>
      <c r="AN19" s="57">
        <f>WEEKDAY(DATE($AD$2,$AH$2,20))</f>
        <v>5</v>
      </c>
      <c r="AO19" s="58">
        <f>WEEKDAY(DATE($AD$2,$AH$2,21))</f>
        <v>6</v>
      </c>
      <c r="AP19" s="59">
        <f>WEEKDAY(DATE($AD$2,$AH$2,22))</f>
        <v>7</v>
      </c>
      <c r="AQ19" s="57">
        <f>WEEKDAY(DATE($AD$2,$AH$2,23))</f>
        <v>1</v>
      </c>
      <c r="AR19" s="57">
        <f>WEEKDAY(DATE($AD$2,$AH$2,24))</f>
        <v>2</v>
      </c>
      <c r="AS19" s="57">
        <f>WEEKDAY(DATE($AD$2,$AH$2,25))</f>
        <v>3</v>
      </c>
      <c r="AT19" s="57">
        <f>WEEKDAY(DATE($AD$2,$AH$2,26))</f>
        <v>4</v>
      </c>
      <c r="AU19" s="57">
        <f>WEEKDAY(DATE($AD$2,$AH$2,27))</f>
        <v>5</v>
      </c>
      <c r="AV19" s="58">
        <f>WEEKDAY(DATE($AD$2,$AH$2,28))</f>
        <v>6</v>
      </c>
      <c r="AW19" s="59">
        <f>IF(AW18=29,WEEKDAY(DATE($AD$2,$AH$2,29)),0)</f>
        <v>0</v>
      </c>
      <c r="AX19" s="57">
        <f>IF(AX18=30,WEEKDAY(DATE($AD$2,$AH$2,30)),0)</f>
        <v>0</v>
      </c>
      <c r="AY19" s="58">
        <f>IF(AY18=31,WEEKDAY(DATE($AD$2,$AH$2,31)),0)</f>
        <v>0</v>
      </c>
      <c r="AZ19" s="464"/>
      <c r="BA19" s="464"/>
      <c r="BB19" s="465"/>
      <c r="BC19" s="465"/>
      <c r="BD19" s="466"/>
      <c r="BE19" s="466"/>
      <c r="BF19" s="466"/>
      <c r="BG19" s="466"/>
      <c r="BH19" s="466"/>
    </row>
    <row r="20" spans="2:60" ht="20.25" customHeight="1" x14ac:dyDescent="0.4">
      <c r="B20" s="459"/>
      <c r="C20" s="460"/>
      <c r="D20" s="460"/>
      <c r="E20" s="460"/>
      <c r="F20" s="63"/>
      <c r="G20" s="64"/>
      <c r="H20" s="461"/>
      <c r="I20" s="462"/>
      <c r="J20" s="462"/>
      <c r="K20" s="462"/>
      <c r="L20" s="462"/>
      <c r="M20" s="462"/>
      <c r="N20" s="462"/>
      <c r="O20" s="462"/>
      <c r="P20" s="463"/>
      <c r="Q20" s="463"/>
      <c r="R20" s="463"/>
      <c r="S20" s="463"/>
      <c r="T20" s="463"/>
      <c r="U20" s="65" t="str">
        <f t="shared" ref="U20:AV20" si="0">IF(U19=1,"日",IF(U19=2,"月",IF(U19=3,"火",IF(U19=4,"水",IF(U19=5,"木",IF(U19=6,"金","土"))))))</f>
        <v>土</v>
      </c>
      <c r="V20" s="66" t="str">
        <f t="shared" si="0"/>
        <v>日</v>
      </c>
      <c r="W20" s="66" t="str">
        <f t="shared" si="0"/>
        <v>月</v>
      </c>
      <c r="X20" s="66" t="str">
        <f t="shared" si="0"/>
        <v>火</v>
      </c>
      <c r="Y20" s="66" t="str">
        <f t="shared" si="0"/>
        <v>水</v>
      </c>
      <c r="Z20" s="66" t="str">
        <f t="shared" si="0"/>
        <v>木</v>
      </c>
      <c r="AA20" s="67" t="str">
        <f t="shared" si="0"/>
        <v>金</v>
      </c>
      <c r="AB20" s="68" t="str">
        <f t="shared" si="0"/>
        <v>土</v>
      </c>
      <c r="AC20" s="66" t="str">
        <f t="shared" si="0"/>
        <v>日</v>
      </c>
      <c r="AD20" s="66" t="str">
        <f t="shared" si="0"/>
        <v>月</v>
      </c>
      <c r="AE20" s="66" t="str">
        <f t="shared" si="0"/>
        <v>火</v>
      </c>
      <c r="AF20" s="66" t="str">
        <f t="shared" si="0"/>
        <v>水</v>
      </c>
      <c r="AG20" s="66" t="str">
        <f t="shared" si="0"/>
        <v>木</v>
      </c>
      <c r="AH20" s="67" t="str">
        <f t="shared" si="0"/>
        <v>金</v>
      </c>
      <c r="AI20" s="68" t="str">
        <f t="shared" si="0"/>
        <v>土</v>
      </c>
      <c r="AJ20" s="66" t="str">
        <f t="shared" si="0"/>
        <v>日</v>
      </c>
      <c r="AK20" s="66" t="str">
        <f t="shared" si="0"/>
        <v>月</v>
      </c>
      <c r="AL20" s="66" t="str">
        <f t="shared" si="0"/>
        <v>火</v>
      </c>
      <c r="AM20" s="66" t="str">
        <f t="shared" si="0"/>
        <v>水</v>
      </c>
      <c r="AN20" s="66" t="str">
        <f t="shared" si="0"/>
        <v>木</v>
      </c>
      <c r="AO20" s="67" t="str">
        <f t="shared" si="0"/>
        <v>金</v>
      </c>
      <c r="AP20" s="68" t="str">
        <f t="shared" si="0"/>
        <v>土</v>
      </c>
      <c r="AQ20" s="66" t="str">
        <f t="shared" si="0"/>
        <v>日</v>
      </c>
      <c r="AR20" s="66" t="str">
        <f t="shared" si="0"/>
        <v>月</v>
      </c>
      <c r="AS20" s="66" t="str">
        <f t="shared" si="0"/>
        <v>火</v>
      </c>
      <c r="AT20" s="66" t="str">
        <f t="shared" si="0"/>
        <v>水</v>
      </c>
      <c r="AU20" s="66" t="str">
        <f t="shared" si="0"/>
        <v>木</v>
      </c>
      <c r="AV20" s="67" t="str">
        <f t="shared" si="0"/>
        <v>金</v>
      </c>
      <c r="AW20" s="66" t="str">
        <f>IF(AW19=1,"日",IF(AW19=2,"月",IF(AW19=3,"火",IF(AW19=4,"水",IF(AW19=5,"木",IF(AW19=6,"金",IF(AW19=0,"","土")))))))</f>
        <v/>
      </c>
      <c r="AX20" s="66" t="str">
        <f>IF(AX19=1,"日",IF(AX19=2,"月",IF(AX19=3,"火",IF(AX19=4,"水",IF(AX19=5,"木",IF(AX19=6,"金",IF(AX19=0,"","土")))))))</f>
        <v/>
      </c>
      <c r="AY20" s="66" t="str">
        <f>IF(AY19=1,"日",IF(AY19=2,"月",IF(AY19=3,"火",IF(AY19=4,"水",IF(AY19=5,"木",IF(AY19=6,"金",IF(AY19=0,"","土")))))))</f>
        <v/>
      </c>
      <c r="AZ20" s="464"/>
      <c r="BA20" s="464"/>
      <c r="BB20" s="465"/>
      <c r="BC20" s="465"/>
      <c r="BD20" s="466"/>
      <c r="BE20" s="466"/>
      <c r="BF20" s="466"/>
      <c r="BG20" s="466"/>
      <c r="BH20" s="466"/>
    </row>
    <row r="21" spans="2:60" ht="20.25" customHeight="1" x14ac:dyDescent="0.4">
      <c r="B21" s="69"/>
      <c r="C21" s="450"/>
      <c r="D21" s="450"/>
      <c r="E21" s="450"/>
      <c r="F21" s="70"/>
      <c r="G21" s="71"/>
      <c r="H21" s="451"/>
      <c r="I21" s="452"/>
      <c r="J21" s="452"/>
      <c r="K21" s="452"/>
      <c r="L21" s="452"/>
      <c r="M21" s="453"/>
      <c r="N21" s="453"/>
      <c r="O21" s="453"/>
      <c r="P21" s="72" t="s">
        <v>47</v>
      </c>
      <c r="Q21" s="73"/>
      <c r="R21" s="73"/>
      <c r="S21" s="74"/>
      <c r="T21" s="75"/>
      <c r="U21" s="173"/>
      <c r="V21" s="173"/>
      <c r="W21" s="173"/>
      <c r="X21" s="173"/>
      <c r="Y21" s="173"/>
      <c r="Z21" s="173"/>
      <c r="AA21" s="76"/>
      <c r="AB21" s="174"/>
      <c r="AC21" s="173"/>
      <c r="AD21" s="173"/>
      <c r="AE21" s="173"/>
      <c r="AF21" s="173"/>
      <c r="AG21" s="173"/>
      <c r="AH21" s="76"/>
      <c r="AI21" s="174"/>
      <c r="AJ21" s="173"/>
      <c r="AK21" s="173"/>
      <c r="AL21" s="173"/>
      <c r="AM21" s="173"/>
      <c r="AN21" s="173"/>
      <c r="AO21" s="76"/>
      <c r="AP21" s="174"/>
      <c r="AQ21" s="173"/>
      <c r="AR21" s="173"/>
      <c r="AS21" s="173"/>
      <c r="AT21" s="173"/>
      <c r="AU21" s="173"/>
      <c r="AV21" s="76"/>
      <c r="AW21" s="174"/>
      <c r="AX21" s="173"/>
      <c r="AY21" s="173"/>
      <c r="AZ21" s="454"/>
      <c r="BA21" s="454"/>
      <c r="BB21" s="455"/>
      <c r="BC21" s="455"/>
      <c r="BD21" s="456"/>
      <c r="BE21" s="456"/>
      <c r="BF21" s="456"/>
      <c r="BG21" s="456"/>
      <c r="BH21" s="456"/>
    </row>
    <row r="22" spans="2:60" ht="20.25" customHeight="1" x14ac:dyDescent="0.4">
      <c r="B22" s="77">
        <v>1</v>
      </c>
      <c r="C22" s="450"/>
      <c r="D22" s="450"/>
      <c r="E22" s="450"/>
      <c r="F22" s="78">
        <f>C21</f>
        <v>0</v>
      </c>
      <c r="G22" s="79"/>
      <c r="H22" s="451"/>
      <c r="I22" s="452"/>
      <c r="J22" s="452"/>
      <c r="K22" s="452"/>
      <c r="L22" s="452"/>
      <c r="M22" s="453"/>
      <c r="N22" s="453"/>
      <c r="O22" s="453"/>
      <c r="P22" s="80" t="s">
        <v>48</v>
      </c>
      <c r="Q22" s="81"/>
      <c r="R22" s="81"/>
      <c r="S22" s="82"/>
      <c r="T22" s="83"/>
      <c r="U22" s="84" t="str">
        <f>IF(U21="","",VLOOKUP(U21,'シフト記号表（勤務時間帯）'!$C$6:$W$47,21,FALSE()))</f>
        <v/>
      </c>
      <c r="V22" s="85" t="str">
        <f>IF(V21="","",VLOOKUP(V21,'シフト記号表（勤務時間帯）'!$C$6:$W$47,21,FALSE()))</f>
        <v/>
      </c>
      <c r="W22" s="85" t="str">
        <f>IF(W21="","",VLOOKUP(W21,'シフト記号表（勤務時間帯）'!$C$6:$W$47,21,FALSE()))</f>
        <v/>
      </c>
      <c r="X22" s="85" t="str">
        <f>IF(X21="","",VLOOKUP(X21,'シフト記号表（勤務時間帯）'!$C$6:$W$47,21,FALSE()))</f>
        <v/>
      </c>
      <c r="Y22" s="85" t="str">
        <f>IF(Y21="","",VLOOKUP(Y21,'シフト記号表（勤務時間帯）'!$C$6:$W$47,21,FALSE()))</f>
        <v/>
      </c>
      <c r="Z22" s="85" t="str">
        <f>IF(Z21="","",VLOOKUP(Z21,'シフト記号表（勤務時間帯）'!$C$6:$W$47,21,FALSE()))</f>
        <v/>
      </c>
      <c r="AA22" s="86" t="str">
        <f>IF(AA21="","",VLOOKUP(AA21,'シフト記号表（勤務時間帯）'!$C$6:$W$47,21,FALSE()))</f>
        <v/>
      </c>
      <c r="AB22" s="84" t="str">
        <f>IF(AB21="","",VLOOKUP(AB21,'シフト記号表（勤務時間帯）'!$C$6:$W$47,21,FALSE()))</f>
        <v/>
      </c>
      <c r="AC22" s="85" t="str">
        <f>IF(AC21="","",VLOOKUP(AC21,'シフト記号表（勤務時間帯）'!$C$6:$W$47,21,FALSE()))</f>
        <v/>
      </c>
      <c r="AD22" s="85" t="str">
        <f>IF(AD21="","",VLOOKUP(AD21,'シフト記号表（勤務時間帯）'!$C$6:$W$47,21,FALSE()))</f>
        <v/>
      </c>
      <c r="AE22" s="85" t="str">
        <f>IF(AE21="","",VLOOKUP(AE21,'シフト記号表（勤務時間帯）'!$C$6:$W$47,21,FALSE()))</f>
        <v/>
      </c>
      <c r="AF22" s="85" t="str">
        <f>IF(AF21="","",VLOOKUP(AF21,'シフト記号表（勤務時間帯）'!$C$6:$W$47,21,FALSE()))</f>
        <v/>
      </c>
      <c r="AG22" s="85" t="str">
        <f>IF(AG21="","",VLOOKUP(AG21,'シフト記号表（勤務時間帯）'!$C$6:$W$47,21,FALSE()))</f>
        <v/>
      </c>
      <c r="AH22" s="86" t="str">
        <f>IF(AH21="","",VLOOKUP(AH21,'シフト記号表（勤務時間帯）'!$C$6:$W$47,21,FALSE()))</f>
        <v/>
      </c>
      <c r="AI22" s="84" t="str">
        <f>IF(AI21="","",VLOOKUP(AI21,'シフト記号表（勤務時間帯）'!$C$6:$W$47,21,FALSE()))</f>
        <v/>
      </c>
      <c r="AJ22" s="85" t="str">
        <f>IF(AJ21="","",VLOOKUP(AJ21,'シフト記号表（勤務時間帯）'!$C$6:$W$47,21,FALSE()))</f>
        <v/>
      </c>
      <c r="AK22" s="85" t="str">
        <f>IF(AK21="","",VLOOKUP(AK21,'シフト記号表（勤務時間帯）'!$C$6:$W$47,21,FALSE()))</f>
        <v/>
      </c>
      <c r="AL22" s="85" t="str">
        <f>IF(AL21="","",VLOOKUP(AL21,'シフト記号表（勤務時間帯）'!$C$6:$W$47,21,FALSE()))</f>
        <v/>
      </c>
      <c r="AM22" s="85" t="str">
        <f>IF(AM21="","",VLOOKUP(AM21,'シフト記号表（勤務時間帯）'!$C$6:$W$47,21,FALSE()))</f>
        <v/>
      </c>
      <c r="AN22" s="85" t="str">
        <f>IF(AN21="","",VLOOKUP(AN21,'シフト記号表（勤務時間帯）'!$C$6:$W$47,21,FALSE()))</f>
        <v/>
      </c>
      <c r="AO22" s="86" t="str">
        <f>IF(AO21="","",VLOOKUP(AO21,'シフト記号表（勤務時間帯）'!$C$6:$W$47,21,FALSE()))</f>
        <v/>
      </c>
      <c r="AP22" s="84" t="str">
        <f>IF(AP21="","",VLOOKUP(AP21,'シフト記号表（勤務時間帯）'!$C$6:$W$47,21,FALSE()))</f>
        <v/>
      </c>
      <c r="AQ22" s="85" t="str">
        <f>IF(AQ21="","",VLOOKUP(AQ21,'シフト記号表（勤務時間帯）'!$C$6:$W$47,21,FALSE()))</f>
        <v/>
      </c>
      <c r="AR22" s="85" t="str">
        <f>IF(AR21="","",VLOOKUP(AR21,'シフト記号表（勤務時間帯）'!$C$6:$W$47,21,FALSE()))</f>
        <v/>
      </c>
      <c r="AS22" s="85" t="str">
        <f>IF(AS21="","",VLOOKUP(AS21,'シフト記号表（勤務時間帯）'!$C$6:$W$47,21,FALSE()))</f>
        <v/>
      </c>
      <c r="AT22" s="85" t="str">
        <f>IF(AT21="","",VLOOKUP(AT21,'シフト記号表（勤務時間帯）'!$C$6:$W$47,21,FALSE()))</f>
        <v/>
      </c>
      <c r="AU22" s="85" t="str">
        <f>IF(AU21="","",VLOOKUP(AU21,'シフト記号表（勤務時間帯）'!$C$6:$W$47,21,FALSE()))</f>
        <v/>
      </c>
      <c r="AV22" s="86" t="str">
        <f>IF(AV21="","",VLOOKUP(AV21,'シフト記号表（勤務時間帯）'!$C$6:$W$47,21,FALSE()))</f>
        <v/>
      </c>
      <c r="AW22" s="84" t="str">
        <f>IF(AW21="","",VLOOKUP(AW21,'シフト記号表（勤務時間帯）'!$C$6:$W$47,21,FALSE()))</f>
        <v/>
      </c>
      <c r="AX22" s="85" t="str">
        <f>IF(AX21="","",VLOOKUP(AX21,'シフト記号表（勤務時間帯）'!$C$6:$W$47,21,FALSE()))</f>
        <v/>
      </c>
      <c r="AY22" s="85" t="str">
        <f>IF(AY21="","",VLOOKUP(AY21,'シフト記号表（勤務時間帯）'!$C$6:$W$47,21,FALSE()))</f>
        <v/>
      </c>
      <c r="AZ22" s="440">
        <f>IF($BC$3="４週",SUM(U22:AV22),IF($BC$3="暦月",SUM(U22:AY22),""))</f>
        <v>0</v>
      </c>
      <c r="BA22" s="440"/>
      <c r="BB22" s="441">
        <f>IF($BC$3="４週",AZ22/4,IF($BC$3="暦月",(AZ22/($BC$8/7)),""))</f>
        <v>0</v>
      </c>
      <c r="BC22" s="441"/>
      <c r="BD22" s="456"/>
      <c r="BE22" s="456"/>
      <c r="BF22" s="456"/>
      <c r="BG22" s="456"/>
      <c r="BH22" s="456"/>
    </row>
    <row r="23" spans="2:60" ht="20.25" customHeight="1" x14ac:dyDescent="0.4">
      <c r="B23" s="87"/>
      <c r="C23" s="450"/>
      <c r="D23" s="450"/>
      <c r="E23" s="450"/>
      <c r="F23" s="88"/>
      <c r="G23" s="89">
        <f>C21</f>
        <v>0</v>
      </c>
      <c r="H23" s="451"/>
      <c r="I23" s="452"/>
      <c r="J23" s="452"/>
      <c r="K23" s="452"/>
      <c r="L23" s="452"/>
      <c r="M23" s="453"/>
      <c r="N23" s="453"/>
      <c r="O23" s="453"/>
      <c r="P23" s="90" t="s">
        <v>49</v>
      </c>
      <c r="Q23" s="91"/>
      <c r="R23" s="91"/>
      <c r="S23" s="92"/>
      <c r="T23" s="93"/>
      <c r="U23" s="94" t="str">
        <f>IF(U21="","",VLOOKUP(U21,'シフト記号表（勤務時間帯）'!$C$6:$Y$47,23,FALSE()))</f>
        <v/>
      </c>
      <c r="V23" s="95" t="str">
        <f>IF(V21="","",VLOOKUP(V21,'シフト記号表（勤務時間帯）'!$C$6:$Y$47,23,FALSE()))</f>
        <v/>
      </c>
      <c r="W23" s="95" t="str">
        <f>IF(W21="","",VLOOKUP(W21,'シフト記号表（勤務時間帯）'!$C$6:$Y$47,23,FALSE()))</f>
        <v/>
      </c>
      <c r="X23" s="95" t="str">
        <f>IF(X21="","",VLOOKUP(X21,'シフト記号表（勤務時間帯）'!$C$6:$Y$47,23,FALSE()))</f>
        <v/>
      </c>
      <c r="Y23" s="95" t="str">
        <f>IF(Y21="","",VLOOKUP(Y21,'シフト記号表（勤務時間帯）'!$C$6:$Y$47,23,FALSE()))</f>
        <v/>
      </c>
      <c r="Z23" s="95" t="str">
        <f>IF(Z21="","",VLOOKUP(Z21,'シフト記号表（勤務時間帯）'!$C$6:$Y$47,23,FALSE()))</f>
        <v/>
      </c>
      <c r="AA23" s="96" t="str">
        <f>IF(AA21="","",VLOOKUP(AA21,'シフト記号表（勤務時間帯）'!$C$6:$Y$47,23,FALSE()))</f>
        <v/>
      </c>
      <c r="AB23" s="94" t="str">
        <f>IF(AB21="","",VLOOKUP(AB21,'シフト記号表（勤務時間帯）'!$C$6:$Y$47,23,FALSE()))</f>
        <v/>
      </c>
      <c r="AC23" s="95" t="str">
        <f>IF(AC21="","",VLOOKUP(AC21,'シフト記号表（勤務時間帯）'!$C$6:$Y$47,23,FALSE()))</f>
        <v/>
      </c>
      <c r="AD23" s="95" t="str">
        <f>IF(AD21="","",VLOOKUP(AD21,'シフト記号表（勤務時間帯）'!$C$6:$Y$47,23,FALSE()))</f>
        <v/>
      </c>
      <c r="AE23" s="95" t="str">
        <f>IF(AE21="","",VLOOKUP(AE21,'シフト記号表（勤務時間帯）'!$C$6:$Y$47,23,FALSE()))</f>
        <v/>
      </c>
      <c r="AF23" s="95" t="str">
        <f>IF(AF21="","",VLOOKUP(AF21,'シフト記号表（勤務時間帯）'!$C$6:$Y$47,23,FALSE()))</f>
        <v/>
      </c>
      <c r="AG23" s="95" t="str">
        <f>IF(AG21="","",VLOOKUP(AG21,'シフト記号表（勤務時間帯）'!$C$6:$Y$47,23,FALSE()))</f>
        <v/>
      </c>
      <c r="AH23" s="96" t="str">
        <f>IF(AH21="","",VLOOKUP(AH21,'シフト記号表（勤務時間帯）'!$C$6:$Y$47,23,FALSE()))</f>
        <v/>
      </c>
      <c r="AI23" s="94" t="str">
        <f>IF(AI21="","",VLOOKUP(AI21,'シフト記号表（勤務時間帯）'!$C$6:$Y$47,23,FALSE()))</f>
        <v/>
      </c>
      <c r="AJ23" s="95" t="str">
        <f>IF(AJ21="","",VLOOKUP(AJ21,'シフト記号表（勤務時間帯）'!$C$6:$Y$47,23,FALSE()))</f>
        <v/>
      </c>
      <c r="AK23" s="95" t="str">
        <f>IF(AK21="","",VLOOKUP(AK21,'シフト記号表（勤務時間帯）'!$C$6:$Y$47,23,FALSE()))</f>
        <v/>
      </c>
      <c r="AL23" s="95" t="str">
        <f>IF(AL21="","",VLOOKUP(AL21,'シフト記号表（勤務時間帯）'!$C$6:$Y$47,23,FALSE()))</f>
        <v/>
      </c>
      <c r="AM23" s="95" t="str">
        <f>IF(AM21="","",VLOOKUP(AM21,'シフト記号表（勤務時間帯）'!$C$6:$Y$47,23,FALSE()))</f>
        <v/>
      </c>
      <c r="AN23" s="95" t="str">
        <f>IF(AN21="","",VLOOKUP(AN21,'シフト記号表（勤務時間帯）'!$C$6:$Y$47,23,FALSE()))</f>
        <v/>
      </c>
      <c r="AO23" s="96" t="str">
        <f>IF(AO21="","",VLOOKUP(AO21,'シフト記号表（勤務時間帯）'!$C$6:$Y$47,23,FALSE()))</f>
        <v/>
      </c>
      <c r="AP23" s="94" t="str">
        <f>IF(AP21="","",VLOOKUP(AP21,'シフト記号表（勤務時間帯）'!$C$6:$Y$47,23,FALSE()))</f>
        <v/>
      </c>
      <c r="AQ23" s="95" t="str">
        <f>IF(AQ21="","",VLOOKUP(AQ21,'シフト記号表（勤務時間帯）'!$C$6:$Y$47,23,FALSE()))</f>
        <v/>
      </c>
      <c r="AR23" s="95" t="str">
        <f>IF(AR21="","",VLOOKUP(AR21,'シフト記号表（勤務時間帯）'!$C$6:$Y$47,23,FALSE()))</f>
        <v/>
      </c>
      <c r="AS23" s="95" t="str">
        <f>IF(AS21="","",VLOOKUP(AS21,'シフト記号表（勤務時間帯）'!$C$6:$Y$47,23,FALSE()))</f>
        <v/>
      </c>
      <c r="AT23" s="95" t="str">
        <f>IF(AT21="","",VLOOKUP(AT21,'シフト記号表（勤務時間帯）'!$C$6:$Y$47,23,FALSE()))</f>
        <v/>
      </c>
      <c r="AU23" s="95" t="str">
        <f>IF(AU21="","",VLOOKUP(AU21,'シフト記号表（勤務時間帯）'!$C$6:$Y$47,23,FALSE()))</f>
        <v/>
      </c>
      <c r="AV23" s="96" t="str">
        <f>IF(AV21="","",VLOOKUP(AV21,'シフト記号表（勤務時間帯）'!$C$6:$Y$47,23,FALSE()))</f>
        <v/>
      </c>
      <c r="AW23" s="94" t="str">
        <f>IF(AW21="","",VLOOKUP(AW21,'シフト記号表（勤務時間帯）'!$C$6:$Y$47,23,FALSE()))</f>
        <v/>
      </c>
      <c r="AX23" s="95" t="str">
        <f>IF(AX21="","",VLOOKUP(AX21,'シフト記号表（勤務時間帯）'!$C$6:$Y$47,23,FALSE()))</f>
        <v/>
      </c>
      <c r="AY23" s="95" t="str">
        <f>IF(AY21="","",VLOOKUP(AY21,'シフト記号表（勤務時間帯）'!$C$6:$Y$47,23,FALSE()))</f>
        <v/>
      </c>
      <c r="AZ23" s="442">
        <f>IF($BC$3="４週",SUM(U23:AV23),IF($BC$3="暦月",SUM(U23:AY23),""))</f>
        <v>0</v>
      </c>
      <c r="BA23" s="442"/>
      <c r="BB23" s="443">
        <f>IF($BC$3="４週",AZ23/4,IF($BC$3="暦月",(AZ23/($BC$8/7)),""))</f>
        <v>0</v>
      </c>
      <c r="BC23" s="443"/>
      <c r="BD23" s="456"/>
      <c r="BE23" s="456"/>
      <c r="BF23" s="456"/>
      <c r="BG23" s="456"/>
      <c r="BH23" s="456"/>
    </row>
    <row r="24" spans="2:60" ht="20.25" customHeight="1" x14ac:dyDescent="0.4">
      <c r="B24" s="97"/>
      <c r="C24" s="444"/>
      <c r="D24" s="444"/>
      <c r="E24" s="444"/>
      <c r="F24" s="98"/>
      <c r="G24" s="99"/>
      <c r="H24" s="449"/>
      <c r="I24" s="446"/>
      <c r="J24" s="446"/>
      <c r="K24" s="446"/>
      <c r="L24" s="446"/>
      <c r="M24" s="447"/>
      <c r="N24" s="447"/>
      <c r="O24" s="447"/>
      <c r="P24" s="100" t="s">
        <v>47</v>
      </c>
      <c r="Q24" s="101"/>
      <c r="R24" s="101"/>
      <c r="S24" s="102"/>
      <c r="T24" s="103"/>
      <c r="U24" s="175"/>
      <c r="V24" s="176"/>
      <c r="W24" s="176"/>
      <c r="X24" s="176"/>
      <c r="Y24" s="176"/>
      <c r="Z24" s="176"/>
      <c r="AA24" s="177"/>
      <c r="AB24" s="175"/>
      <c r="AC24" s="176"/>
      <c r="AD24" s="176"/>
      <c r="AE24" s="176"/>
      <c r="AF24" s="176"/>
      <c r="AG24" s="176"/>
      <c r="AH24" s="177"/>
      <c r="AI24" s="175"/>
      <c r="AJ24" s="176"/>
      <c r="AK24" s="176"/>
      <c r="AL24" s="176"/>
      <c r="AM24" s="176"/>
      <c r="AN24" s="176"/>
      <c r="AO24" s="177"/>
      <c r="AP24" s="175"/>
      <c r="AQ24" s="176"/>
      <c r="AR24" s="176"/>
      <c r="AS24" s="176"/>
      <c r="AT24" s="176"/>
      <c r="AU24" s="176"/>
      <c r="AV24" s="177"/>
      <c r="AW24" s="175"/>
      <c r="AX24" s="176"/>
      <c r="AY24" s="176"/>
      <c r="AZ24" s="437"/>
      <c r="BA24" s="437"/>
      <c r="BB24" s="438"/>
      <c r="BC24" s="438"/>
      <c r="BD24" s="448"/>
      <c r="BE24" s="448"/>
      <c r="BF24" s="448"/>
      <c r="BG24" s="448"/>
      <c r="BH24" s="448"/>
    </row>
    <row r="25" spans="2:60" ht="20.25" customHeight="1" x14ac:dyDescent="0.4">
      <c r="B25" s="77">
        <f>B22+1</f>
        <v>2</v>
      </c>
      <c r="C25" s="444"/>
      <c r="D25" s="444"/>
      <c r="E25" s="444"/>
      <c r="F25" s="78">
        <f>C24</f>
        <v>0</v>
      </c>
      <c r="G25" s="79"/>
      <c r="H25" s="449"/>
      <c r="I25" s="446"/>
      <c r="J25" s="446"/>
      <c r="K25" s="446"/>
      <c r="L25" s="446"/>
      <c r="M25" s="447"/>
      <c r="N25" s="447"/>
      <c r="O25" s="447"/>
      <c r="P25" s="80" t="s">
        <v>48</v>
      </c>
      <c r="Q25" s="81"/>
      <c r="R25" s="81"/>
      <c r="S25" s="82"/>
      <c r="T25" s="83"/>
      <c r="U25" s="84" t="str">
        <f>IF(U24="","",VLOOKUP(U24,'シフト記号表（勤務時間帯）'!$C$6:$W$47,21,FALSE()))</f>
        <v/>
      </c>
      <c r="V25" s="85" t="str">
        <f>IF(V24="","",VLOOKUP(V24,'シフト記号表（勤務時間帯）'!$C$6:$W$47,21,FALSE()))</f>
        <v/>
      </c>
      <c r="W25" s="85" t="str">
        <f>IF(W24="","",VLOOKUP(W24,'シフト記号表（勤務時間帯）'!$C$6:$W$47,21,FALSE()))</f>
        <v/>
      </c>
      <c r="X25" s="85" t="str">
        <f>IF(X24="","",VLOOKUP(X24,'シフト記号表（勤務時間帯）'!$C$6:$W$47,21,FALSE()))</f>
        <v/>
      </c>
      <c r="Y25" s="85" t="str">
        <f>IF(Y24="","",VLOOKUP(Y24,'シフト記号表（勤務時間帯）'!$C$6:$W$47,21,FALSE()))</f>
        <v/>
      </c>
      <c r="Z25" s="85" t="str">
        <f>IF(Z24="","",VLOOKUP(Z24,'シフト記号表（勤務時間帯）'!$C$6:$W$47,21,FALSE()))</f>
        <v/>
      </c>
      <c r="AA25" s="86" t="str">
        <f>IF(AA24="","",VLOOKUP(AA24,'シフト記号表（勤務時間帯）'!$C$6:$W$47,21,FALSE()))</f>
        <v/>
      </c>
      <c r="AB25" s="84" t="str">
        <f>IF(AB24="","",VLOOKUP(AB24,'シフト記号表（勤務時間帯）'!$C$6:$W$47,21,FALSE()))</f>
        <v/>
      </c>
      <c r="AC25" s="85" t="str">
        <f>IF(AC24="","",VLOOKUP(AC24,'シフト記号表（勤務時間帯）'!$C$6:$W$47,21,FALSE()))</f>
        <v/>
      </c>
      <c r="AD25" s="85" t="str">
        <f>IF(AD24="","",VLOOKUP(AD24,'シフト記号表（勤務時間帯）'!$C$6:$W$47,21,FALSE()))</f>
        <v/>
      </c>
      <c r="AE25" s="85" t="str">
        <f>IF(AE24="","",VLOOKUP(AE24,'シフト記号表（勤務時間帯）'!$C$6:$W$47,21,FALSE()))</f>
        <v/>
      </c>
      <c r="AF25" s="85" t="str">
        <f>IF(AF24="","",VLOOKUP(AF24,'シフト記号表（勤務時間帯）'!$C$6:$W$47,21,FALSE()))</f>
        <v/>
      </c>
      <c r="AG25" s="85" t="str">
        <f>IF(AG24="","",VLOOKUP(AG24,'シフト記号表（勤務時間帯）'!$C$6:$W$47,21,FALSE()))</f>
        <v/>
      </c>
      <c r="AH25" s="86" t="str">
        <f>IF(AH24="","",VLOOKUP(AH24,'シフト記号表（勤務時間帯）'!$C$6:$W$47,21,FALSE()))</f>
        <v/>
      </c>
      <c r="AI25" s="84" t="str">
        <f>IF(AI24="","",VLOOKUP(AI24,'シフト記号表（勤務時間帯）'!$C$6:$W$47,21,FALSE()))</f>
        <v/>
      </c>
      <c r="AJ25" s="85" t="str">
        <f>IF(AJ24="","",VLOOKUP(AJ24,'シフト記号表（勤務時間帯）'!$C$6:$W$47,21,FALSE()))</f>
        <v/>
      </c>
      <c r="AK25" s="85" t="str">
        <f>IF(AK24="","",VLOOKUP(AK24,'シフト記号表（勤務時間帯）'!$C$6:$W$47,21,FALSE()))</f>
        <v/>
      </c>
      <c r="AL25" s="85" t="str">
        <f>IF(AL24="","",VLOOKUP(AL24,'シフト記号表（勤務時間帯）'!$C$6:$W$47,21,FALSE()))</f>
        <v/>
      </c>
      <c r="AM25" s="85" t="str">
        <f>IF(AM24="","",VLOOKUP(AM24,'シフト記号表（勤務時間帯）'!$C$6:$W$47,21,FALSE()))</f>
        <v/>
      </c>
      <c r="AN25" s="85" t="str">
        <f>IF(AN24="","",VLOOKUP(AN24,'シフト記号表（勤務時間帯）'!$C$6:$W$47,21,FALSE()))</f>
        <v/>
      </c>
      <c r="AO25" s="86" t="str">
        <f>IF(AO24="","",VLOOKUP(AO24,'シフト記号表（勤務時間帯）'!$C$6:$W$47,21,FALSE()))</f>
        <v/>
      </c>
      <c r="AP25" s="84" t="str">
        <f>IF(AP24="","",VLOOKUP(AP24,'シフト記号表（勤務時間帯）'!$C$6:$W$47,21,FALSE()))</f>
        <v/>
      </c>
      <c r="AQ25" s="85" t="str">
        <f>IF(AQ24="","",VLOOKUP(AQ24,'シフト記号表（勤務時間帯）'!$C$6:$W$47,21,FALSE()))</f>
        <v/>
      </c>
      <c r="AR25" s="85" t="str">
        <f>IF(AR24="","",VLOOKUP(AR24,'シフト記号表（勤務時間帯）'!$C$6:$W$47,21,FALSE()))</f>
        <v/>
      </c>
      <c r="AS25" s="85" t="str">
        <f>IF(AS24="","",VLOOKUP(AS24,'シフト記号表（勤務時間帯）'!$C$6:$W$47,21,FALSE()))</f>
        <v/>
      </c>
      <c r="AT25" s="85" t="str">
        <f>IF(AT24="","",VLOOKUP(AT24,'シフト記号表（勤務時間帯）'!$C$6:$W$47,21,FALSE()))</f>
        <v/>
      </c>
      <c r="AU25" s="85" t="str">
        <f>IF(AU24="","",VLOOKUP(AU24,'シフト記号表（勤務時間帯）'!$C$6:$W$47,21,FALSE()))</f>
        <v/>
      </c>
      <c r="AV25" s="86" t="str">
        <f>IF(AV24="","",VLOOKUP(AV24,'シフト記号表（勤務時間帯）'!$C$6:$W$47,21,FALSE()))</f>
        <v/>
      </c>
      <c r="AW25" s="84" t="str">
        <f>IF(AW24="","",VLOOKUP(AW24,'シフト記号表（勤務時間帯）'!$C$6:$W$47,21,FALSE()))</f>
        <v/>
      </c>
      <c r="AX25" s="85" t="str">
        <f>IF(AX24="","",VLOOKUP(AX24,'シフト記号表（勤務時間帯）'!$C$6:$W$47,21,FALSE()))</f>
        <v/>
      </c>
      <c r="AY25" s="85" t="str">
        <f>IF(AY24="","",VLOOKUP(AY24,'シフト記号表（勤務時間帯）'!$C$6:$W$47,21,FALSE()))</f>
        <v/>
      </c>
      <c r="AZ25" s="440">
        <f>IF($BC$3="４週",SUM(U25:AV25),IF($BC$3="暦月",SUM(U25:AY25),""))</f>
        <v>0</v>
      </c>
      <c r="BA25" s="440"/>
      <c r="BB25" s="441">
        <f>IF($BC$3="４週",AZ25/4,IF($BC$3="暦月",(AZ25/($BC$8/7)),""))</f>
        <v>0</v>
      </c>
      <c r="BC25" s="441"/>
      <c r="BD25" s="448"/>
      <c r="BE25" s="448"/>
      <c r="BF25" s="448"/>
      <c r="BG25" s="448"/>
      <c r="BH25" s="448"/>
    </row>
    <row r="26" spans="2:60" ht="20.25" customHeight="1" x14ac:dyDescent="0.4">
      <c r="B26" s="87"/>
      <c r="C26" s="444"/>
      <c r="D26" s="444"/>
      <c r="E26" s="444"/>
      <c r="F26" s="88"/>
      <c r="G26" s="89">
        <f>C24</f>
        <v>0</v>
      </c>
      <c r="H26" s="449"/>
      <c r="I26" s="446"/>
      <c r="J26" s="446"/>
      <c r="K26" s="446"/>
      <c r="L26" s="446"/>
      <c r="M26" s="447"/>
      <c r="N26" s="447"/>
      <c r="O26" s="447"/>
      <c r="P26" s="90" t="s">
        <v>49</v>
      </c>
      <c r="Q26" s="91"/>
      <c r="R26" s="91"/>
      <c r="S26" s="92"/>
      <c r="T26" s="93"/>
      <c r="U26" s="94" t="str">
        <f>IF(U24="","",VLOOKUP(U24,'シフト記号表（勤務時間帯）'!$C$6:$Y$47,23,FALSE()))</f>
        <v/>
      </c>
      <c r="V26" s="95" t="str">
        <f>IF(V24="","",VLOOKUP(V24,'シフト記号表（勤務時間帯）'!$C$6:$Y$47,23,FALSE()))</f>
        <v/>
      </c>
      <c r="W26" s="95" t="str">
        <f>IF(W24="","",VLOOKUP(W24,'シフト記号表（勤務時間帯）'!$C$6:$Y$47,23,FALSE()))</f>
        <v/>
      </c>
      <c r="X26" s="95" t="str">
        <f>IF(X24="","",VLOOKUP(X24,'シフト記号表（勤務時間帯）'!$C$6:$Y$47,23,FALSE()))</f>
        <v/>
      </c>
      <c r="Y26" s="95" t="str">
        <f>IF(Y24="","",VLOOKUP(Y24,'シフト記号表（勤務時間帯）'!$C$6:$Y$47,23,FALSE()))</f>
        <v/>
      </c>
      <c r="Z26" s="95" t="str">
        <f>IF(Z24="","",VLOOKUP(Z24,'シフト記号表（勤務時間帯）'!$C$6:$Y$47,23,FALSE()))</f>
        <v/>
      </c>
      <c r="AA26" s="96" t="str">
        <f>IF(AA24="","",VLOOKUP(AA24,'シフト記号表（勤務時間帯）'!$C$6:$Y$47,23,FALSE()))</f>
        <v/>
      </c>
      <c r="AB26" s="94" t="str">
        <f>IF(AB24="","",VLOOKUP(AB24,'シフト記号表（勤務時間帯）'!$C$6:$Y$47,23,FALSE()))</f>
        <v/>
      </c>
      <c r="AC26" s="95" t="str">
        <f>IF(AC24="","",VLOOKUP(AC24,'シフト記号表（勤務時間帯）'!$C$6:$Y$47,23,FALSE()))</f>
        <v/>
      </c>
      <c r="AD26" s="95" t="str">
        <f>IF(AD24="","",VLOOKUP(AD24,'シフト記号表（勤務時間帯）'!$C$6:$Y$47,23,FALSE()))</f>
        <v/>
      </c>
      <c r="AE26" s="95" t="str">
        <f>IF(AE24="","",VLOOKUP(AE24,'シフト記号表（勤務時間帯）'!$C$6:$Y$47,23,FALSE()))</f>
        <v/>
      </c>
      <c r="AF26" s="95" t="str">
        <f>IF(AF24="","",VLOOKUP(AF24,'シフト記号表（勤務時間帯）'!$C$6:$Y$47,23,FALSE()))</f>
        <v/>
      </c>
      <c r="AG26" s="95" t="str">
        <f>IF(AG24="","",VLOOKUP(AG24,'シフト記号表（勤務時間帯）'!$C$6:$Y$47,23,FALSE()))</f>
        <v/>
      </c>
      <c r="AH26" s="96" t="str">
        <f>IF(AH24="","",VLOOKUP(AH24,'シフト記号表（勤務時間帯）'!$C$6:$Y$47,23,FALSE()))</f>
        <v/>
      </c>
      <c r="AI26" s="94" t="str">
        <f>IF(AI24="","",VLOOKUP(AI24,'シフト記号表（勤務時間帯）'!$C$6:$Y$47,23,FALSE()))</f>
        <v/>
      </c>
      <c r="AJ26" s="95" t="str">
        <f>IF(AJ24="","",VLOOKUP(AJ24,'シフト記号表（勤務時間帯）'!$C$6:$Y$47,23,FALSE()))</f>
        <v/>
      </c>
      <c r="AK26" s="95" t="str">
        <f>IF(AK24="","",VLOOKUP(AK24,'シフト記号表（勤務時間帯）'!$C$6:$Y$47,23,FALSE()))</f>
        <v/>
      </c>
      <c r="AL26" s="95" t="str">
        <f>IF(AL24="","",VLOOKUP(AL24,'シフト記号表（勤務時間帯）'!$C$6:$Y$47,23,FALSE()))</f>
        <v/>
      </c>
      <c r="AM26" s="95" t="str">
        <f>IF(AM24="","",VLOOKUP(AM24,'シフト記号表（勤務時間帯）'!$C$6:$Y$47,23,FALSE()))</f>
        <v/>
      </c>
      <c r="AN26" s="95" t="str">
        <f>IF(AN24="","",VLOOKUP(AN24,'シフト記号表（勤務時間帯）'!$C$6:$Y$47,23,FALSE()))</f>
        <v/>
      </c>
      <c r="AO26" s="96" t="str">
        <f>IF(AO24="","",VLOOKUP(AO24,'シフト記号表（勤務時間帯）'!$C$6:$Y$47,23,FALSE()))</f>
        <v/>
      </c>
      <c r="AP26" s="94" t="str">
        <f>IF(AP24="","",VLOOKUP(AP24,'シフト記号表（勤務時間帯）'!$C$6:$Y$47,23,FALSE()))</f>
        <v/>
      </c>
      <c r="AQ26" s="95" t="str">
        <f>IF(AQ24="","",VLOOKUP(AQ24,'シフト記号表（勤務時間帯）'!$C$6:$Y$47,23,FALSE()))</f>
        <v/>
      </c>
      <c r="AR26" s="95" t="str">
        <f>IF(AR24="","",VLOOKUP(AR24,'シフト記号表（勤務時間帯）'!$C$6:$Y$47,23,FALSE()))</f>
        <v/>
      </c>
      <c r="AS26" s="95" t="str">
        <f>IF(AS24="","",VLOOKUP(AS24,'シフト記号表（勤務時間帯）'!$C$6:$Y$47,23,FALSE()))</f>
        <v/>
      </c>
      <c r="AT26" s="95" t="str">
        <f>IF(AT24="","",VLOOKUP(AT24,'シフト記号表（勤務時間帯）'!$C$6:$Y$47,23,FALSE()))</f>
        <v/>
      </c>
      <c r="AU26" s="95" t="str">
        <f>IF(AU24="","",VLOOKUP(AU24,'シフト記号表（勤務時間帯）'!$C$6:$Y$47,23,FALSE()))</f>
        <v/>
      </c>
      <c r="AV26" s="96" t="str">
        <f>IF(AV24="","",VLOOKUP(AV24,'シフト記号表（勤務時間帯）'!$C$6:$Y$47,23,FALSE()))</f>
        <v/>
      </c>
      <c r="AW26" s="94" t="str">
        <f>IF(AW24="","",VLOOKUP(AW24,'シフト記号表（勤務時間帯）'!$C$6:$Y$47,23,FALSE()))</f>
        <v/>
      </c>
      <c r="AX26" s="95" t="str">
        <f>IF(AX24="","",VLOOKUP(AX24,'シフト記号表（勤務時間帯）'!$C$6:$Y$47,23,FALSE()))</f>
        <v/>
      </c>
      <c r="AY26" s="95" t="str">
        <f>IF(AY24="","",VLOOKUP(AY24,'シフト記号表（勤務時間帯）'!$C$6:$Y$47,23,FALSE()))</f>
        <v/>
      </c>
      <c r="AZ26" s="442">
        <f>IF($BC$3="４週",SUM(U26:AV26),IF($BC$3="暦月",SUM(U26:AY26),""))</f>
        <v>0</v>
      </c>
      <c r="BA26" s="442"/>
      <c r="BB26" s="443">
        <f>IF($BC$3="４週",AZ26/4,IF($BC$3="暦月",(AZ26/($BC$8/7)),""))</f>
        <v>0</v>
      </c>
      <c r="BC26" s="443"/>
      <c r="BD26" s="448"/>
      <c r="BE26" s="448"/>
      <c r="BF26" s="448"/>
      <c r="BG26" s="448"/>
      <c r="BH26" s="448"/>
    </row>
    <row r="27" spans="2:60" ht="20.25" customHeight="1" x14ac:dyDescent="0.4">
      <c r="B27" s="97"/>
      <c r="C27" s="444"/>
      <c r="D27" s="444"/>
      <c r="E27" s="444"/>
      <c r="F27" s="78"/>
      <c r="G27" s="79"/>
      <c r="H27" s="445"/>
      <c r="I27" s="446"/>
      <c r="J27" s="446"/>
      <c r="K27" s="446"/>
      <c r="L27" s="446"/>
      <c r="M27" s="447"/>
      <c r="N27" s="447"/>
      <c r="O27" s="447"/>
      <c r="P27" s="100" t="s">
        <v>47</v>
      </c>
      <c r="Q27" s="101"/>
      <c r="R27" s="101"/>
      <c r="S27" s="102"/>
      <c r="T27" s="103"/>
      <c r="U27" s="175"/>
      <c r="V27" s="176"/>
      <c r="W27" s="176"/>
      <c r="X27" s="176"/>
      <c r="Y27" s="176"/>
      <c r="Z27" s="176"/>
      <c r="AA27" s="177"/>
      <c r="AB27" s="175"/>
      <c r="AC27" s="176"/>
      <c r="AD27" s="176"/>
      <c r="AE27" s="176"/>
      <c r="AF27" s="176"/>
      <c r="AG27" s="176"/>
      <c r="AH27" s="177"/>
      <c r="AI27" s="175"/>
      <c r="AJ27" s="176"/>
      <c r="AK27" s="176"/>
      <c r="AL27" s="176"/>
      <c r="AM27" s="176"/>
      <c r="AN27" s="176"/>
      <c r="AO27" s="177"/>
      <c r="AP27" s="175"/>
      <c r="AQ27" s="176"/>
      <c r="AR27" s="176"/>
      <c r="AS27" s="176"/>
      <c r="AT27" s="176"/>
      <c r="AU27" s="176"/>
      <c r="AV27" s="177"/>
      <c r="AW27" s="175"/>
      <c r="AX27" s="176"/>
      <c r="AY27" s="176"/>
      <c r="AZ27" s="437"/>
      <c r="BA27" s="437"/>
      <c r="BB27" s="438"/>
      <c r="BC27" s="438"/>
      <c r="BD27" s="448"/>
      <c r="BE27" s="448"/>
      <c r="BF27" s="448"/>
      <c r="BG27" s="448"/>
      <c r="BH27" s="448"/>
    </row>
    <row r="28" spans="2:60" ht="20.25" customHeight="1" x14ac:dyDescent="0.4">
      <c r="B28" s="77">
        <f>B25+1</f>
        <v>3</v>
      </c>
      <c r="C28" s="444"/>
      <c r="D28" s="444"/>
      <c r="E28" s="444"/>
      <c r="F28" s="78">
        <f>C27</f>
        <v>0</v>
      </c>
      <c r="G28" s="79"/>
      <c r="H28" s="445"/>
      <c r="I28" s="446"/>
      <c r="J28" s="446"/>
      <c r="K28" s="446"/>
      <c r="L28" s="446"/>
      <c r="M28" s="447"/>
      <c r="N28" s="447"/>
      <c r="O28" s="447"/>
      <c r="P28" s="80" t="s">
        <v>48</v>
      </c>
      <c r="Q28" s="81"/>
      <c r="R28" s="81"/>
      <c r="S28" s="82"/>
      <c r="T28" s="83"/>
      <c r="U28" s="84" t="str">
        <f>IF(U27="","",VLOOKUP(U27,'シフト記号表（勤務時間帯）'!$C$6:$W$47,21,FALSE()))</f>
        <v/>
      </c>
      <c r="V28" s="85" t="str">
        <f>IF(V27="","",VLOOKUP(V27,'シフト記号表（勤務時間帯）'!$C$6:$W$47,21,FALSE()))</f>
        <v/>
      </c>
      <c r="W28" s="85" t="str">
        <f>IF(W27="","",VLOOKUP(W27,'シフト記号表（勤務時間帯）'!$C$6:$W$47,21,FALSE()))</f>
        <v/>
      </c>
      <c r="X28" s="85" t="str">
        <f>IF(X27="","",VLOOKUP(X27,'シフト記号表（勤務時間帯）'!$C$6:$W$47,21,FALSE()))</f>
        <v/>
      </c>
      <c r="Y28" s="85" t="str">
        <f>IF(Y27="","",VLOOKUP(Y27,'シフト記号表（勤務時間帯）'!$C$6:$W$47,21,FALSE()))</f>
        <v/>
      </c>
      <c r="Z28" s="85" t="str">
        <f>IF(Z27="","",VLOOKUP(Z27,'シフト記号表（勤務時間帯）'!$C$6:$W$47,21,FALSE()))</f>
        <v/>
      </c>
      <c r="AA28" s="86" t="str">
        <f>IF(AA27="","",VLOOKUP(AA27,'シフト記号表（勤務時間帯）'!$C$6:$W$47,21,FALSE()))</f>
        <v/>
      </c>
      <c r="AB28" s="84" t="str">
        <f>IF(AB27="","",VLOOKUP(AB27,'シフト記号表（勤務時間帯）'!$C$6:$W$47,21,FALSE()))</f>
        <v/>
      </c>
      <c r="AC28" s="85" t="str">
        <f>IF(AC27="","",VLOOKUP(AC27,'シフト記号表（勤務時間帯）'!$C$6:$W$47,21,FALSE()))</f>
        <v/>
      </c>
      <c r="AD28" s="85" t="str">
        <f>IF(AD27="","",VLOOKUP(AD27,'シフト記号表（勤務時間帯）'!$C$6:$W$47,21,FALSE()))</f>
        <v/>
      </c>
      <c r="AE28" s="85" t="str">
        <f>IF(AE27="","",VLOOKUP(AE27,'シフト記号表（勤務時間帯）'!$C$6:$W$47,21,FALSE()))</f>
        <v/>
      </c>
      <c r="AF28" s="85" t="str">
        <f>IF(AF27="","",VLOOKUP(AF27,'シフト記号表（勤務時間帯）'!$C$6:$W$47,21,FALSE()))</f>
        <v/>
      </c>
      <c r="AG28" s="85" t="str">
        <f>IF(AG27="","",VLOOKUP(AG27,'シフト記号表（勤務時間帯）'!$C$6:$W$47,21,FALSE()))</f>
        <v/>
      </c>
      <c r="AH28" s="86" t="str">
        <f>IF(AH27="","",VLOOKUP(AH27,'シフト記号表（勤務時間帯）'!$C$6:$W$47,21,FALSE()))</f>
        <v/>
      </c>
      <c r="AI28" s="84" t="str">
        <f>IF(AI27="","",VLOOKUP(AI27,'シフト記号表（勤務時間帯）'!$C$6:$W$47,21,FALSE()))</f>
        <v/>
      </c>
      <c r="AJ28" s="85" t="str">
        <f>IF(AJ27="","",VLOOKUP(AJ27,'シフト記号表（勤務時間帯）'!$C$6:$W$47,21,FALSE()))</f>
        <v/>
      </c>
      <c r="AK28" s="85" t="str">
        <f>IF(AK27="","",VLOOKUP(AK27,'シフト記号表（勤務時間帯）'!$C$6:$W$47,21,FALSE()))</f>
        <v/>
      </c>
      <c r="AL28" s="85" t="str">
        <f>IF(AL27="","",VLOOKUP(AL27,'シフト記号表（勤務時間帯）'!$C$6:$W$47,21,FALSE()))</f>
        <v/>
      </c>
      <c r="AM28" s="85" t="str">
        <f>IF(AM27="","",VLOOKUP(AM27,'シフト記号表（勤務時間帯）'!$C$6:$W$47,21,FALSE()))</f>
        <v/>
      </c>
      <c r="AN28" s="85" t="str">
        <f>IF(AN27="","",VLOOKUP(AN27,'シフト記号表（勤務時間帯）'!$C$6:$W$47,21,FALSE()))</f>
        <v/>
      </c>
      <c r="AO28" s="86" t="str">
        <f>IF(AO27="","",VLOOKUP(AO27,'シフト記号表（勤務時間帯）'!$C$6:$W$47,21,FALSE()))</f>
        <v/>
      </c>
      <c r="AP28" s="84" t="str">
        <f>IF(AP27="","",VLOOKUP(AP27,'シフト記号表（勤務時間帯）'!$C$6:$W$47,21,FALSE()))</f>
        <v/>
      </c>
      <c r="AQ28" s="85" t="str">
        <f>IF(AQ27="","",VLOOKUP(AQ27,'シフト記号表（勤務時間帯）'!$C$6:$W$47,21,FALSE()))</f>
        <v/>
      </c>
      <c r="AR28" s="85" t="str">
        <f>IF(AR27="","",VLOOKUP(AR27,'シフト記号表（勤務時間帯）'!$C$6:$W$47,21,FALSE()))</f>
        <v/>
      </c>
      <c r="AS28" s="85" t="str">
        <f>IF(AS27="","",VLOOKUP(AS27,'シフト記号表（勤務時間帯）'!$C$6:$W$47,21,FALSE()))</f>
        <v/>
      </c>
      <c r="AT28" s="85" t="str">
        <f>IF(AT27="","",VLOOKUP(AT27,'シフト記号表（勤務時間帯）'!$C$6:$W$47,21,FALSE()))</f>
        <v/>
      </c>
      <c r="AU28" s="85" t="str">
        <f>IF(AU27="","",VLOOKUP(AU27,'シフト記号表（勤務時間帯）'!$C$6:$W$47,21,FALSE()))</f>
        <v/>
      </c>
      <c r="AV28" s="86" t="str">
        <f>IF(AV27="","",VLOOKUP(AV27,'シフト記号表（勤務時間帯）'!$C$6:$W$47,21,FALSE()))</f>
        <v/>
      </c>
      <c r="AW28" s="84" t="str">
        <f>IF(AW27="","",VLOOKUP(AW27,'シフト記号表（勤務時間帯）'!$C$6:$W$47,21,FALSE()))</f>
        <v/>
      </c>
      <c r="AX28" s="85" t="str">
        <f>IF(AX27="","",VLOOKUP(AX27,'シフト記号表（勤務時間帯）'!$C$6:$W$47,21,FALSE()))</f>
        <v/>
      </c>
      <c r="AY28" s="85" t="str">
        <f>IF(AY27="","",VLOOKUP(AY27,'シフト記号表（勤務時間帯）'!$C$6:$W$47,21,FALSE()))</f>
        <v/>
      </c>
      <c r="AZ28" s="440">
        <f>IF($BC$3="４週",SUM(U28:AV28),IF($BC$3="暦月",SUM(U28:AY28),""))</f>
        <v>0</v>
      </c>
      <c r="BA28" s="440"/>
      <c r="BB28" s="441">
        <f>IF($BC$3="４週",AZ28/4,IF($BC$3="暦月",(AZ28/($BC$8/7)),""))</f>
        <v>0</v>
      </c>
      <c r="BC28" s="441"/>
      <c r="BD28" s="448"/>
      <c r="BE28" s="448"/>
      <c r="BF28" s="448"/>
      <c r="BG28" s="448"/>
      <c r="BH28" s="448"/>
    </row>
    <row r="29" spans="2:60" ht="20.25" customHeight="1" x14ac:dyDescent="0.4">
      <c r="B29" s="87"/>
      <c r="C29" s="444"/>
      <c r="D29" s="444"/>
      <c r="E29" s="444"/>
      <c r="F29" s="88"/>
      <c r="G29" s="89">
        <f>C27</f>
        <v>0</v>
      </c>
      <c r="H29" s="445"/>
      <c r="I29" s="446"/>
      <c r="J29" s="446"/>
      <c r="K29" s="446"/>
      <c r="L29" s="446"/>
      <c r="M29" s="447"/>
      <c r="N29" s="447"/>
      <c r="O29" s="447"/>
      <c r="P29" s="90" t="s">
        <v>49</v>
      </c>
      <c r="Q29" s="104"/>
      <c r="R29" s="104"/>
      <c r="S29" s="105"/>
      <c r="T29" s="106"/>
      <c r="U29" s="94" t="str">
        <f>IF(U27="","",VLOOKUP(U27,'シフト記号表（勤務時間帯）'!$C$6:$Y$47,23,FALSE()))</f>
        <v/>
      </c>
      <c r="V29" s="95" t="str">
        <f>IF(V27="","",VLOOKUP(V27,'シフト記号表（勤務時間帯）'!$C$6:$Y$47,23,FALSE()))</f>
        <v/>
      </c>
      <c r="W29" s="95" t="str">
        <f>IF(W27="","",VLOOKUP(W27,'シフト記号表（勤務時間帯）'!$C$6:$Y$47,23,FALSE()))</f>
        <v/>
      </c>
      <c r="X29" s="95" t="str">
        <f>IF(X27="","",VLOOKUP(X27,'シフト記号表（勤務時間帯）'!$C$6:$Y$47,23,FALSE()))</f>
        <v/>
      </c>
      <c r="Y29" s="95" t="str">
        <f>IF(Y27="","",VLOOKUP(Y27,'シフト記号表（勤務時間帯）'!$C$6:$Y$47,23,FALSE()))</f>
        <v/>
      </c>
      <c r="Z29" s="95" t="str">
        <f>IF(Z27="","",VLOOKUP(Z27,'シフト記号表（勤務時間帯）'!$C$6:$Y$47,23,FALSE()))</f>
        <v/>
      </c>
      <c r="AA29" s="96" t="str">
        <f>IF(AA27="","",VLOOKUP(AA27,'シフト記号表（勤務時間帯）'!$C$6:$Y$47,23,FALSE()))</f>
        <v/>
      </c>
      <c r="AB29" s="94" t="str">
        <f>IF(AB27="","",VLOOKUP(AB27,'シフト記号表（勤務時間帯）'!$C$6:$Y$47,23,FALSE()))</f>
        <v/>
      </c>
      <c r="AC29" s="95" t="str">
        <f>IF(AC27="","",VLOOKUP(AC27,'シフト記号表（勤務時間帯）'!$C$6:$Y$47,23,FALSE()))</f>
        <v/>
      </c>
      <c r="AD29" s="95" t="str">
        <f>IF(AD27="","",VLOOKUP(AD27,'シフト記号表（勤務時間帯）'!$C$6:$Y$47,23,FALSE()))</f>
        <v/>
      </c>
      <c r="AE29" s="95" t="str">
        <f>IF(AE27="","",VLOOKUP(AE27,'シフト記号表（勤務時間帯）'!$C$6:$Y$47,23,FALSE()))</f>
        <v/>
      </c>
      <c r="AF29" s="95" t="str">
        <f>IF(AF27="","",VLOOKUP(AF27,'シフト記号表（勤務時間帯）'!$C$6:$Y$47,23,FALSE()))</f>
        <v/>
      </c>
      <c r="AG29" s="95" t="str">
        <f>IF(AG27="","",VLOOKUP(AG27,'シフト記号表（勤務時間帯）'!$C$6:$Y$47,23,FALSE()))</f>
        <v/>
      </c>
      <c r="AH29" s="96" t="str">
        <f>IF(AH27="","",VLOOKUP(AH27,'シフト記号表（勤務時間帯）'!$C$6:$Y$47,23,FALSE()))</f>
        <v/>
      </c>
      <c r="AI29" s="94" t="str">
        <f>IF(AI27="","",VLOOKUP(AI27,'シフト記号表（勤務時間帯）'!$C$6:$Y$47,23,FALSE()))</f>
        <v/>
      </c>
      <c r="AJ29" s="95" t="str">
        <f>IF(AJ27="","",VLOOKUP(AJ27,'シフト記号表（勤務時間帯）'!$C$6:$Y$47,23,FALSE()))</f>
        <v/>
      </c>
      <c r="AK29" s="95" t="str">
        <f>IF(AK27="","",VLOOKUP(AK27,'シフト記号表（勤務時間帯）'!$C$6:$Y$47,23,FALSE()))</f>
        <v/>
      </c>
      <c r="AL29" s="95" t="str">
        <f>IF(AL27="","",VLOOKUP(AL27,'シフト記号表（勤務時間帯）'!$C$6:$Y$47,23,FALSE()))</f>
        <v/>
      </c>
      <c r="AM29" s="95" t="str">
        <f>IF(AM27="","",VLOOKUP(AM27,'シフト記号表（勤務時間帯）'!$C$6:$Y$47,23,FALSE()))</f>
        <v/>
      </c>
      <c r="AN29" s="95" t="str">
        <f>IF(AN27="","",VLOOKUP(AN27,'シフト記号表（勤務時間帯）'!$C$6:$Y$47,23,FALSE()))</f>
        <v/>
      </c>
      <c r="AO29" s="96" t="str">
        <f>IF(AO27="","",VLOOKUP(AO27,'シフト記号表（勤務時間帯）'!$C$6:$Y$47,23,FALSE()))</f>
        <v/>
      </c>
      <c r="AP29" s="94" t="str">
        <f>IF(AP27="","",VLOOKUP(AP27,'シフト記号表（勤務時間帯）'!$C$6:$Y$47,23,FALSE()))</f>
        <v/>
      </c>
      <c r="AQ29" s="95" t="str">
        <f>IF(AQ27="","",VLOOKUP(AQ27,'シフト記号表（勤務時間帯）'!$C$6:$Y$47,23,FALSE()))</f>
        <v/>
      </c>
      <c r="AR29" s="95" t="str">
        <f>IF(AR27="","",VLOOKUP(AR27,'シフト記号表（勤務時間帯）'!$C$6:$Y$47,23,FALSE()))</f>
        <v/>
      </c>
      <c r="AS29" s="95" t="str">
        <f>IF(AS27="","",VLOOKUP(AS27,'シフト記号表（勤務時間帯）'!$C$6:$Y$47,23,FALSE()))</f>
        <v/>
      </c>
      <c r="AT29" s="95" t="str">
        <f>IF(AT27="","",VLOOKUP(AT27,'シフト記号表（勤務時間帯）'!$C$6:$Y$47,23,FALSE()))</f>
        <v/>
      </c>
      <c r="AU29" s="95" t="str">
        <f>IF(AU27="","",VLOOKUP(AU27,'シフト記号表（勤務時間帯）'!$C$6:$Y$47,23,FALSE()))</f>
        <v/>
      </c>
      <c r="AV29" s="96" t="str">
        <f>IF(AV27="","",VLOOKUP(AV27,'シフト記号表（勤務時間帯）'!$C$6:$Y$47,23,FALSE()))</f>
        <v/>
      </c>
      <c r="AW29" s="94" t="str">
        <f>IF(AW27="","",VLOOKUP(AW27,'シフト記号表（勤務時間帯）'!$C$6:$Y$47,23,FALSE()))</f>
        <v/>
      </c>
      <c r="AX29" s="95" t="str">
        <f>IF(AX27="","",VLOOKUP(AX27,'シフト記号表（勤務時間帯）'!$C$6:$Y$47,23,FALSE()))</f>
        <v/>
      </c>
      <c r="AY29" s="95" t="str">
        <f>IF(AY27="","",VLOOKUP(AY27,'シフト記号表（勤務時間帯）'!$C$6:$Y$47,23,FALSE()))</f>
        <v/>
      </c>
      <c r="AZ29" s="442">
        <f>IF($BC$3="４週",SUM(U29:AV29),IF($BC$3="暦月",SUM(U29:AY29),""))</f>
        <v>0</v>
      </c>
      <c r="BA29" s="442"/>
      <c r="BB29" s="443">
        <f>IF($BC$3="４週",AZ29/4,IF($BC$3="暦月",(AZ29/($BC$8/7)),""))</f>
        <v>0</v>
      </c>
      <c r="BC29" s="443"/>
      <c r="BD29" s="448"/>
      <c r="BE29" s="448"/>
      <c r="BF29" s="448"/>
      <c r="BG29" s="448"/>
      <c r="BH29" s="448"/>
    </row>
    <row r="30" spans="2:60" ht="20.25" customHeight="1" x14ac:dyDescent="0.4">
      <c r="B30" s="97"/>
      <c r="C30" s="444"/>
      <c r="D30" s="444"/>
      <c r="E30" s="444"/>
      <c r="F30" s="78"/>
      <c r="G30" s="79"/>
      <c r="H30" s="445"/>
      <c r="I30" s="446"/>
      <c r="J30" s="446"/>
      <c r="K30" s="446"/>
      <c r="L30" s="446"/>
      <c r="M30" s="447"/>
      <c r="N30" s="447"/>
      <c r="O30" s="447"/>
      <c r="P30" s="100" t="s">
        <v>47</v>
      </c>
      <c r="Q30" s="101"/>
      <c r="R30" s="101"/>
      <c r="S30" s="102"/>
      <c r="T30" s="103"/>
      <c r="U30" s="175"/>
      <c r="V30" s="176"/>
      <c r="W30" s="176"/>
      <c r="X30" s="176"/>
      <c r="Y30" s="176"/>
      <c r="Z30" s="176"/>
      <c r="AA30" s="177"/>
      <c r="AB30" s="175"/>
      <c r="AC30" s="176"/>
      <c r="AD30" s="176"/>
      <c r="AE30" s="176"/>
      <c r="AF30" s="176"/>
      <c r="AG30" s="176"/>
      <c r="AH30" s="177"/>
      <c r="AI30" s="175"/>
      <c r="AJ30" s="176"/>
      <c r="AK30" s="176"/>
      <c r="AL30" s="176"/>
      <c r="AM30" s="176"/>
      <c r="AN30" s="176"/>
      <c r="AO30" s="177"/>
      <c r="AP30" s="175"/>
      <c r="AQ30" s="176"/>
      <c r="AR30" s="176"/>
      <c r="AS30" s="176"/>
      <c r="AT30" s="176"/>
      <c r="AU30" s="176"/>
      <c r="AV30" s="177"/>
      <c r="AW30" s="175"/>
      <c r="AX30" s="176"/>
      <c r="AY30" s="176"/>
      <c r="AZ30" s="437"/>
      <c r="BA30" s="437"/>
      <c r="BB30" s="438"/>
      <c r="BC30" s="438"/>
      <c r="BD30" s="448"/>
      <c r="BE30" s="448"/>
      <c r="BF30" s="448"/>
      <c r="BG30" s="448"/>
      <c r="BH30" s="448"/>
    </row>
    <row r="31" spans="2:60" ht="20.25" customHeight="1" x14ac:dyDescent="0.4">
      <c r="B31" s="77">
        <f>B28+1</f>
        <v>4</v>
      </c>
      <c r="C31" s="444"/>
      <c r="D31" s="444"/>
      <c r="E31" s="444"/>
      <c r="F31" s="78">
        <f>C30</f>
        <v>0</v>
      </c>
      <c r="G31" s="79"/>
      <c r="H31" s="445"/>
      <c r="I31" s="446"/>
      <c r="J31" s="446"/>
      <c r="K31" s="446"/>
      <c r="L31" s="446"/>
      <c r="M31" s="447"/>
      <c r="N31" s="447"/>
      <c r="O31" s="447"/>
      <c r="P31" s="80" t="s">
        <v>48</v>
      </c>
      <c r="Q31" s="81"/>
      <c r="R31" s="81"/>
      <c r="S31" s="82"/>
      <c r="T31" s="83"/>
      <c r="U31" s="84" t="str">
        <f>IF(U30="","",VLOOKUP(U30,'シフト記号表（勤務時間帯）'!$C$6:$W$47,21,FALSE()))</f>
        <v/>
      </c>
      <c r="V31" s="85" t="str">
        <f>IF(V30="","",VLOOKUP(V30,'シフト記号表（勤務時間帯）'!$C$6:$W$47,21,FALSE()))</f>
        <v/>
      </c>
      <c r="W31" s="85" t="str">
        <f>IF(W30="","",VLOOKUP(W30,'シフト記号表（勤務時間帯）'!$C$6:$W$47,21,FALSE()))</f>
        <v/>
      </c>
      <c r="X31" s="85" t="str">
        <f>IF(X30="","",VLOOKUP(X30,'シフト記号表（勤務時間帯）'!$C$6:$W$47,21,FALSE()))</f>
        <v/>
      </c>
      <c r="Y31" s="85" t="str">
        <f>IF(Y30="","",VLOOKUP(Y30,'シフト記号表（勤務時間帯）'!$C$6:$W$47,21,FALSE()))</f>
        <v/>
      </c>
      <c r="Z31" s="85" t="str">
        <f>IF(Z30="","",VLOOKUP(Z30,'シフト記号表（勤務時間帯）'!$C$6:$W$47,21,FALSE()))</f>
        <v/>
      </c>
      <c r="AA31" s="86" t="str">
        <f>IF(AA30="","",VLOOKUP(AA30,'シフト記号表（勤務時間帯）'!$C$6:$W$47,21,FALSE()))</f>
        <v/>
      </c>
      <c r="AB31" s="84" t="str">
        <f>IF(AB30="","",VLOOKUP(AB30,'シフト記号表（勤務時間帯）'!$C$6:$W$47,21,FALSE()))</f>
        <v/>
      </c>
      <c r="AC31" s="85" t="str">
        <f>IF(AC30="","",VLOOKUP(AC30,'シフト記号表（勤務時間帯）'!$C$6:$W$47,21,FALSE()))</f>
        <v/>
      </c>
      <c r="AD31" s="85" t="str">
        <f>IF(AD30="","",VLOOKUP(AD30,'シフト記号表（勤務時間帯）'!$C$6:$W$47,21,FALSE()))</f>
        <v/>
      </c>
      <c r="AE31" s="85" t="str">
        <f>IF(AE30="","",VLOOKUP(AE30,'シフト記号表（勤務時間帯）'!$C$6:$W$47,21,FALSE()))</f>
        <v/>
      </c>
      <c r="AF31" s="85" t="str">
        <f>IF(AF30="","",VLOOKUP(AF30,'シフト記号表（勤務時間帯）'!$C$6:$W$47,21,FALSE()))</f>
        <v/>
      </c>
      <c r="AG31" s="85" t="str">
        <f>IF(AG30="","",VLOOKUP(AG30,'シフト記号表（勤務時間帯）'!$C$6:$W$47,21,FALSE()))</f>
        <v/>
      </c>
      <c r="AH31" s="86" t="str">
        <f>IF(AH30="","",VLOOKUP(AH30,'シフト記号表（勤務時間帯）'!$C$6:$W$47,21,FALSE()))</f>
        <v/>
      </c>
      <c r="AI31" s="84" t="str">
        <f>IF(AI30="","",VLOOKUP(AI30,'シフト記号表（勤務時間帯）'!$C$6:$W$47,21,FALSE()))</f>
        <v/>
      </c>
      <c r="AJ31" s="85" t="str">
        <f>IF(AJ30="","",VLOOKUP(AJ30,'シフト記号表（勤務時間帯）'!$C$6:$W$47,21,FALSE()))</f>
        <v/>
      </c>
      <c r="AK31" s="85" t="str">
        <f>IF(AK30="","",VLOOKUP(AK30,'シフト記号表（勤務時間帯）'!$C$6:$W$47,21,FALSE()))</f>
        <v/>
      </c>
      <c r="AL31" s="85" t="str">
        <f>IF(AL30="","",VLOOKUP(AL30,'シフト記号表（勤務時間帯）'!$C$6:$W$47,21,FALSE()))</f>
        <v/>
      </c>
      <c r="AM31" s="85" t="str">
        <f>IF(AM30="","",VLOOKUP(AM30,'シフト記号表（勤務時間帯）'!$C$6:$W$47,21,FALSE()))</f>
        <v/>
      </c>
      <c r="AN31" s="85" t="str">
        <f>IF(AN30="","",VLOOKUP(AN30,'シフト記号表（勤務時間帯）'!$C$6:$W$47,21,FALSE()))</f>
        <v/>
      </c>
      <c r="AO31" s="86" t="str">
        <f>IF(AO30="","",VLOOKUP(AO30,'シフト記号表（勤務時間帯）'!$C$6:$W$47,21,FALSE()))</f>
        <v/>
      </c>
      <c r="AP31" s="84" t="str">
        <f>IF(AP30="","",VLOOKUP(AP30,'シフト記号表（勤務時間帯）'!$C$6:$W$47,21,FALSE()))</f>
        <v/>
      </c>
      <c r="AQ31" s="85" t="str">
        <f>IF(AQ30="","",VLOOKUP(AQ30,'シフト記号表（勤務時間帯）'!$C$6:$W$47,21,FALSE()))</f>
        <v/>
      </c>
      <c r="AR31" s="85" t="str">
        <f>IF(AR30="","",VLOOKUP(AR30,'シフト記号表（勤務時間帯）'!$C$6:$W$47,21,FALSE()))</f>
        <v/>
      </c>
      <c r="AS31" s="85" t="str">
        <f>IF(AS30="","",VLOOKUP(AS30,'シフト記号表（勤務時間帯）'!$C$6:$W$47,21,FALSE()))</f>
        <v/>
      </c>
      <c r="AT31" s="85" t="str">
        <f>IF(AT30="","",VLOOKUP(AT30,'シフト記号表（勤務時間帯）'!$C$6:$W$47,21,FALSE()))</f>
        <v/>
      </c>
      <c r="AU31" s="85" t="str">
        <f>IF(AU30="","",VLOOKUP(AU30,'シフト記号表（勤務時間帯）'!$C$6:$W$47,21,FALSE()))</f>
        <v/>
      </c>
      <c r="AV31" s="86" t="str">
        <f>IF(AV30="","",VLOOKUP(AV30,'シフト記号表（勤務時間帯）'!$C$6:$W$47,21,FALSE()))</f>
        <v/>
      </c>
      <c r="AW31" s="84" t="str">
        <f>IF(AW30="","",VLOOKUP(AW30,'シフト記号表（勤務時間帯）'!$C$6:$W$47,21,FALSE()))</f>
        <v/>
      </c>
      <c r="AX31" s="85" t="str">
        <f>IF(AX30="","",VLOOKUP(AX30,'シフト記号表（勤務時間帯）'!$C$6:$W$47,21,FALSE()))</f>
        <v/>
      </c>
      <c r="AY31" s="85" t="str">
        <f>IF(AY30="","",VLOOKUP(AY30,'シフト記号表（勤務時間帯）'!$C$6:$W$47,21,FALSE()))</f>
        <v/>
      </c>
      <c r="AZ31" s="440">
        <f>IF($BC$3="４週",SUM(U31:AV31),IF($BC$3="暦月",SUM(U31:AY31),""))</f>
        <v>0</v>
      </c>
      <c r="BA31" s="440"/>
      <c r="BB31" s="441">
        <f>IF($BC$3="４週",AZ31/4,IF($BC$3="暦月",(AZ31/($BC$8/7)),""))</f>
        <v>0</v>
      </c>
      <c r="BC31" s="441"/>
      <c r="BD31" s="448"/>
      <c r="BE31" s="448"/>
      <c r="BF31" s="448"/>
      <c r="BG31" s="448"/>
      <c r="BH31" s="448"/>
    </row>
    <row r="32" spans="2:60" ht="20.25" customHeight="1" x14ac:dyDescent="0.4">
      <c r="B32" s="87"/>
      <c r="C32" s="444"/>
      <c r="D32" s="444"/>
      <c r="E32" s="444"/>
      <c r="F32" s="88"/>
      <c r="G32" s="89">
        <f>C30</f>
        <v>0</v>
      </c>
      <c r="H32" s="445"/>
      <c r="I32" s="446"/>
      <c r="J32" s="446"/>
      <c r="K32" s="446"/>
      <c r="L32" s="446"/>
      <c r="M32" s="447"/>
      <c r="N32" s="447"/>
      <c r="O32" s="447"/>
      <c r="P32" s="90" t="s">
        <v>49</v>
      </c>
      <c r="Q32" s="107"/>
      <c r="R32" s="107"/>
      <c r="S32" s="92"/>
      <c r="T32" s="93"/>
      <c r="U32" s="94" t="str">
        <f>IF(U30="","",VLOOKUP(U30,'シフト記号表（勤務時間帯）'!$C$6:$Y$47,23,FALSE()))</f>
        <v/>
      </c>
      <c r="V32" s="95" t="str">
        <f>IF(V30="","",VLOOKUP(V30,'シフト記号表（勤務時間帯）'!$C$6:$Y$47,23,FALSE()))</f>
        <v/>
      </c>
      <c r="W32" s="95" t="str">
        <f>IF(W30="","",VLOOKUP(W30,'シフト記号表（勤務時間帯）'!$C$6:$Y$47,23,FALSE()))</f>
        <v/>
      </c>
      <c r="X32" s="95" t="str">
        <f>IF(X30="","",VLOOKUP(X30,'シフト記号表（勤務時間帯）'!$C$6:$Y$47,23,FALSE()))</f>
        <v/>
      </c>
      <c r="Y32" s="95" t="str">
        <f>IF(Y30="","",VLOOKUP(Y30,'シフト記号表（勤務時間帯）'!$C$6:$Y$47,23,FALSE()))</f>
        <v/>
      </c>
      <c r="Z32" s="95" t="str">
        <f>IF(Z30="","",VLOOKUP(Z30,'シフト記号表（勤務時間帯）'!$C$6:$Y$47,23,FALSE()))</f>
        <v/>
      </c>
      <c r="AA32" s="96" t="str">
        <f>IF(AA30="","",VLOOKUP(AA30,'シフト記号表（勤務時間帯）'!$C$6:$Y$47,23,FALSE()))</f>
        <v/>
      </c>
      <c r="AB32" s="94" t="str">
        <f>IF(AB30="","",VLOOKUP(AB30,'シフト記号表（勤務時間帯）'!$C$6:$Y$47,23,FALSE()))</f>
        <v/>
      </c>
      <c r="AC32" s="95" t="str">
        <f>IF(AC30="","",VLOOKUP(AC30,'シフト記号表（勤務時間帯）'!$C$6:$Y$47,23,FALSE()))</f>
        <v/>
      </c>
      <c r="AD32" s="95" t="str">
        <f>IF(AD30="","",VLOOKUP(AD30,'シフト記号表（勤務時間帯）'!$C$6:$Y$47,23,FALSE()))</f>
        <v/>
      </c>
      <c r="AE32" s="95" t="str">
        <f>IF(AE30="","",VLOOKUP(AE30,'シフト記号表（勤務時間帯）'!$C$6:$Y$47,23,FALSE()))</f>
        <v/>
      </c>
      <c r="AF32" s="95" t="str">
        <f>IF(AF30="","",VLOOKUP(AF30,'シフト記号表（勤務時間帯）'!$C$6:$Y$47,23,FALSE()))</f>
        <v/>
      </c>
      <c r="AG32" s="95" t="str">
        <f>IF(AG30="","",VLOOKUP(AG30,'シフト記号表（勤務時間帯）'!$C$6:$Y$47,23,FALSE()))</f>
        <v/>
      </c>
      <c r="AH32" s="96" t="str">
        <f>IF(AH30="","",VLOOKUP(AH30,'シフト記号表（勤務時間帯）'!$C$6:$Y$47,23,FALSE()))</f>
        <v/>
      </c>
      <c r="AI32" s="94" t="str">
        <f>IF(AI30="","",VLOOKUP(AI30,'シフト記号表（勤務時間帯）'!$C$6:$Y$47,23,FALSE()))</f>
        <v/>
      </c>
      <c r="AJ32" s="95" t="str">
        <f>IF(AJ30="","",VLOOKUP(AJ30,'シフト記号表（勤務時間帯）'!$C$6:$Y$47,23,FALSE()))</f>
        <v/>
      </c>
      <c r="AK32" s="95" t="str">
        <f>IF(AK30="","",VLOOKUP(AK30,'シフト記号表（勤務時間帯）'!$C$6:$Y$47,23,FALSE()))</f>
        <v/>
      </c>
      <c r="AL32" s="95" t="str">
        <f>IF(AL30="","",VLOOKUP(AL30,'シフト記号表（勤務時間帯）'!$C$6:$Y$47,23,FALSE()))</f>
        <v/>
      </c>
      <c r="AM32" s="95" t="str">
        <f>IF(AM30="","",VLOOKUP(AM30,'シフト記号表（勤務時間帯）'!$C$6:$Y$47,23,FALSE()))</f>
        <v/>
      </c>
      <c r="AN32" s="95" t="str">
        <f>IF(AN30="","",VLOOKUP(AN30,'シフト記号表（勤務時間帯）'!$C$6:$Y$47,23,FALSE()))</f>
        <v/>
      </c>
      <c r="AO32" s="96" t="str">
        <f>IF(AO30="","",VLOOKUP(AO30,'シフト記号表（勤務時間帯）'!$C$6:$Y$47,23,FALSE()))</f>
        <v/>
      </c>
      <c r="AP32" s="94" t="str">
        <f>IF(AP30="","",VLOOKUP(AP30,'シフト記号表（勤務時間帯）'!$C$6:$Y$47,23,FALSE()))</f>
        <v/>
      </c>
      <c r="AQ32" s="95" t="str">
        <f>IF(AQ30="","",VLOOKUP(AQ30,'シフト記号表（勤務時間帯）'!$C$6:$Y$47,23,FALSE()))</f>
        <v/>
      </c>
      <c r="AR32" s="95" t="str">
        <f>IF(AR30="","",VLOOKUP(AR30,'シフト記号表（勤務時間帯）'!$C$6:$Y$47,23,FALSE()))</f>
        <v/>
      </c>
      <c r="AS32" s="95" t="str">
        <f>IF(AS30="","",VLOOKUP(AS30,'シフト記号表（勤務時間帯）'!$C$6:$Y$47,23,FALSE()))</f>
        <v/>
      </c>
      <c r="AT32" s="95" t="str">
        <f>IF(AT30="","",VLOOKUP(AT30,'シフト記号表（勤務時間帯）'!$C$6:$Y$47,23,FALSE()))</f>
        <v/>
      </c>
      <c r="AU32" s="95" t="str">
        <f>IF(AU30="","",VLOOKUP(AU30,'シフト記号表（勤務時間帯）'!$C$6:$Y$47,23,FALSE()))</f>
        <v/>
      </c>
      <c r="AV32" s="96" t="str">
        <f>IF(AV30="","",VLOOKUP(AV30,'シフト記号表（勤務時間帯）'!$C$6:$Y$47,23,FALSE()))</f>
        <v/>
      </c>
      <c r="AW32" s="94" t="str">
        <f>IF(AW30="","",VLOOKUP(AW30,'シフト記号表（勤務時間帯）'!$C$6:$Y$47,23,FALSE()))</f>
        <v/>
      </c>
      <c r="AX32" s="95" t="str">
        <f>IF(AX30="","",VLOOKUP(AX30,'シフト記号表（勤務時間帯）'!$C$6:$Y$47,23,FALSE()))</f>
        <v/>
      </c>
      <c r="AY32" s="95" t="str">
        <f>IF(AY30="","",VLOOKUP(AY30,'シフト記号表（勤務時間帯）'!$C$6:$Y$47,23,FALSE()))</f>
        <v/>
      </c>
      <c r="AZ32" s="442">
        <f>IF($BC$3="４週",SUM(U32:AV32),IF($BC$3="暦月",SUM(U32:AY32),""))</f>
        <v>0</v>
      </c>
      <c r="BA32" s="442"/>
      <c r="BB32" s="443">
        <f>IF($BC$3="４週",AZ32/4,IF($BC$3="暦月",(AZ32/($BC$8/7)),""))</f>
        <v>0</v>
      </c>
      <c r="BC32" s="443"/>
      <c r="BD32" s="448"/>
      <c r="BE32" s="448"/>
      <c r="BF32" s="448"/>
      <c r="BG32" s="448"/>
      <c r="BH32" s="448"/>
    </row>
    <row r="33" spans="2:60" ht="20.25" customHeight="1" x14ac:dyDescent="0.4">
      <c r="B33" s="97"/>
      <c r="C33" s="444"/>
      <c r="D33" s="444"/>
      <c r="E33" s="444"/>
      <c r="F33" s="78"/>
      <c r="G33" s="79"/>
      <c r="H33" s="445"/>
      <c r="I33" s="446"/>
      <c r="J33" s="446"/>
      <c r="K33" s="446"/>
      <c r="L33" s="446"/>
      <c r="M33" s="447"/>
      <c r="N33" s="447"/>
      <c r="O33" s="447"/>
      <c r="P33" s="100" t="s">
        <v>47</v>
      </c>
      <c r="Q33" s="101"/>
      <c r="R33" s="101"/>
      <c r="S33" s="102"/>
      <c r="T33" s="103"/>
      <c r="U33" s="175"/>
      <c r="V33" s="176"/>
      <c r="W33" s="176"/>
      <c r="X33" s="176"/>
      <c r="Y33" s="176"/>
      <c r="Z33" s="176"/>
      <c r="AA33" s="177"/>
      <c r="AB33" s="175"/>
      <c r="AC33" s="176"/>
      <c r="AD33" s="176"/>
      <c r="AE33" s="176"/>
      <c r="AF33" s="176"/>
      <c r="AG33" s="176"/>
      <c r="AH33" s="177"/>
      <c r="AI33" s="175"/>
      <c r="AJ33" s="176"/>
      <c r="AK33" s="176"/>
      <c r="AL33" s="176"/>
      <c r="AM33" s="176"/>
      <c r="AN33" s="176"/>
      <c r="AO33" s="177"/>
      <c r="AP33" s="175"/>
      <c r="AQ33" s="176"/>
      <c r="AR33" s="176"/>
      <c r="AS33" s="176"/>
      <c r="AT33" s="176"/>
      <c r="AU33" s="176"/>
      <c r="AV33" s="177"/>
      <c r="AW33" s="175"/>
      <c r="AX33" s="176"/>
      <c r="AY33" s="176"/>
      <c r="AZ33" s="437"/>
      <c r="BA33" s="437"/>
      <c r="BB33" s="438"/>
      <c r="BC33" s="438"/>
      <c r="BD33" s="448"/>
      <c r="BE33" s="448"/>
      <c r="BF33" s="448"/>
      <c r="BG33" s="448"/>
      <c r="BH33" s="448"/>
    </row>
    <row r="34" spans="2:60" ht="20.25" customHeight="1" x14ac:dyDescent="0.4">
      <c r="B34" s="77">
        <f>B31+1</f>
        <v>5</v>
      </c>
      <c r="C34" s="444"/>
      <c r="D34" s="444"/>
      <c r="E34" s="444"/>
      <c r="F34" s="78">
        <f>C33</f>
        <v>0</v>
      </c>
      <c r="G34" s="79"/>
      <c r="H34" s="445"/>
      <c r="I34" s="446"/>
      <c r="J34" s="446"/>
      <c r="K34" s="446"/>
      <c r="L34" s="446"/>
      <c r="M34" s="447"/>
      <c r="N34" s="447"/>
      <c r="O34" s="447"/>
      <c r="P34" s="80" t="s">
        <v>48</v>
      </c>
      <c r="Q34" s="81"/>
      <c r="R34" s="81"/>
      <c r="S34" s="82"/>
      <c r="T34" s="83"/>
      <c r="U34" s="84" t="str">
        <f>IF(U33="","",VLOOKUP(U33,'シフト記号表（勤務時間帯）'!$C$6:$W$47,21,FALSE()))</f>
        <v/>
      </c>
      <c r="V34" s="85" t="str">
        <f>IF(V33="","",VLOOKUP(V33,'シフト記号表（勤務時間帯）'!$C$6:$W$47,21,FALSE()))</f>
        <v/>
      </c>
      <c r="W34" s="85" t="str">
        <f>IF(W33="","",VLOOKUP(W33,'シフト記号表（勤務時間帯）'!$C$6:$W$47,21,FALSE()))</f>
        <v/>
      </c>
      <c r="X34" s="85" t="str">
        <f>IF(X33="","",VLOOKUP(X33,'シフト記号表（勤務時間帯）'!$C$6:$W$47,21,FALSE()))</f>
        <v/>
      </c>
      <c r="Y34" s="85" t="str">
        <f>IF(Y33="","",VLOOKUP(Y33,'シフト記号表（勤務時間帯）'!$C$6:$W$47,21,FALSE()))</f>
        <v/>
      </c>
      <c r="Z34" s="85" t="str">
        <f>IF(Z33="","",VLOOKUP(Z33,'シフト記号表（勤務時間帯）'!$C$6:$W$47,21,FALSE()))</f>
        <v/>
      </c>
      <c r="AA34" s="86" t="str">
        <f>IF(AA33="","",VLOOKUP(AA33,'シフト記号表（勤務時間帯）'!$C$6:$W$47,21,FALSE()))</f>
        <v/>
      </c>
      <c r="AB34" s="84" t="str">
        <f>IF(AB33="","",VLOOKUP(AB33,'シフト記号表（勤務時間帯）'!$C$6:$W$47,21,FALSE()))</f>
        <v/>
      </c>
      <c r="AC34" s="85" t="str">
        <f>IF(AC33="","",VLOOKUP(AC33,'シフト記号表（勤務時間帯）'!$C$6:$W$47,21,FALSE()))</f>
        <v/>
      </c>
      <c r="AD34" s="85" t="str">
        <f>IF(AD33="","",VLOOKUP(AD33,'シフト記号表（勤務時間帯）'!$C$6:$W$47,21,FALSE()))</f>
        <v/>
      </c>
      <c r="AE34" s="85" t="str">
        <f>IF(AE33="","",VLOOKUP(AE33,'シフト記号表（勤務時間帯）'!$C$6:$W$47,21,FALSE()))</f>
        <v/>
      </c>
      <c r="AF34" s="85" t="str">
        <f>IF(AF33="","",VLOOKUP(AF33,'シフト記号表（勤務時間帯）'!$C$6:$W$47,21,FALSE()))</f>
        <v/>
      </c>
      <c r="AG34" s="85" t="str">
        <f>IF(AG33="","",VLOOKUP(AG33,'シフト記号表（勤務時間帯）'!$C$6:$W$47,21,FALSE()))</f>
        <v/>
      </c>
      <c r="AH34" s="86" t="str">
        <f>IF(AH33="","",VLOOKUP(AH33,'シフト記号表（勤務時間帯）'!$C$6:$W$47,21,FALSE()))</f>
        <v/>
      </c>
      <c r="AI34" s="84" t="str">
        <f>IF(AI33="","",VLOOKUP(AI33,'シフト記号表（勤務時間帯）'!$C$6:$W$47,21,FALSE()))</f>
        <v/>
      </c>
      <c r="AJ34" s="85" t="str">
        <f>IF(AJ33="","",VLOOKUP(AJ33,'シフト記号表（勤務時間帯）'!$C$6:$W$47,21,FALSE()))</f>
        <v/>
      </c>
      <c r="AK34" s="85" t="str">
        <f>IF(AK33="","",VLOOKUP(AK33,'シフト記号表（勤務時間帯）'!$C$6:$W$47,21,FALSE()))</f>
        <v/>
      </c>
      <c r="AL34" s="85" t="str">
        <f>IF(AL33="","",VLOOKUP(AL33,'シフト記号表（勤務時間帯）'!$C$6:$W$47,21,FALSE()))</f>
        <v/>
      </c>
      <c r="AM34" s="85" t="str">
        <f>IF(AM33="","",VLOOKUP(AM33,'シフト記号表（勤務時間帯）'!$C$6:$W$47,21,FALSE()))</f>
        <v/>
      </c>
      <c r="AN34" s="85" t="str">
        <f>IF(AN33="","",VLOOKUP(AN33,'シフト記号表（勤務時間帯）'!$C$6:$W$47,21,FALSE()))</f>
        <v/>
      </c>
      <c r="AO34" s="86" t="str">
        <f>IF(AO33="","",VLOOKUP(AO33,'シフト記号表（勤務時間帯）'!$C$6:$W$47,21,FALSE()))</f>
        <v/>
      </c>
      <c r="AP34" s="84" t="str">
        <f>IF(AP33="","",VLOOKUP(AP33,'シフト記号表（勤務時間帯）'!$C$6:$W$47,21,FALSE()))</f>
        <v/>
      </c>
      <c r="AQ34" s="85" t="str">
        <f>IF(AQ33="","",VLOOKUP(AQ33,'シフト記号表（勤務時間帯）'!$C$6:$W$47,21,FALSE()))</f>
        <v/>
      </c>
      <c r="AR34" s="85" t="str">
        <f>IF(AR33="","",VLOOKUP(AR33,'シフト記号表（勤務時間帯）'!$C$6:$W$47,21,FALSE()))</f>
        <v/>
      </c>
      <c r="AS34" s="85" t="str">
        <f>IF(AS33="","",VLOOKUP(AS33,'シフト記号表（勤務時間帯）'!$C$6:$W$47,21,FALSE()))</f>
        <v/>
      </c>
      <c r="AT34" s="85" t="str">
        <f>IF(AT33="","",VLOOKUP(AT33,'シフト記号表（勤務時間帯）'!$C$6:$W$47,21,FALSE()))</f>
        <v/>
      </c>
      <c r="AU34" s="85" t="str">
        <f>IF(AU33="","",VLOOKUP(AU33,'シフト記号表（勤務時間帯）'!$C$6:$W$47,21,FALSE()))</f>
        <v/>
      </c>
      <c r="AV34" s="86" t="str">
        <f>IF(AV33="","",VLOOKUP(AV33,'シフト記号表（勤務時間帯）'!$C$6:$W$47,21,FALSE()))</f>
        <v/>
      </c>
      <c r="AW34" s="84" t="str">
        <f>IF(AW33="","",VLOOKUP(AW33,'シフト記号表（勤務時間帯）'!$C$6:$W$47,21,FALSE()))</f>
        <v/>
      </c>
      <c r="AX34" s="85" t="str">
        <f>IF(AX33="","",VLOOKUP(AX33,'シフト記号表（勤務時間帯）'!$C$6:$W$47,21,FALSE()))</f>
        <v/>
      </c>
      <c r="AY34" s="85" t="str">
        <f>IF(AY33="","",VLOOKUP(AY33,'シフト記号表（勤務時間帯）'!$C$6:$W$47,21,FALSE()))</f>
        <v/>
      </c>
      <c r="AZ34" s="440">
        <f>IF($BC$3="４週",SUM(U34:AV34),IF($BC$3="暦月",SUM(U34:AY34),""))</f>
        <v>0</v>
      </c>
      <c r="BA34" s="440"/>
      <c r="BB34" s="441">
        <f>IF($BC$3="４週",AZ34/4,IF($BC$3="暦月",(AZ34/($BC$8/7)),""))</f>
        <v>0</v>
      </c>
      <c r="BC34" s="441"/>
      <c r="BD34" s="448"/>
      <c r="BE34" s="448"/>
      <c r="BF34" s="448"/>
      <c r="BG34" s="448"/>
      <c r="BH34" s="448"/>
    </row>
    <row r="35" spans="2:60" ht="20.25" customHeight="1" x14ac:dyDescent="0.4">
      <c r="B35" s="87"/>
      <c r="C35" s="444"/>
      <c r="D35" s="444"/>
      <c r="E35" s="444"/>
      <c r="F35" s="88"/>
      <c r="G35" s="89">
        <f>C33</f>
        <v>0</v>
      </c>
      <c r="H35" s="445"/>
      <c r="I35" s="446"/>
      <c r="J35" s="446"/>
      <c r="K35" s="446"/>
      <c r="L35" s="446"/>
      <c r="M35" s="447"/>
      <c r="N35" s="447"/>
      <c r="O35" s="447"/>
      <c r="P35" s="90" t="s">
        <v>49</v>
      </c>
      <c r="Q35" s="91"/>
      <c r="R35" s="91"/>
      <c r="S35" s="108"/>
      <c r="T35" s="109"/>
      <c r="U35" s="94" t="str">
        <f>IF(U33="","",VLOOKUP(U33,'シフト記号表（勤務時間帯）'!$C$6:$Y$47,23,FALSE()))</f>
        <v/>
      </c>
      <c r="V35" s="95" t="str">
        <f>IF(V33="","",VLOOKUP(V33,'シフト記号表（勤務時間帯）'!$C$6:$Y$47,23,FALSE()))</f>
        <v/>
      </c>
      <c r="W35" s="95" t="str">
        <f>IF(W33="","",VLOOKUP(W33,'シフト記号表（勤務時間帯）'!$C$6:$Y$47,23,FALSE()))</f>
        <v/>
      </c>
      <c r="X35" s="95" t="str">
        <f>IF(X33="","",VLOOKUP(X33,'シフト記号表（勤務時間帯）'!$C$6:$Y$47,23,FALSE()))</f>
        <v/>
      </c>
      <c r="Y35" s="95" t="str">
        <f>IF(Y33="","",VLOOKUP(Y33,'シフト記号表（勤務時間帯）'!$C$6:$Y$47,23,FALSE()))</f>
        <v/>
      </c>
      <c r="Z35" s="95" t="str">
        <f>IF(Z33="","",VLOOKUP(Z33,'シフト記号表（勤務時間帯）'!$C$6:$Y$47,23,FALSE()))</f>
        <v/>
      </c>
      <c r="AA35" s="96" t="str">
        <f>IF(AA33="","",VLOOKUP(AA33,'シフト記号表（勤務時間帯）'!$C$6:$Y$47,23,FALSE()))</f>
        <v/>
      </c>
      <c r="AB35" s="94" t="str">
        <f>IF(AB33="","",VLOOKUP(AB33,'シフト記号表（勤務時間帯）'!$C$6:$Y$47,23,FALSE()))</f>
        <v/>
      </c>
      <c r="AC35" s="95" t="str">
        <f>IF(AC33="","",VLOOKUP(AC33,'シフト記号表（勤務時間帯）'!$C$6:$Y$47,23,FALSE()))</f>
        <v/>
      </c>
      <c r="AD35" s="95" t="str">
        <f>IF(AD33="","",VLOOKUP(AD33,'シフト記号表（勤務時間帯）'!$C$6:$Y$47,23,FALSE()))</f>
        <v/>
      </c>
      <c r="AE35" s="95" t="str">
        <f>IF(AE33="","",VLOOKUP(AE33,'シフト記号表（勤務時間帯）'!$C$6:$Y$47,23,FALSE()))</f>
        <v/>
      </c>
      <c r="AF35" s="95" t="str">
        <f>IF(AF33="","",VLOOKUP(AF33,'シフト記号表（勤務時間帯）'!$C$6:$Y$47,23,FALSE()))</f>
        <v/>
      </c>
      <c r="AG35" s="95" t="str">
        <f>IF(AG33="","",VLOOKUP(AG33,'シフト記号表（勤務時間帯）'!$C$6:$Y$47,23,FALSE()))</f>
        <v/>
      </c>
      <c r="AH35" s="96" t="str">
        <f>IF(AH33="","",VLOOKUP(AH33,'シフト記号表（勤務時間帯）'!$C$6:$Y$47,23,FALSE()))</f>
        <v/>
      </c>
      <c r="AI35" s="94" t="str">
        <f>IF(AI33="","",VLOOKUP(AI33,'シフト記号表（勤務時間帯）'!$C$6:$Y$47,23,FALSE()))</f>
        <v/>
      </c>
      <c r="AJ35" s="95" t="str">
        <f>IF(AJ33="","",VLOOKUP(AJ33,'シフト記号表（勤務時間帯）'!$C$6:$Y$47,23,FALSE()))</f>
        <v/>
      </c>
      <c r="AK35" s="95" t="str">
        <f>IF(AK33="","",VLOOKUP(AK33,'シフト記号表（勤務時間帯）'!$C$6:$Y$47,23,FALSE()))</f>
        <v/>
      </c>
      <c r="AL35" s="95" t="str">
        <f>IF(AL33="","",VLOOKUP(AL33,'シフト記号表（勤務時間帯）'!$C$6:$Y$47,23,FALSE()))</f>
        <v/>
      </c>
      <c r="AM35" s="95" t="str">
        <f>IF(AM33="","",VLOOKUP(AM33,'シフト記号表（勤務時間帯）'!$C$6:$Y$47,23,FALSE()))</f>
        <v/>
      </c>
      <c r="AN35" s="95" t="str">
        <f>IF(AN33="","",VLOOKUP(AN33,'シフト記号表（勤務時間帯）'!$C$6:$Y$47,23,FALSE()))</f>
        <v/>
      </c>
      <c r="AO35" s="96" t="str">
        <f>IF(AO33="","",VLOOKUP(AO33,'シフト記号表（勤務時間帯）'!$C$6:$Y$47,23,FALSE()))</f>
        <v/>
      </c>
      <c r="AP35" s="94" t="str">
        <f>IF(AP33="","",VLOOKUP(AP33,'シフト記号表（勤務時間帯）'!$C$6:$Y$47,23,FALSE()))</f>
        <v/>
      </c>
      <c r="AQ35" s="95" t="str">
        <f>IF(AQ33="","",VLOOKUP(AQ33,'シフト記号表（勤務時間帯）'!$C$6:$Y$47,23,FALSE()))</f>
        <v/>
      </c>
      <c r="AR35" s="95" t="str">
        <f>IF(AR33="","",VLOOKUP(AR33,'シフト記号表（勤務時間帯）'!$C$6:$Y$47,23,FALSE()))</f>
        <v/>
      </c>
      <c r="AS35" s="95" t="str">
        <f>IF(AS33="","",VLOOKUP(AS33,'シフト記号表（勤務時間帯）'!$C$6:$Y$47,23,FALSE()))</f>
        <v/>
      </c>
      <c r="AT35" s="95" t="str">
        <f>IF(AT33="","",VLOOKUP(AT33,'シフト記号表（勤務時間帯）'!$C$6:$Y$47,23,FALSE()))</f>
        <v/>
      </c>
      <c r="AU35" s="95" t="str">
        <f>IF(AU33="","",VLOOKUP(AU33,'シフト記号表（勤務時間帯）'!$C$6:$Y$47,23,FALSE()))</f>
        <v/>
      </c>
      <c r="AV35" s="96" t="str">
        <f>IF(AV33="","",VLOOKUP(AV33,'シフト記号表（勤務時間帯）'!$C$6:$Y$47,23,FALSE()))</f>
        <v/>
      </c>
      <c r="AW35" s="94" t="str">
        <f>IF(AW33="","",VLOOKUP(AW33,'シフト記号表（勤務時間帯）'!$C$6:$Y$47,23,FALSE()))</f>
        <v/>
      </c>
      <c r="AX35" s="95" t="str">
        <f>IF(AX33="","",VLOOKUP(AX33,'シフト記号表（勤務時間帯）'!$C$6:$Y$47,23,FALSE()))</f>
        <v/>
      </c>
      <c r="AY35" s="95" t="str">
        <f>IF(AY33="","",VLOOKUP(AY33,'シフト記号表（勤務時間帯）'!$C$6:$Y$47,23,FALSE()))</f>
        <v/>
      </c>
      <c r="AZ35" s="442">
        <f>IF($BC$3="４週",SUM(U35:AV35),IF($BC$3="暦月",SUM(U35:AY35),""))</f>
        <v>0</v>
      </c>
      <c r="BA35" s="442"/>
      <c r="BB35" s="443">
        <f>IF($BC$3="４週",AZ35/4,IF($BC$3="暦月",(AZ35/($BC$8/7)),""))</f>
        <v>0</v>
      </c>
      <c r="BC35" s="443"/>
      <c r="BD35" s="448"/>
      <c r="BE35" s="448"/>
      <c r="BF35" s="448"/>
      <c r="BG35" s="448"/>
      <c r="BH35" s="448"/>
    </row>
    <row r="36" spans="2:60" ht="20.25" customHeight="1" x14ac:dyDescent="0.4">
      <c r="B36" s="97"/>
      <c r="C36" s="444"/>
      <c r="D36" s="444"/>
      <c r="E36" s="444"/>
      <c r="F36" s="78"/>
      <c r="G36" s="79"/>
      <c r="H36" s="445"/>
      <c r="I36" s="446"/>
      <c r="J36" s="446"/>
      <c r="K36" s="446"/>
      <c r="L36" s="446"/>
      <c r="M36" s="447"/>
      <c r="N36" s="447"/>
      <c r="O36" s="447"/>
      <c r="P36" s="100" t="s">
        <v>47</v>
      </c>
      <c r="Q36" s="104"/>
      <c r="R36" s="104"/>
      <c r="S36" s="105"/>
      <c r="T36" s="110"/>
      <c r="U36" s="175"/>
      <c r="V36" s="176"/>
      <c r="W36" s="176"/>
      <c r="X36" s="176"/>
      <c r="Y36" s="176"/>
      <c r="Z36" s="176"/>
      <c r="AA36" s="177"/>
      <c r="AB36" s="175"/>
      <c r="AC36" s="176"/>
      <c r="AD36" s="176"/>
      <c r="AE36" s="176"/>
      <c r="AF36" s="176"/>
      <c r="AG36" s="176"/>
      <c r="AH36" s="177"/>
      <c r="AI36" s="175"/>
      <c r="AJ36" s="176"/>
      <c r="AK36" s="176"/>
      <c r="AL36" s="176"/>
      <c r="AM36" s="176"/>
      <c r="AN36" s="176"/>
      <c r="AO36" s="177"/>
      <c r="AP36" s="175"/>
      <c r="AQ36" s="176"/>
      <c r="AR36" s="176"/>
      <c r="AS36" s="176"/>
      <c r="AT36" s="176"/>
      <c r="AU36" s="176"/>
      <c r="AV36" s="177"/>
      <c r="AW36" s="175"/>
      <c r="AX36" s="176"/>
      <c r="AY36" s="176"/>
      <c r="AZ36" s="437"/>
      <c r="BA36" s="437"/>
      <c r="BB36" s="438"/>
      <c r="BC36" s="438"/>
      <c r="BD36" s="448"/>
      <c r="BE36" s="448"/>
      <c r="BF36" s="448"/>
      <c r="BG36" s="448"/>
      <c r="BH36" s="448"/>
    </row>
    <row r="37" spans="2:60" ht="20.25" customHeight="1" x14ac:dyDescent="0.4">
      <c r="B37" s="77">
        <f>B34+1</f>
        <v>6</v>
      </c>
      <c r="C37" s="444"/>
      <c r="D37" s="444"/>
      <c r="E37" s="444"/>
      <c r="F37" s="78">
        <f>C36</f>
        <v>0</v>
      </c>
      <c r="G37" s="79"/>
      <c r="H37" s="445"/>
      <c r="I37" s="446"/>
      <c r="J37" s="446"/>
      <c r="K37" s="446"/>
      <c r="L37" s="446"/>
      <c r="M37" s="447"/>
      <c r="N37" s="447"/>
      <c r="O37" s="447"/>
      <c r="P37" s="80" t="s">
        <v>48</v>
      </c>
      <c r="Q37" s="81"/>
      <c r="R37" s="81"/>
      <c r="S37" s="82"/>
      <c r="T37" s="83"/>
      <c r="U37" s="84" t="str">
        <f>IF(U36="","",VLOOKUP(U36,'シフト記号表（勤務時間帯）'!$C$6:$W$47,21,FALSE()))</f>
        <v/>
      </c>
      <c r="V37" s="85" t="str">
        <f>IF(V36="","",VLOOKUP(V36,'シフト記号表（勤務時間帯）'!$C$6:$W$47,21,FALSE()))</f>
        <v/>
      </c>
      <c r="W37" s="85" t="str">
        <f>IF(W36="","",VLOOKUP(W36,'シフト記号表（勤務時間帯）'!$C$6:$W$47,21,FALSE()))</f>
        <v/>
      </c>
      <c r="X37" s="85" t="str">
        <f>IF(X36="","",VLOOKUP(X36,'シフト記号表（勤務時間帯）'!$C$6:$W$47,21,FALSE()))</f>
        <v/>
      </c>
      <c r="Y37" s="85" t="str">
        <f>IF(Y36="","",VLOOKUP(Y36,'シフト記号表（勤務時間帯）'!$C$6:$W$47,21,FALSE()))</f>
        <v/>
      </c>
      <c r="Z37" s="85" t="str">
        <f>IF(Z36="","",VLOOKUP(Z36,'シフト記号表（勤務時間帯）'!$C$6:$W$47,21,FALSE()))</f>
        <v/>
      </c>
      <c r="AA37" s="86" t="str">
        <f>IF(AA36="","",VLOOKUP(AA36,'シフト記号表（勤務時間帯）'!$C$6:$W$47,21,FALSE()))</f>
        <v/>
      </c>
      <c r="AB37" s="84" t="str">
        <f>IF(AB36="","",VLOOKUP(AB36,'シフト記号表（勤務時間帯）'!$C$6:$W$47,21,FALSE()))</f>
        <v/>
      </c>
      <c r="AC37" s="85" t="str">
        <f>IF(AC36="","",VLOOKUP(AC36,'シフト記号表（勤務時間帯）'!$C$6:$W$47,21,FALSE()))</f>
        <v/>
      </c>
      <c r="AD37" s="85" t="str">
        <f>IF(AD36="","",VLOOKUP(AD36,'シフト記号表（勤務時間帯）'!$C$6:$W$47,21,FALSE()))</f>
        <v/>
      </c>
      <c r="AE37" s="85" t="str">
        <f>IF(AE36="","",VLOOKUP(AE36,'シフト記号表（勤務時間帯）'!$C$6:$W$47,21,FALSE()))</f>
        <v/>
      </c>
      <c r="AF37" s="85" t="str">
        <f>IF(AF36="","",VLOOKUP(AF36,'シフト記号表（勤務時間帯）'!$C$6:$W$47,21,FALSE()))</f>
        <v/>
      </c>
      <c r="AG37" s="85" t="str">
        <f>IF(AG36="","",VLOOKUP(AG36,'シフト記号表（勤務時間帯）'!$C$6:$W$47,21,FALSE()))</f>
        <v/>
      </c>
      <c r="AH37" s="86" t="str">
        <f>IF(AH36="","",VLOOKUP(AH36,'シフト記号表（勤務時間帯）'!$C$6:$W$47,21,FALSE()))</f>
        <v/>
      </c>
      <c r="AI37" s="84" t="str">
        <f>IF(AI36="","",VLOOKUP(AI36,'シフト記号表（勤務時間帯）'!$C$6:$W$47,21,FALSE()))</f>
        <v/>
      </c>
      <c r="AJ37" s="85" t="str">
        <f>IF(AJ36="","",VLOOKUP(AJ36,'シフト記号表（勤務時間帯）'!$C$6:$W$47,21,FALSE()))</f>
        <v/>
      </c>
      <c r="AK37" s="85" t="str">
        <f>IF(AK36="","",VLOOKUP(AK36,'シフト記号表（勤務時間帯）'!$C$6:$W$47,21,FALSE()))</f>
        <v/>
      </c>
      <c r="AL37" s="85" t="str">
        <f>IF(AL36="","",VLOOKUP(AL36,'シフト記号表（勤務時間帯）'!$C$6:$W$47,21,FALSE()))</f>
        <v/>
      </c>
      <c r="AM37" s="85" t="str">
        <f>IF(AM36="","",VLOOKUP(AM36,'シフト記号表（勤務時間帯）'!$C$6:$W$47,21,FALSE()))</f>
        <v/>
      </c>
      <c r="AN37" s="85" t="str">
        <f>IF(AN36="","",VLOOKUP(AN36,'シフト記号表（勤務時間帯）'!$C$6:$W$47,21,FALSE()))</f>
        <v/>
      </c>
      <c r="AO37" s="86" t="str">
        <f>IF(AO36="","",VLOOKUP(AO36,'シフト記号表（勤務時間帯）'!$C$6:$W$47,21,FALSE()))</f>
        <v/>
      </c>
      <c r="AP37" s="84" t="str">
        <f>IF(AP36="","",VLOOKUP(AP36,'シフト記号表（勤務時間帯）'!$C$6:$W$47,21,FALSE()))</f>
        <v/>
      </c>
      <c r="AQ37" s="85" t="str">
        <f>IF(AQ36="","",VLOOKUP(AQ36,'シフト記号表（勤務時間帯）'!$C$6:$W$47,21,FALSE()))</f>
        <v/>
      </c>
      <c r="AR37" s="85" t="str">
        <f>IF(AR36="","",VLOOKUP(AR36,'シフト記号表（勤務時間帯）'!$C$6:$W$47,21,FALSE()))</f>
        <v/>
      </c>
      <c r="AS37" s="85" t="str">
        <f>IF(AS36="","",VLOOKUP(AS36,'シフト記号表（勤務時間帯）'!$C$6:$W$47,21,FALSE()))</f>
        <v/>
      </c>
      <c r="AT37" s="85" t="str">
        <f>IF(AT36="","",VLOOKUP(AT36,'シフト記号表（勤務時間帯）'!$C$6:$W$47,21,FALSE()))</f>
        <v/>
      </c>
      <c r="AU37" s="85" t="str">
        <f>IF(AU36="","",VLOOKUP(AU36,'シフト記号表（勤務時間帯）'!$C$6:$W$47,21,FALSE()))</f>
        <v/>
      </c>
      <c r="AV37" s="86" t="str">
        <f>IF(AV36="","",VLOOKUP(AV36,'シフト記号表（勤務時間帯）'!$C$6:$W$47,21,FALSE()))</f>
        <v/>
      </c>
      <c r="AW37" s="84" t="str">
        <f>IF(AW36="","",VLOOKUP(AW36,'シフト記号表（勤務時間帯）'!$C$6:$W$47,21,FALSE()))</f>
        <v/>
      </c>
      <c r="AX37" s="85" t="str">
        <f>IF(AX36="","",VLOOKUP(AX36,'シフト記号表（勤務時間帯）'!$C$6:$W$47,21,FALSE()))</f>
        <v/>
      </c>
      <c r="AY37" s="85" t="str">
        <f>IF(AY36="","",VLOOKUP(AY36,'シフト記号表（勤務時間帯）'!$C$6:$W$47,21,FALSE()))</f>
        <v/>
      </c>
      <c r="AZ37" s="440">
        <f>IF($BC$3="４週",SUM(U37:AV37),IF($BC$3="暦月",SUM(U37:AY37),""))</f>
        <v>0</v>
      </c>
      <c r="BA37" s="440"/>
      <c r="BB37" s="441">
        <f>IF($BC$3="４週",AZ37/4,IF($BC$3="暦月",(AZ37/($BC$8/7)),""))</f>
        <v>0</v>
      </c>
      <c r="BC37" s="441"/>
      <c r="BD37" s="448"/>
      <c r="BE37" s="448"/>
      <c r="BF37" s="448"/>
      <c r="BG37" s="448"/>
      <c r="BH37" s="448"/>
    </row>
    <row r="38" spans="2:60" ht="20.25" customHeight="1" x14ac:dyDescent="0.4">
      <c r="B38" s="87"/>
      <c r="C38" s="444"/>
      <c r="D38" s="444"/>
      <c r="E38" s="444"/>
      <c r="F38" s="88"/>
      <c r="G38" s="89">
        <f>C36</f>
        <v>0</v>
      </c>
      <c r="H38" s="445"/>
      <c r="I38" s="446"/>
      <c r="J38" s="446"/>
      <c r="K38" s="446"/>
      <c r="L38" s="446"/>
      <c r="M38" s="447"/>
      <c r="N38" s="447"/>
      <c r="O38" s="447"/>
      <c r="P38" s="90" t="s">
        <v>49</v>
      </c>
      <c r="Q38" s="107"/>
      <c r="R38" s="107"/>
      <c r="S38" s="92"/>
      <c r="T38" s="93"/>
      <c r="U38" s="94" t="str">
        <f>IF(U36="","",VLOOKUP(U36,'シフト記号表（勤務時間帯）'!$C$6:$Y$47,23,FALSE()))</f>
        <v/>
      </c>
      <c r="V38" s="95" t="str">
        <f>IF(V36="","",VLOOKUP(V36,'シフト記号表（勤務時間帯）'!$C$6:$Y$47,23,FALSE()))</f>
        <v/>
      </c>
      <c r="W38" s="95" t="str">
        <f>IF(W36="","",VLOOKUP(W36,'シフト記号表（勤務時間帯）'!$C$6:$Y$47,23,FALSE()))</f>
        <v/>
      </c>
      <c r="X38" s="95" t="str">
        <f>IF(X36="","",VLOOKUP(X36,'シフト記号表（勤務時間帯）'!$C$6:$Y$47,23,FALSE()))</f>
        <v/>
      </c>
      <c r="Y38" s="95" t="str">
        <f>IF(Y36="","",VLOOKUP(Y36,'シフト記号表（勤務時間帯）'!$C$6:$Y$47,23,FALSE()))</f>
        <v/>
      </c>
      <c r="Z38" s="95" t="str">
        <f>IF(Z36="","",VLOOKUP(Z36,'シフト記号表（勤務時間帯）'!$C$6:$Y$47,23,FALSE()))</f>
        <v/>
      </c>
      <c r="AA38" s="96" t="str">
        <f>IF(AA36="","",VLOOKUP(AA36,'シフト記号表（勤務時間帯）'!$C$6:$Y$47,23,FALSE()))</f>
        <v/>
      </c>
      <c r="AB38" s="94" t="str">
        <f>IF(AB36="","",VLOOKUP(AB36,'シフト記号表（勤務時間帯）'!$C$6:$Y$47,23,FALSE()))</f>
        <v/>
      </c>
      <c r="AC38" s="95" t="str">
        <f>IF(AC36="","",VLOOKUP(AC36,'シフト記号表（勤務時間帯）'!$C$6:$Y$47,23,FALSE()))</f>
        <v/>
      </c>
      <c r="AD38" s="95" t="str">
        <f>IF(AD36="","",VLOOKUP(AD36,'シフト記号表（勤務時間帯）'!$C$6:$Y$47,23,FALSE()))</f>
        <v/>
      </c>
      <c r="AE38" s="95" t="str">
        <f>IF(AE36="","",VLOOKUP(AE36,'シフト記号表（勤務時間帯）'!$C$6:$Y$47,23,FALSE()))</f>
        <v/>
      </c>
      <c r="AF38" s="95" t="str">
        <f>IF(AF36="","",VLOOKUP(AF36,'シフト記号表（勤務時間帯）'!$C$6:$Y$47,23,FALSE()))</f>
        <v/>
      </c>
      <c r="AG38" s="95" t="str">
        <f>IF(AG36="","",VLOOKUP(AG36,'シフト記号表（勤務時間帯）'!$C$6:$Y$47,23,FALSE()))</f>
        <v/>
      </c>
      <c r="AH38" s="96" t="str">
        <f>IF(AH36="","",VLOOKUP(AH36,'シフト記号表（勤務時間帯）'!$C$6:$Y$47,23,FALSE()))</f>
        <v/>
      </c>
      <c r="AI38" s="94" t="str">
        <f>IF(AI36="","",VLOOKUP(AI36,'シフト記号表（勤務時間帯）'!$C$6:$Y$47,23,FALSE()))</f>
        <v/>
      </c>
      <c r="AJ38" s="95" t="str">
        <f>IF(AJ36="","",VLOOKUP(AJ36,'シフト記号表（勤務時間帯）'!$C$6:$Y$47,23,FALSE()))</f>
        <v/>
      </c>
      <c r="AK38" s="95" t="str">
        <f>IF(AK36="","",VLOOKUP(AK36,'シフト記号表（勤務時間帯）'!$C$6:$Y$47,23,FALSE()))</f>
        <v/>
      </c>
      <c r="AL38" s="95" t="str">
        <f>IF(AL36="","",VLOOKUP(AL36,'シフト記号表（勤務時間帯）'!$C$6:$Y$47,23,FALSE()))</f>
        <v/>
      </c>
      <c r="AM38" s="95" t="str">
        <f>IF(AM36="","",VLOOKUP(AM36,'シフト記号表（勤務時間帯）'!$C$6:$Y$47,23,FALSE()))</f>
        <v/>
      </c>
      <c r="AN38" s="95" t="str">
        <f>IF(AN36="","",VLOOKUP(AN36,'シフト記号表（勤務時間帯）'!$C$6:$Y$47,23,FALSE()))</f>
        <v/>
      </c>
      <c r="AO38" s="96" t="str">
        <f>IF(AO36="","",VLOOKUP(AO36,'シフト記号表（勤務時間帯）'!$C$6:$Y$47,23,FALSE()))</f>
        <v/>
      </c>
      <c r="AP38" s="94" t="str">
        <f>IF(AP36="","",VLOOKUP(AP36,'シフト記号表（勤務時間帯）'!$C$6:$Y$47,23,FALSE()))</f>
        <v/>
      </c>
      <c r="AQ38" s="95" t="str">
        <f>IF(AQ36="","",VLOOKUP(AQ36,'シフト記号表（勤務時間帯）'!$C$6:$Y$47,23,FALSE()))</f>
        <v/>
      </c>
      <c r="AR38" s="95" t="str">
        <f>IF(AR36="","",VLOOKUP(AR36,'シフト記号表（勤務時間帯）'!$C$6:$Y$47,23,FALSE()))</f>
        <v/>
      </c>
      <c r="AS38" s="95" t="str">
        <f>IF(AS36="","",VLOOKUP(AS36,'シフト記号表（勤務時間帯）'!$C$6:$Y$47,23,FALSE()))</f>
        <v/>
      </c>
      <c r="AT38" s="95" t="str">
        <f>IF(AT36="","",VLOOKUP(AT36,'シフト記号表（勤務時間帯）'!$C$6:$Y$47,23,FALSE()))</f>
        <v/>
      </c>
      <c r="AU38" s="95" t="str">
        <f>IF(AU36="","",VLOOKUP(AU36,'シフト記号表（勤務時間帯）'!$C$6:$Y$47,23,FALSE()))</f>
        <v/>
      </c>
      <c r="AV38" s="96" t="str">
        <f>IF(AV36="","",VLOOKUP(AV36,'シフト記号表（勤務時間帯）'!$C$6:$Y$47,23,FALSE()))</f>
        <v/>
      </c>
      <c r="AW38" s="94" t="str">
        <f>IF(AW36="","",VLOOKUP(AW36,'シフト記号表（勤務時間帯）'!$C$6:$Y$47,23,FALSE()))</f>
        <v/>
      </c>
      <c r="AX38" s="95" t="str">
        <f>IF(AX36="","",VLOOKUP(AX36,'シフト記号表（勤務時間帯）'!$C$6:$Y$47,23,FALSE()))</f>
        <v/>
      </c>
      <c r="AY38" s="95" t="str">
        <f>IF(AY36="","",VLOOKUP(AY36,'シフト記号表（勤務時間帯）'!$C$6:$Y$47,23,FALSE()))</f>
        <v/>
      </c>
      <c r="AZ38" s="442">
        <f>IF($BC$3="４週",SUM(U38:AV38),IF($BC$3="暦月",SUM(U38:AY38),""))</f>
        <v>0</v>
      </c>
      <c r="BA38" s="442"/>
      <c r="BB38" s="443">
        <f>IF($BC$3="４週",AZ38/4,IF($BC$3="暦月",(AZ38/($BC$8/7)),""))</f>
        <v>0</v>
      </c>
      <c r="BC38" s="443"/>
      <c r="BD38" s="448"/>
      <c r="BE38" s="448"/>
      <c r="BF38" s="448"/>
      <c r="BG38" s="448"/>
      <c r="BH38" s="448"/>
    </row>
    <row r="39" spans="2:60" ht="20.25" customHeight="1" x14ac:dyDescent="0.4">
      <c r="B39" s="97"/>
      <c r="C39" s="444"/>
      <c r="D39" s="444"/>
      <c r="E39" s="444"/>
      <c r="F39" s="78"/>
      <c r="G39" s="79"/>
      <c r="H39" s="445"/>
      <c r="I39" s="446"/>
      <c r="J39" s="446"/>
      <c r="K39" s="446"/>
      <c r="L39" s="446"/>
      <c r="M39" s="447"/>
      <c r="N39" s="447"/>
      <c r="O39" s="447"/>
      <c r="P39" s="100" t="s">
        <v>47</v>
      </c>
      <c r="Q39" s="101"/>
      <c r="R39" s="101"/>
      <c r="S39" s="102"/>
      <c r="T39" s="103"/>
      <c r="U39" s="175"/>
      <c r="V39" s="176"/>
      <c r="W39" s="176"/>
      <c r="X39" s="176"/>
      <c r="Y39" s="176"/>
      <c r="Z39" s="176"/>
      <c r="AA39" s="177"/>
      <c r="AB39" s="175"/>
      <c r="AC39" s="176"/>
      <c r="AD39" s="176"/>
      <c r="AE39" s="176"/>
      <c r="AF39" s="176"/>
      <c r="AG39" s="176"/>
      <c r="AH39" s="177"/>
      <c r="AI39" s="175"/>
      <c r="AJ39" s="176"/>
      <c r="AK39" s="176"/>
      <c r="AL39" s="176"/>
      <c r="AM39" s="176"/>
      <c r="AN39" s="176"/>
      <c r="AO39" s="177"/>
      <c r="AP39" s="175"/>
      <c r="AQ39" s="176"/>
      <c r="AR39" s="176"/>
      <c r="AS39" s="176"/>
      <c r="AT39" s="176"/>
      <c r="AU39" s="176"/>
      <c r="AV39" s="177"/>
      <c r="AW39" s="175"/>
      <c r="AX39" s="176"/>
      <c r="AY39" s="176"/>
      <c r="AZ39" s="437"/>
      <c r="BA39" s="437"/>
      <c r="BB39" s="438"/>
      <c r="BC39" s="438"/>
      <c r="BD39" s="448"/>
      <c r="BE39" s="448"/>
      <c r="BF39" s="448"/>
      <c r="BG39" s="448"/>
      <c r="BH39" s="448"/>
    </row>
    <row r="40" spans="2:60" ht="20.25" customHeight="1" x14ac:dyDescent="0.4">
      <c r="B40" s="77">
        <f>B37+1</f>
        <v>7</v>
      </c>
      <c r="C40" s="444"/>
      <c r="D40" s="444"/>
      <c r="E40" s="444"/>
      <c r="F40" s="78">
        <f>C39</f>
        <v>0</v>
      </c>
      <c r="G40" s="79"/>
      <c r="H40" s="445"/>
      <c r="I40" s="446"/>
      <c r="J40" s="446"/>
      <c r="K40" s="446"/>
      <c r="L40" s="446"/>
      <c r="M40" s="447"/>
      <c r="N40" s="447"/>
      <c r="O40" s="447"/>
      <c r="P40" s="80" t="s">
        <v>48</v>
      </c>
      <c r="Q40" s="81"/>
      <c r="R40" s="81"/>
      <c r="S40" s="82"/>
      <c r="T40" s="83"/>
      <c r="U40" s="84" t="str">
        <f>IF(U39="","",VLOOKUP(U39,'シフト記号表（勤務時間帯）'!$C$6:$W$47,21,FALSE()))</f>
        <v/>
      </c>
      <c r="V40" s="85" t="str">
        <f>IF(V39="","",VLOOKUP(V39,'シフト記号表（勤務時間帯）'!$C$6:$W$47,21,FALSE()))</f>
        <v/>
      </c>
      <c r="W40" s="85" t="str">
        <f>IF(W39="","",VLOOKUP(W39,'シフト記号表（勤務時間帯）'!$C$6:$W$47,21,FALSE()))</f>
        <v/>
      </c>
      <c r="X40" s="85" t="str">
        <f>IF(X39="","",VLOOKUP(X39,'シフト記号表（勤務時間帯）'!$C$6:$W$47,21,FALSE()))</f>
        <v/>
      </c>
      <c r="Y40" s="85" t="str">
        <f>IF(Y39="","",VLOOKUP(Y39,'シフト記号表（勤務時間帯）'!$C$6:$W$47,21,FALSE()))</f>
        <v/>
      </c>
      <c r="Z40" s="85" t="str">
        <f>IF(Z39="","",VLOOKUP(Z39,'シフト記号表（勤務時間帯）'!$C$6:$W$47,21,FALSE()))</f>
        <v/>
      </c>
      <c r="AA40" s="86" t="str">
        <f>IF(AA39="","",VLOOKUP(AA39,'シフト記号表（勤務時間帯）'!$C$6:$W$47,21,FALSE()))</f>
        <v/>
      </c>
      <c r="AB40" s="84" t="str">
        <f>IF(AB39="","",VLOOKUP(AB39,'シフト記号表（勤務時間帯）'!$C$6:$W$47,21,FALSE()))</f>
        <v/>
      </c>
      <c r="AC40" s="85" t="str">
        <f>IF(AC39="","",VLOOKUP(AC39,'シフト記号表（勤務時間帯）'!$C$6:$W$47,21,FALSE()))</f>
        <v/>
      </c>
      <c r="AD40" s="85" t="str">
        <f>IF(AD39="","",VLOOKUP(AD39,'シフト記号表（勤務時間帯）'!$C$6:$W$47,21,FALSE()))</f>
        <v/>
      </c>
      <c r="AE40" s="85" t="str">
        <f>IF(AE39="","",VLOOKUP(AE39,'シフト記号表（勤務時間帯）'!$C$6:$W$47,21,FALSE()))</f>
        <v/>
      </c>
      <c r="AF40" s="85" t="str">
        <f>IF(AF39="","",VLOOKUP(AF39,'シフト記号表（勤務時間帯）'!$C$6:$W$47,21,FALSE()))</f>
        <v/>
      </c>
      <c r="AG40" s="85" t="str">
        <f>IF(AG39="","",VLOOKUP(AG39,'シフト記号表（勤務時間帯）'!$C$6:$W$47,21,FALSE()))</f>
        <v/>
      </c>
      <c r="AH40" s="86" t="str">
        <f>IF(AH39="","",VLOOKUP(AH39,'シフト記号表（勤務時間帯）'!$C$6:$W$47,21,FALSE()))</f>
        <v/>
      </c>
      <c r="AI40" s="84" t="str">
        <f>IF(AI39="","",VLOOKUP(AI39,'シフト記号表（勤務時間帯）'!$C$6:$W$47,21,FALSE()))</f>
        <v/>
      </c>
      <c r="AJ40" s="85" t="str">
        <f>IF(AJ39="","",VLOOKUP(AJ39,'シフト記号表（勤務時間帯）'!$C$6:$W$47,21,FALSE()))</f>
        <v/>
      </c>
      <c r="AK40" s="85" t="str">
        <f>IF(AK39="","",VLOOKUP(AK39,'シフト記号表（勤務時間帯）'!$C$6:$W$47,21,FALSE()))</f>
        <v/>
      </c>
      <c r="AL40" s="85" t="str">
        <f>IF(AL39="","",VLOOKUP(AL39,'シフト記号表（勤務時間帯）'!$C$6:$W$47,21,FALSE()))</f>
        <v/>
      </c>
      <c r="AM40" s="85" t="str">
        <f>IF(AM39="","",VLOOKUP(AM39,'シフト記号表（勤務時間帯）'!$C$6:$W$47,21,FALSE()))</f>
        <v/>
      </c>
      <c r="AN40" s="85" t="str">
        <f>IF(AN39="","",VLOOKUP(AN39,'シフト記号表（勤務時間帯）'!$C$6:$W$47,21,FALSE()))</f>
        <v/>
      </c>
      <c r="AO40" s="86" t="str">
        <f>IF(AO39="","",VLOOKUP(AO39,'シフト記号表（勤務時間帯）'!$C$6:$W$47,21,FALSE()))</f>
        <v/>
      </c>
      <c r="AP40" s="84" t="str">
        <f>IF(AP39="","",VLOOKUP(AP39,'シフト記号表（勤務時間帯）'!$C$6:$W$47,21,FALSE()))</f>
        <v/>
      </c>
      <c r="AQ40" s="85" t="str">
        <f>IF(AQ39="","",VLOOKUP(AQ39,'シフト記号表（勤務時間帯）'!$C$6:$W$47,21,FALSE()))</f>
        <v/>
      </c>
      <c r="AR40" s="85" t="str">
        <f>IF(AR39="","",VLOOKUP(AR39,'シフト記号表（勤務時間帯）'!$C$6:$W$47,21,FALSE()))</f>
        <v/>
      </c>
      <c r="AS40" s="85" t="str">
        <f>IF(AS39="","",VLOOKUP(AS39,'シフト記号表（勤務時間帯）'!$C$6:$W$47,21,FALSE()))</f>
        <v/>
      </c>
      <c r="AT40" s="85" t="str">
        <f>IF(AT39="","",VLOOKUP(AT39,'シフト記号表（勤務時間帯）'!$C$6:$W$47,21,FALSE()))</f>
        <v/>
      </c>
      <c r="AU40" s="85" t="str">
        <f>IF(AU39="","",VLOOKUP(AU39,'シフト記号表（勤務時間帯）'!$C$6:$W$47,21,FALSE()))</f>
        <v/>
      </c>
      <c r="AV40" s="86" t="str">
        <f>IF(AV39="","",VLOOKUP(AV39,'シフト記号表（勤務時間帯）'!$C$6:$W$47,21,FALSE()))</f>
        <v/>
      </c>
      <c r="AW40" s="84" t="str">
        <f>IF(AW39="","",VLOOKUP(AW39,'シフト記号表（勤務時間帯）'!$C$6:$W$47,21,FALSE()))</f>
        <v/>
      </c>
      <c r="AX40" s="85" t="str">
        <f>IF(AX39="","",VLOOKUP(AX39,'シフト記号表（勤務時間帯）'!$C$6:$W$47,21,FALSE()))</f>
        <v/>
      </c>
      <c r="AY40" s="85" t="str">
        <f>IF(AY39="","",VLOOKUP(AY39,'シフト記号表（勤務時間帯）'!$C$6:$W$47,21,FALSE()))</f>
        <v/>
      </c>
      <c r="AZ40" s="440">
        <f>IF($BC$3="４週",SUM(U40:AV40),IF($BC$3="暦月",SUM(U40:AY40),""))</f>
        <v>0</v>
      </c>
      <c r="BA40" s="440"/>
      <c r="BB40" s="441">
        <f>IF($BC$3="４週",AZ40/4,IF($BC$3="暦月",(AZ40/($BC$8/7)),""))</f>
        <v>0</v>
      </c>
      <c r="BC40" s="441"/>
      <c r="BD40" s="448"/>
      <c r="BE40" s="448"/>
      <c r="BF40" s="448"/>
      <c r="BG40" s="448"/>
      <c r="BH40" s="448"/>
    </row>
    <row r="41" spans="2:60" ht="20.25" customHeight="1" x14ac:dyDescent="0.4">
      <c r="B41" s="87"/>
      <c r="C41" s="444"/>
      <c r="D41" s="444"/>
      <c r="E41" s="444"/>
      <c r="F41" s="88"/>
      <c r="G41" s="89">
        <f>C39</f>
        <v>0</v>
      </c>
      <c r="H41" s="445"/>
      <c r="I41" s="446"/>
      <c r="J41" s="446"/>
      <c r="K41" s="446"/>
      <c r="L41" s="446"/>
      <c r="M41" s="447"/>
      <c r="N41" s="447"/>
      <c r="O41" s="447"/>
      <c r="P41" s="90" t="s">
        <v>49</v>
      </c>
      <c r="Q41" s="104"/>
      <c r="R41" s="104"/>
      <c r="S41" s="105"/>
      <c r="T41" s="106"/>
      <c r="U41" s="94" t="str">
        <f>IF(U39="","",VLOOKUP(U39,'シフト記号表（勤務時間帯）'!$C$6:$Y$47,23,FALSE()))</f>
        <v/>
      </c>
      <c r="V41" s="95" t="str">
        <f>IF(V39="","",VLOOKUP(V39,'シフト記号表（勤務時間帯）'!$C$6:$Y$47,23,FALSE()))</f>
        <v/>
      </c>
      <c r="W41" s="95" t="str">
        <f>IF(W39="","",VLOOKUP(W39,'シフト記号表（勤務時間帯）'!$C$6:$Y$47,23,FALSE()))</f>
        <v/>
      </c>
      <c r="X41" s="95" t="str">
        <f>IF(X39="","",VLOOKUP(X39,'シフト記号表（勤務時間帯）'!$C$6:$Y$47,23,FALSE()))</f>
        <v/>
      </c>
      <c r="Y41" s="95" t="str">
        <f>IF(Y39="","",VLOOKUP(Y39,'シフト記号表（勤務時間帯）'!$C$6:$Y$47,23,FALSE()))</f>
        <v/>
      </c>
      <c r="Z41" s="95" t="str">
        <f>IF(Z39="","",VLOOKUP(Z39,'シフト記号表（勤務時間帯）'!$C$6:$Y$47,23,FALSE()))</f>
        <v/>
      </c>
      <c r="AA41" s="96" t="str">
        <f>IF(AA39="","",VLOOKUP(AA39,'シフト記号表（勤務時間帯）'!$C$6:$Y$47,23,FALSE()))</f>
        <v/>
      </c>
      <c r="AB41" s="94" t="str">
        <f>IF(AB39="","",VLOOKUP(AB39,'シフト記号表（勤務時間帯）'!$C$6:$Y$47,23,FALSE()))</f>
        <v/>
      </c>
      <c r="AC41" s="95" t="str">
        <f>IF(AC39="","",VLOOKUP(AC39,'シフト記号表（勤務時間帯）'!$C$6:$Y$47,23,FALSE()))</f>
        <v/>
      </c>
      <c r="AD41" s="95" t="str">
        <f>IF(AD39="","",VLOOKUP(AD39,'シフト記号表（勤務時間帯）'!$C$6:$Y$47,23,FALSE()))</f>
        <v/>
      </c>
      <c r="AE41" s="95" t="str">
        <f>IF(AE39="","",VLOOKUP(AE39,'シフト記号表（勤務時間帯）'!$C$6:$Y$47,23,FALSE()))</f>
        <v/>
      </c>
      <c r="AF41" s="95" t="str">
        <f>IF(AF39="","",VLOOKUP(AF39,'シフト記号表（勤務時間帯）'!$C$6:$Y$47,23,FALSE()))</f>
        <v/>
      </c>
      <c r="AG41" s="95" t="str">
        <f>IF(AG39="","",VLOOKUP(AG39,'シフト記号表（勤務時間帯）'!$C$6:$Y$47,23,FALSE()))</f>
        <v/>
      </c>
      <c r="AH41" s="96" t="str">
        <f>IF(AH39="","",VLOOKUP(AH39,'シフト記号表（勤務時間帯）'!$C$6:$Y$47,23,FALSE()))</f>
        <v/>
      </c>
      <c r="AI41" s="94" t="str">
        <f>IF(AI39="","",VLOOKUP(AI39,'シフト記号表（勤務時間帯）'!$C$6:$Y$47,23,FALSE()))</f>
        <v/>
      </c>
      <c r="AJ41" s="95" t="str">
        <f>IF(AJ39="","",VLOOKUP(AJ39,'シフト記号表（勤務時間帯）'!$C$6:$Y$47,23,FALSE()))</f>
        <v/>
      </c>
      <c r="AK41" s="95" t="str">
        <f>IF(AK39="","",VLOOKUP(AK39,'シフト記号表（勤務時間帯）'!$C$6:$Y$47,23,FALSE()))</f>
        <v/>
      </c>
      <c r="AL41" s="95" t="str">
        <f>IF(AL39="","",VLOOKUP(AL39,'シフト記号表（勤務時間帯）'!$C$6:$Y$47,23,FALSE()))</f>
        <v/>
      </c>
      <c r="AM41" s="95" t="str">
        <f>IF(AM39="","",VLOOKUP(AM39,'シフト記号表（勤務時間帯）'!$C$6:$Y$47,23,FALSE()))</f>
        <v/>
      </c>
      <c r="AN41" s="95" t="str">
        <f>IF(AN39="","",VLOOKUP(AN39,'シフト記号表（勤務時間帯）'!$C$6:$Y$47,23,FALSE()))</f>
        <v/>
      </c>
      <c r="AO41" s="96" t="str">
        <f>IF(AO39="","",VLOOKUP(AO39,'シフト記号表（勤務時間帯）'!$C$6:$Y$47,23,FALSE()))</f>
        <v/>
      </c>
      <c r="AP41" s="94" t="str">
        <f>IF(AP39="","",VLOOKUP(AP39,'シフト記号表（勤務時間帯）'!$C$6:$Y$47,23,FALSE()))</f>
        <v/>
      </c>
      <c r="AQ41" s="95" t="str">
        <f>IF(AQ39="","",VLOOKUP(AQ39,'シフト記号表（勤務時間帯）'!$C$6:$Y$47,23,FALSE()))</f>
        <v/>
      </c>
      <c r="AR41" s="95" t="str">
        <f>IF(AR39="","",VLOOKUP(AR39,'シフト記号表（勤務時間帯）'!$C$6:$Y$47,23,FALSE()))</f>
        <v/>
      </c>
      <c r="AS41" s="95" t="str">
        <f>IF(AS39="","",VLOOKUP(AS39,'シフト記号表（勤務時間帯）'!$C$6:$Y$47,23,FALSE()))</f>
        <v/>
      </c>
      <c r="AT41" s="95" t="str">
        <f>IF(AT39="","",VLOOKUP(AT39,'シフト記号表（勤務時間帯）'!$C$6:$Y$47,23,FALSE()))</f>
        <v/>
      </c>
      <c r="AU41" s="95" t="str">
        <f>IF(AU39="","",VLOOKUP(AU39,'シフト記号表（勤務時間帯）'!$C$6:$Y$47,23,FALSE()))</f>
        <v/>
      </c>
      <c r="AV41" s="96" t="str">
        <f>IF(AV39="","",VLOOKUP(AV39,'シフト記号表（勤務時間帯）'!$C$6:$Y$47,23,FALSE()))</f>
        <v/>
      </c>
      <c r="AW41" s="94" t="str">
        <f>IF(AW39="","",VLOOKUP(AW39,'シフト記号表（勤務時間帯）'!$C$6:$Y$47,23,FALSE()))</f>
        <v/>
      </c>
      <c r="AX41" s="95" t="str">
        <f>IF(AX39="","",VLOOKUP(AX39,'シフト記号表（勤務時間帯）'!$C$6:$Y$47,23,FALSE()))</f>
        <v/>
      </c>
      <c r="AY41" s="95" t="str">
        <f>IF(AY39="","",VLOOKUP(AY39,'シフト記号表（勤務時間帯）'!$C$6:$Y$47,23,FALSE()))</f>
        <v/>
      </c>
      <c r="AZ41" s="442">
        <f>IF($BC$3="４週",SUM(U41:AV41),IF($BC$3="暦月",SUM(U41:AY41),""))</f>
        <v>0</v>
      </c>
      <c r="BA41" s="442"/>
      <c r="BB41" s="443">
        <f>IF($BC$3="４週",AZ41/4,IF($BC$3="暦月",(AZ41/($BC$8/7)),""))</f>
        <v>0</v>
      </c>
      <c r="BC41" s="443"/>
      <c r="BD41" s="448"/>
      <c r="BE41" s="448"/>
      <c r="BF41" s="448"/>
      <c r="BG41" s="448"/>
      <c r="BH41" s="448"/>
    </row>
    <row r="42" spans="2:60" ht="20.25" customHeight="1" x14ac:dyDescent="0.4">
      <c r="B42" s="97"/>
      <c r="C42" s="444"/>
      <c r="D42" s="444"/>
      <c r="E42" s="444"/>
      <c r="F42" s="78"/>
      <c r="G42" s="79"/>
      <c r="H42" s="445"/>
      <c r="I42" s="446"/>
      <c r="J42" s="446"/>
      <c r="K42" s="446"/>
      <c r="L42" s="446"/>
      <c r="M42" s="447"/>
      <c r="N42" s="447"/>
      <c r="O42" s="447"/>
      <c r="P42" s="100" t="s">
        <v>47</v>
      </c>
      <c r="Q42" s="101"/>
      <c r="R42" s="101"/>
      <c r="S42" s="102"/>
      <c r="T42" s="103"/>
      <c r="U42" s="175"/>
      <c r="V42" s="176"/>
      <c r="W42" s="176"/>
      <c r="X42" s="176"/>
      <c r="Y42" s="176"/>
      <c r="Z42" s="176"/>
      <c r="AA42" s="177"/>
      <c r="AB42" s="175"/>
      <c r="AC42" s="176"/>
      <c r="AD42" s="176"/>
      <c r="AE42" s="176"/>
      <c r="AF42" s="176"/>
      <c r="AG42" s="176"/>
      <c r="AH42" s="177"/>
      <c r="AI42" s="175"/>
      <c r="AJ42" s="176"/>
      <c r="AK42" s="176"/>
      <c r="AL42" s="176"/>
      <c r="AM42" s="176"/>
      <c r="AN42" s="176"/>
      <c r="AO42" s="177"/>
      <c r="AP42" s="175"/>
      <c r="AQ42" s="176"/>
      <c r="AR42" s="176"/>
      <c r="AS42" s="176"/>
      <c r="AT42" s="176"/>
      <c r="AU42" s="176"/>
      <c r="AV42" s="177"/>
      <c r="AW42" s="175"/>
      <c r="AX42" s="176"/>
      <c r="AY42" s="176"/>
      <c r="AZ42" s="437"/>
      <c r="BA42" s="437"/>
      <c r="BB42" s="438"/>
      <c r="BC42" s="438"/>
      <c r="BD42" s="448"/>
      <c r="BE42" s="448"/>
      <c r="BF42" s="448"/>
      <c r="BG42" s="448"/>
      <c r="BH42" s="448"/>
    </row>
    <row r="43" spans="2:60" ht="20.25" customHeight="1" x14ac:dyDescent="0.4">
      <c r="B43" s="77">
        <f>B40+1</f>
        <v>8</v>
      </c>
      <c r="C43" s="444"/>
      <c r="D43" s="444"/>
      <c r="E43" s="444"/>
      <c r="F43" s="78">
        <f>C42</f>
        <v>0</v>
      </c>
      <c r="G43" s="79"/>
      <c r="H43" s="445"/>
      <c r="I43" s="446"/>
      <c r="J43" s="446"/>
      <c r="K43" s="446"/>
      <c r="L43" s="446"/>
      <c r="M43" s="447"/>
      <c r="N43" s="447"/>
      <c r="O43" s="447"/>
      <c r="P43" s="80" t="s">
        <v>48</v>
      </c>
      <c r="Q43" s="81"/>
      <c r="R43" s="81"/>
      <c r="S43" s="82"/>
      <c r="T43" s="83"/>
      <c r="U43" s="84" t="str">
        <f>IF(U42="","",VLOOKUP(U42,'シフト記号表（勤務時間帯）'!$C$6:$W$47,21,FALSE()))</f>
        <v/>
      </c>
      <c r="V43" s="85" t="str">
        <f>IF(V42="","",VLOOKUP(V42,'シフト記号表（勤務時間帯）'!$C$6:$W$47,21,FALSE()))</f>
        <v/>
      </c>
      <c r="W43" s="85" t="str">
        <f>IF(W42="","",VLOOKUP(W42,'シフト記号表（勤務時間帯）'!$C$6:$W$47,21,FALSE()))</f>
        <v/>
      </c>
      <c r="X43" s="85" t="str">
        <f>IF(X42="","",VLOOKUP(X42,'シフト記号表（勤務時間帯）'!$C$6:$W$47,21,FALSE()))</f>
        <v/>
      </c>
      <c r="Y43" s="85" t="str">
        <f>IF(Y42="","",VLOOKUP(Y42,'シフト記号表（勤務時間帯）'!$C$6:$W$47,21,FALSE()))</f>
        <v/>
      </c>
      <c r="Z43" s="85" t="str">
        <f>IF(Z42="","",VLOOKUP(Z42,'シフト記号表（勤務時間帯）'!$C$6:$W$47,21,FALSE()))</f>
        <v/>
      </c>
      <c r="AA43" s="86" t="str">
        <f>IF(AA42="","",VLOOKUP(AA42,'シフト記号表（勤務時間帯）'!$C$6:$W$47,21,FALSE()))</f>
        <v/>
      </c>
      <c r="AB43" s="84" t="str">
        <f>IF(AB42="","",VLOOKUP(AB42,'シフト記号表（勤務時間帯）'!$C$6:$W$47,21,FALSE()))</f>
        <v/>
      </c>
      <c r="AC43" s="85" t="str">
        <f>IF(AC42="","",VLOOKUP(AC42,'シフト記号表（勤務時間帯）'!$C$6:$W$47,21,FALSE()))</f>
        <v/>
      </c>
      <c r="AD43" s="85" t="str">
        <f>IF(AD42="","",VLOOKUP(AD42,'シフト記号表（勤務時間帯）'!$C$6:$W$47,21,FALSE()))</f>
        <v/>
      </c>
      <c r="AE43" s="85" t="str">
        <f>IF(AE42="","",VLOOKUP(AE42,'シフト記号表（勤務時間帯）'!$C$6:$W$47,21,FALSE()))</f>
        <v/>
      </c>
      <c r="AF43" s="85" t="str">
        <f>IF(AF42="","",VLOOKUP(AF42,'シフト記号表（勤務時間帯）'!$C$6:$W$47,21,FALSE()))</f>
        <v/>
      </c>
      <c r="AG43" s="85" t="str">
        <f>IF(AG42="","",VLOOKUP(AG42,'シフト記号表（勤務時間帯）'!$C$6:$W$47,21,FALSE()))</f>
        <v/>
      </c>
      <c r="AH43" s="86" t="str">
        <f>IF(AH42="","",VLOOKUP(AH42,'シフト記号表（勤務時間帯）'!$C$6:$W$47,21,FALSE()))</f>
        <v/>
      </c>
      <c r="AI43" s="84" t="str">
        <f>IF(AI42="","",VLOOKUP(AI42,'シフト記号表（勤務時間帯）'!$C$6:$W$47,21,FALSE()))</f>
        <v/>
      </c>
      <c r="AJ43" s="85" t="str">
        <f>IF(AJ42="","",VLOOKUP(AJ42,'シフト記号表（勤務時間帯）'!$C$6:$W$47,21,FALSE()))</f>
        <v/>
      </c>
      <c r="AK43" s="85" t="str">
        <f>IF(AK42="","",VLOOKUP(AK42,'シフト記号表（勤務時間帯）'!$C$6:$W$47,21,FALSE()))</f>
        <v/>
      </c>
      <c r="AL43" s="85" t="str">
        <f>IF(AL42="","",VLOOKUP(AL42,'シフト記号表（勤務時間帯）'!$C$6:$W$47,21,FALSE()))</f>
        <v/>
      </c>
      <c r="AM43" s="85" t="str">
        <f>IF(AM42="","",VLOOKUP(AM42,'シフト記号表（勤務時間帯）'!$C$6:$W$47,21,FALSE()))</f>
        <v/>
      </c>
      <c r="AN43" s="85" t="str">
        <f>IF(AN42="","",VLOOKUP(AN42,'シフト記号表（勤務時間帯）'!$C$6:$W$47,21,FALSE()))</f>
        <v/>
      </c>
      <c r="AO43" s="86" t="str">
        <f>IF(AO42="","",VLOOKUP(AO42,'シフト記号表（勤務時間帯）'!$C$6:$W$47,21,FALSE()))</f>
        <v/>
      </c>
      <c r="AP43" s="84" t="str">
        <f>IF(AP42="","",VLOOKUP(AP42,'シフト記号表（勤務時間帯）'!$C$6:$W$47,21,FALSE()))</f>
        <v/>
      </c>
      <c r="AQ43" s="85" t="str">
        <f>IF(AQ42="","",VLOOKUP(AQ42,'シフト記号表（勤務時間帯）'!$C$6:$W$47,21,FALSE()))</f>
        <v/>
      </c>
      <c r="AR43" s="85" t="str">
        <f>IF(AR42="","",VLOOKUP(AR42,'シフト記号表（勤務時間帯）'!$C$6:$W$47,21,FALSE()))</f>
        <v/>
      </c>
      <c r="AS43" s="85" t="str">
        <f>IF(AS42="","",VLOOKUP(AS42,'シフト記号表（勤務時間帯）'!$C$6:$W$47,21,FALSE()))</f>
        <v/>
      </c>
      <c r="AT43" s="85" t="str">
        <f>IF(AT42="","",VLOOKUP(AT42,'シフト記号表（勤務時間帯）'!$C$6:$W$47,21,FALSE()))</f>
        <v/>
      </c>
      <c r="AU43" s="85" t="str">
        <f>IF(AU42="","",VLOOKUP(AU42,'シフト記号表（勤務時間帯）'!$C$6:$W$47,21,FALSE()))</f>
        <v/>
      </c>
      <c r="AV43" s="86" t="str">
        <f>IF(AV42="","",VLOOKUP(AV42,'シフト記号表（勤務時間帯）'!$C$6:$W$47,21,FALSE()))</f>
        <v/>
      </c>
      <c r="AW43" s="84" t="str">
        <f>IF(AW42="","",VLOOKUP(AW42,'シフト記号表（勤務時間帯）'!$C$6:$W$47,21,FALSE()))</f>
        <v/>
      </c>
      <c r="AX43" s="85" t="str">
        <f>IF(AX42="","",VLOOKUP(AX42,'シフト記号表（勤務時間帯）'!$C$6:$W$47,21,FALSE()))</f>
        <v/>
      </c>
      <c r="AY43" s="85" t="str">
        <f>IF(AY42="","",VLOOKUP(AY42,'シフト記号表（勤務時間帯）'!$C$6:$W$47,21,FALSE()))</f>
        <v/>
      </c>
      <c r="AZ43" s="440">
        <f>IF($BC$3="４週",SUM(U43:AV43),IF($BC$3="暦月",SUM(U43:AY43),""))</f>
        <v>0</v>
      </c>
      <c r="BA43" s="440"/>
      <c r="BB43" s="441">
        <f>IF($BC$3="４週",AZ43/4,IF($BC$3="暦月",(AZ43/($BC$8/7)),""))</f>
        <v>0</v>
      </c>
      <c r="BC43" s="441"/>
      <c r="BD43" s="448"/>
      <c r="BE43" s="448"/>
      <c r="BF43" s="448"/>
      <c r="BG43" s="448"/>
      <c r="BH43" s="448"/>
    </row>
    <row r="44" spans="2:60" ht="20.25" customHeight="1" x14ac:dyDescent="0.4">
      <c r="B44" s="87"/>
      <c r="C44" s="444"/>
      <c r="D44" s="444"/>
      <c r="E44" s="444"/>
      <c r="F44" s="88"/>
      <c r="G44" s="89">
        <f>C42</f>
        <v>0</v>
      </c>
      <c r="H44" s="445"/>
      <c r="I44" s="446"/>
      <c r="J44" s="446"/>
      <c r="K44" s="446"/>
      <c r="L44" s="446"/>
      <c r="M44" s="447"/>
      <c r="N44" s="447"/>
      <c r="O44" s="447"/>
      <c r="P44" s="90" t="s">
        <v>49</v>
      </c>
      <c r="Q44" s="107"/>
      <c r="R44" s="107"/>
      <c r="S44" s="92"/>
      <c r="T44" s="93"/>
      <c r="U44" s="94" t="str">
        <f>IF(U42="","",VLOOKUP(U42,'シフト記号表（勤務時間帯）'!$C$6:$Y$47,23,FALSE()))</f>
        <v/>
      </c>
      <c r="V44" s="95" t="str">
        <f>IF(V42="","",VLOOKUP(V42,'シフト記号表（勤務時間帯）'!$C$6:$Y$47,23,FALSE()))</f>
        <v/>
      </c>
      <c r="W44" s="95" t="str">
        <f>IF(W42="","",VLOOKUP(W42,'シフト記号表（勤務時間帯）'!$C$6:$Y$47,23,FALSE()))</f>
        <v/>
      </c>
      <c r="X44" s="95" t="str">
        <f>IF(X42="","",VLOOKUP(X42,'シフト記号表（勤務時間帯）'!$C$6:$Y$47,23,FALSE()))</f>
        <v/>
      </c>
      <c r="Y44" s="95" t="str">
        <f>IF(Y42="","",VLOOKUP(Y42,'シフト記号表（勤務時間帯）'!$C$6:$Y$47,23,FALSE()))</f>
        <v/>
      </c>
      <c r="Z44" s="95" t="str">
        <f>IF(Z42="","",VLOOKUP(Z42,'シフト記号表（勤務時間帯）'!$C$6:$Y$47,23,FALSE()))</f>
        <v/>
      </c>
      <c r="AA44" s="96" t="str">
        <f>IF(AA42="","",VLOOKUP(AA42,'シフト記号表（勤務時間帯）'!$C$6:$Y$47,23,FALSE()))</f>
        <v/>
      </c>
      <c r="AB44" s="94" t="str">
        <f>IF(AB42="","",VLOOKUP(AB42,'シフト記号表（勤務時間帯）'!$C$6:$Y$47,23,FALSE()))</f>
        <v/>
      </c>
      <c r="AC44" s="95" t="str">
        <f>IF(AC42="","",VLOOKUP(AC42,'シフト記号表（勤務時間帯）'!$C$6:$Y$47,23,FALSE()))</f>
        <v/>
      </c>
      <c r="AD44" s="95" t="str">
        <f>IF(AD42="","",VLOOKUP(AD42,'シフト記号表（勤務時間帯）'!$C$6:$Y$47,23,FALSE()))</f>
        <v/>
      </c>
      <c r="AE44" s="95" t="str">
        <f>IF(AE42="","",VLOOKUP(AE42,'シフト記号表（勤務時間帯）'!$C$6:$Y$47,23,FALSE()))</f>
        <v/>
      </c>
      <c r="AF44" s="95" t="str">
        <f>IF(AF42="","",VLOOKUP(AF42,'シフト記号表（勤務時間帯）'!$C$6:$Y$47,23,FALSE()))</f>
        <v/>
      </c>
      <c r="AG44" s="95" t="str">
        <f>IF(AG42="","",VLOOKUP(AG42,'シフト記号表（勤務時間帯）'!$C$6:$Y$47,23,FALSE()))</f>
        <v/>
      </c>
      <c r="AH44" s="96" t="str">
        <f>IF(AH42="","",VLOOKUP(AH42,'シフト記号表（勤務時間帯）'!$C$6:$Y$47,23,FALSE()))</f>
        <v/>
      </c>
      <c r="AI44" s="94" t="str">
        <f>IF(AI42="","",VLOOKUP(AI42,'シフト記号表（勤務時間帯）'!$C$6:$Y$47,23,FALSE()))</f>
        <v/>
      </c>
      <c r="AJ44" s="95" t="str">
        <f>IF(AJ42="","",VLOOKUP(AJ42,'シフト記号表（勤務時間帯）'!$C$6:$Y$47,23,FALSE()))</f>
        <v/>
      </c>
      <c r="AK44" s="95" t="str">
        <f>IF(AK42="","",VLOOKUP(AK42,'シフト記号表（勤務時間帯）'!$C$6:$Y$47,23,FALSE()))</f>
        <v/>
      </c>
      <c r="AL44" s="95" t="str">
        <f>IF(AL42="","",VLOOKUP(AL42,'シフト記号表（勤務時間帯）'!$C$6:$Y$47,23,FALSE()))</f>
        <v/>
      </c>
      <c r="AM44" s="95" t="str">
        <f>IF(AM42="","",VLOOKUP(AM42,'シフト記号表（勤務時間帯）'!$C$6:$Y$47,23,FALSE()))</f>
        <v/>
      </c>
      <c r="AN44" s="95" t="str">
        <f>IF(AN42="","",VLOOKUP(AN42,'シフト記号表（勤務時間帯）'!$C$6:$Y$47,23,FALSE()))</f>
        <v/>
      </c>
      <c r="AO44" s="96" t="str">
        <f>IF(AO42="","",VLOOKUP(AO42,'シフト記号表（勤務時間帯）'!$C$6:$Y$47,23,FALSE()))</f>
        <v/>
      </c>
      <c r="AP44" s="94" t="str">
        <f>IF(AP42="","",VLOOKUP(AP42,'シフト記号表（勤務時間帯）'!$C$6:$Y$47,23,FALSE()))</f>
        <v/>
      </c>
      <c r="AQ44" s="95" t="str">
        <f>IF(AQ42="","",VLOOKUP(AQ42,'シフト記号表（勤務時間帯）'!$C$6:$Y$47,23,FALSE()))</f>
        <v/>
      </c>
      <c r="AR44" s="95" t="str">
        <f>IF(AR42="","",VLOOKUP(AR42,'シフト記号表（勤務時間帯）'!$C$6:$Y$47,23,FALSE()))</f>
        <v/>
      </c>
      <c r="AS44" s="95" t="str">
        <f>IF(AS42="","",VLOOKUP(AS42,'シフト記号表（勤務時間帯）'!$C$6:$Y$47,23,FALSE()))</f>
        <v/>
      </c>
      <c r="AT44" s="95" t="str">
        <f>IF(AT42="","",VLOOKUP(AT42,'シフト記号表（勤務時間帯）'!$C$6:$Y$47,23,FALSE()))</f>
        <v/>
      </c>
      <c r="AU44" s="95" t="str">
        <f>IF(AU42="","",VLOOKUP(AU42,'シフト記号表（勤務時間帯）'!$C$6:$Y$47,23,FALSE()))</f>
        <v/>
      </c>
      <c r="AV44" s="96" t="str">
        <f>IF(AV42="","",VLOOKUP(AV42,'シフト記号表（勤務時間帯）'!$C$6:$Y$47,23,FALSE()))</f>
        <v/>
      </c>
      <c r="AW44" s="94" t="str">
        <f>IF(AW42="","",VLOOKUP(AW42,'シフト記号表（勤務時間帯）'!$C$6:$Y$47,23,FALSE()))</f>
        <v/>
      </c>
      <c r="AX44" s="95" t="str">
        <f>IF(AX42="","",VLOOKUP(AX42,'シフト記号表（勤務時間帯）'!$C$6:$Y$47,23,FALSE()))</f>
        <v/>
      </c>
      <c r="AY44" s="95" t="str">
        <f>IF(AY42="","",VLOOKUP(AY42,'シフト記号表（勤務時間帯）'!$C$6:$Y$47,23,FALSE()))</f>
        <v/>
      </c>
      <c r="AZ44" s="442">
        <f>IF($BC$3="４週",SUM(U44:AV44),IF($BC$3="暦月",SUM(U44:AY44),""))</f>
        <v>0</v>
      </c>
      <c r="BA44" s="442"/>
      <c r="BB44" s="443">
        <f>IF($BC$3="４週",AZ44/4,IF($BC$3="暦月",(AZ44/($BC$8/7)),""))</f>
        <v>0</v>
      </c>
      <c r="BC44" s="443"/>
      <c r="BD44" s="448"/>
      <c r="BE44" s="448"/>
      <c r="BF44" s="448"/>
      <c r="BG44" s="448"/>
      <c r="BH44" s="448"/>
    </row>
    <row r="45" spans="2:60" ht="20.25" customHeight="1" x14ac:dyDescent="0.4">
      <c r="B45" s="97"/>
      <c r="C45" s="444"/>
      <c r="D45" s="444"/>
      <c r="E45" s="444"/>
      <c r="F45" s="78"/>
      <c r="G45" s="79"/>
      <c r="H45" s="445"/>
      <c r="I45" s="446"/>
      <c r="J45" s="446"/>
      <c r="K45" s="446"/>
      <c r="L45" s="446"/>
      <c r="M45" s="447"/>
      <c r="N45" s="447"/>
      <c r="O45" s="447"/>
      <c r="P45" s="100" t="s">
        <v>47</v>
      </c>
      <c r="Q45" s="101"/>
      <c r="R45" s="101"/>
      <c r="S45" s="102"/>
      <c r="T45" s="103"/>
      <c r="U45" s="175"/>
      <c r="V45" s="176"/>
      <c r="W45" s="176"/>
      <c r="X45" s="176"/>
      <c r="Y45" s="176"/>
      <c r="Z45" s="176"/>
      <c r="AA45" s="177"/>
      <c r="AB45" s="175"/>
      <c r="AC45" s="176"/>
      <c r="AD45" s="176"/>
      <c r="AE45" s="176"/>
      <c r="AF45" s="176"/>
      <c r="AG45" s="176"/>
      <c r="AH45" s="177"/>
      <c r="AI45" s="175"/>
      <c r="AJ45" s="176"/>
      <c r="AK45" s="176"/>
      <c r="AL45" s="176"/>
      <c r="AM45" s="176"/>
      <c r="AN45" s="176"/>
      <c r="AO45" s="177"/>
      <c r="AP45" s="175"/>
      <c r="AQ45" s="176"/>
      <c r="AR45" s="176"/>
      <c r="AS45" s="176"/>
      <c r="AT45" s="176"/>
      <c r="AU45" s="176"/>
      <c r="AV45" s="177"/>
      <c r="AW45" s="175"/>
      <c r="AX45" s="176"/>
      <c r="AY45" s="176"/>
      <c r="AZ45" s="437"/>
      <c r="BA45" s="437"/>
      <c r="BB45" s="438"/>
      <c r="BC45" s="438"/>
      <c r="BD45" s="448"/>
      <c r="BE45" s="448"/>
      <c r="BF45" s="448"/>
      <c r="BG45" s="448"/>
      <c r="BH45" s="448"/>
    </row>
    <row r="46" spans="2:60" ht="20.25" customHeight="1" x14ac:dyDescent="0.4">
      <c r="B46" s="77">
        <f>B43+1</f>
        <v>9</v>
      </c>
      <c r="C46" s="444"/>
      <c r="D46" s="444"/>
      <c r="E46" s="444"/>
      <c r="F46" s="78">
        <f>C45</f>
        <v>0</v>
      </c>
      <c r="G46" s="79"/>
      <c r="H46" s="445"/>
      <c r="I46" s="446"/>
      <c r="J46" s="446"/>
      <c r="K46" s="446"/>
      <c r="L46" s="446"/>
      <c r="M46" s="447"/>
      <c r="N46" s="447"/>
      <c r="O46" s="447"/>
      <c r="P46" s="80" t="s">
        <v>48</v>
      </c>
      <c r="Q46" s="81"/>
      <c r="R46" s="81"/>
      <c r="S46" s="82"/>
      <c r="T46" s="83"/>
      <c r="U46" s="84" t="str">
        <f>IF(U45="","",VLOOKUP(U45,'シフト記号表（勤務時間帯）'!$C$6:$W$47,21,FALSE()))</f>
        <v/>
      </c>
      <c r="V46" s="85" t="str">
        <f>IF(V45="","",VLOOKUP(V45,'シフト記号表（勤務時間帯）'!$C$6:$W$47,21,FALSE()))</f>
        <v/>
      </c>
      <c r="W46" s="85" t="str">
        <f>IF(W45="","",VLOOKUP(W45,'シフト記号表（勤務時間帯）'!$C$6:$W$47,21,FALSE()))</f>
        <v/>
      </c>
      <c r="X46" s="85" t="str">
        <f>IF(X45="","",VLOOKUP(X45,'シフト記号表（勤務時間帯）'!$C$6:$W$47,21,FALSE()))</f>
        <v/>
      </c>
      <c r="Y46" s="85" t="str">
        <f>IF(Y45="","",VLOOKUP(Y45,'シフト記号表（勤務時間帯）'!$C$6:$W$47,21,FALSE()))</f>
        <v/>
      </c>
      <c r="Z46" s="85" t="str">
        <f>IF(Z45="","",VLOOKUP(Z45,'シフト記号表（勤務時間帯）'!$C$6:$W$47,21,FALSE()))</f>
        <v/>
      </c>
      <c r="AA46" s="86" t="str">
        <f>IF(AA45="","",VLOOKUP(AA45,'シフト記号表（勤務時間帯）'!$C$6:$W$47,21,FALSE()))</f>
        <v/>
      </c>
      <c r="AB46" s="84" t="str">
        <f>IF(AB45="","",VLOOKUP(AB45,'シフト記号表（勤務時間帯）'!$C$6:$W$47,21,FALSE()))</f>
        <v/>
      </c>
      <c r="AC46" s="85" t="str">
        <f>IF(AC45="","",VLOOKUP(AC45,'シフト記号表（勤務時間帯）'!$C$6:$W$47,21,FALSE()))</f>
        <v/>
      </c>
      <c r="AD46" s="85" t="str">
        <f>IF(AD45="","",VLOOKUP(AD45,'シフト記号表（勤務時間帯）'!$C$6:$W$47,21,FALSE()))</f>
        <v/>
      </c>
      <c r="AE46" s="85" t="str">
        <f>IF(AE45="","",VLOOKUP(AE45,'シフト記号表（勤務時間帯）'!$C$6:$W$47,21,FALSE()))</f>
        <v/>
      </c>
      <c r="AF46" s="85" t="str">
        <f>IF(AF45="","",VLOOKUP(AF45,'シフト記号表（勤務時間帯）'!$C$6:$W$47,21,FALSE()))</f>
        <v/>
      </c>
      <c r="AG46" s="85" t="str">
        <f>IF(AG45="","",VLOOKUP(AG45,'シフト記号表（勤務時間帯）'!$C$6:$W$47,21,FALSE()))</f>
        <v/>
      </c>
      <c r="AH46" s="86" t="str">
        <f>IF(AH45="","",VLOOKUP(AH45,'シフト記号表（勤務時間帯）'!$C$6:$W$47,21,FALSE()))</f>
        <v/>
      </c>
      <c r="AI46" s="84" t="str">
        <f>IF(AI45="","",VLOOKUP(AI45,'シフト記号表（勤務時間帯）'!$C$6:$W$47,21,FALSE()))</f>
        <v/>
      </c>
      <c r="AJ46" s="85" t="str">
        <f>IF(AJ45="","",VLOOKUP(AJ45,'シフト記号表（勤務時間帯）'!$C$6:$W$47,21,FALSE()))</f>
        <v/>
      </c>
      <c r="AK46" s="85" t="str">
        <f>IF(AK45="","",VLOOKUP(AK45,'シフト記号表（勤務時間帯）'!$C$6:$W$47,21,FALSE()))</f>
        <v/>
      </c>
      <c r="AL46" s="85" t="str">
        <f>IF(AL45="","",VLOOKUP(AL45,'シフト記号表（勤務時間帯）'!$C$6:$W$47,21,FALSE()))</f>
        <v/>
      </c>
      <c r="AM46" s="85" t="str">
        <f>IF(AM45="","",VLOOKUP(AM45,'シフト記号表（勤務時間帯）'!$C$6:$W$47,21,FALSE()))</f>
        <v/>
      </c>
      <c r="AN46" s="85" t="str">
        <f>IF(AN45="","",VLOOKUP(AN45,'シフト記号表（勤務時間帯）'!$C$6:$W$47,21,FALSE()))</f>
        <v/>
      </c>
      <c r="AO46" s="86" t="str">
        <f>IF(AO45="","",VLOOKUP(AO45,'シフト記号表（勤務時間帯）'!$C$6:$W$47,21,FALSE()))</f>
        <v/>
      </c>
      <c r="AP46" s="84" t="str">
        <f>IF(AP45="","",VLOOKUP(AP45,'シフト記号表（勤務時間帯）'!$C$6:$W$47,21,FALSE()))</f>
        <v/>
      </c>
      <c r="AQ46" s="85" t="str">
        <f>IF(AQ45="","",VLOOKUP(AQ45,'シフト記号表（勤務時間帯）'!$C$6:$W$47,21,FALSE()))</f>
        <v/>
      </c>
      <c r="AR46" s="85" t="str">
        <f>IF(AR45="","",VLOOKUP(AR45,'シフト記号表（勤務時間帯）'!$C$6:$W$47,21,FALSE()))</f>
        <v/>
      </c>
      <c r="AS46" s="85" t="str">
        <f>IF(AS45="","",VLOOKUP(AS45,'シフト記号表（勤務時間帯）'!$C$6:$W$47,21,FALSE()))</f>
        <v/>
      </c>
      <c r="AT46" s="85" t="str">
        <f>IF(AT45="","",VLOOKUP(AT45,'シフト記号表（勤務時間帯）'!$C$6:$W$47,21,FALSE()))</f>
        <v/>
      </c>
      <c r="AU46" s="85" t="str">
        <f>IF(AU45="","",VLOOKUP(AU45,'シフト記号表（勤務時間帯）'!$C$6:$W$47,21,FALSE()))</f>
        <v/>
      </c>
      <c r="AV46" s="86" t="str">
        <f>IF(AV45="","",VLOOKUP(AV45,'シフト記号表（勤務時間帯）'!$C$6:$W$47,21,FALSE()))</f>
        <v/>
      </c>
      <c r="AW46" s="84" t="str">
        <f>IF(AW45="","",VLOOKUP(AW45,'シフト記号表（勤務時間帯）'!$C$6:$W$47,21,FALSE()))</f>
        <v/>
      </c>
      <c r="AX46" s="85" t="str">
        <f>IF(AX45="","",VLOOKUP(AX45,'シフト記号表（勤務時間帯）'!$C$6:$W$47,21,FALSE()))</f>
        <v/>
      </c>
      <c r="AY46" s="85" t="str">
        <f>IF(AY45="","",VLOOKUP(AY45,'シフト記号表（勤務時間帯）'!$C$6:$W$47,21,FALSE()))</f>
        <v/>
      </c>
      <c r="AZ46" s="440">
        <f>IF($BC$3="４週",SUM(U46:AV46),IF($BC$3="暦月",SUM(U46:AY46),""))</f>
        <v>0</v>
      </c>
      <c r="BA46" s="440"/>
      <c r="BB46" s="441">
        <f>IF($BC$3="４週",AZ46/4,IF($BC$3="暦月",(AZ46/($BC$8/7)),""))</f>
        <v>0</v>
      </c>
      <c r="BC46" s="441"/>
      <c r="BD46" s="448"/>
      <c r="BE46" s="448"/>
      <c r="BF46" s="448"/>
      <c r="BG46" s="448"/>
      <c r="BH46" s="448"/>
    </row>
    <row r="47" spans="2:60" ht="20.25" customHeight="1" x14ac:dyDescent="0.4">
      <c r="B47" s="87"/>
      <c r="C47" s="444"/>
      <c r="D47" s="444"/>
      <c r="E47" s="444"/>
      <c r="F47" s="88"/>
      <c r="G47" s="89">
        <f>C45</f>
        <v>0</v>
      </c>
      <c r="H47" s="445"/>
      <c r="I47" s="446"/>
      <c r="J47" s="446"/>
      <c r="K47" s="446"/>
      <c r="L47" s="446"/>
      <c r="M47" s="447"/>
      <c r="N47" s="447"/>
      <c r="O47" s="447"/>
      <c r="P47" s="90" t="s">
        <v>49</v>
      </c>
      <c r="Q47" s="91"/>
      <c r="R47" s="91"/>
      <c r="S47" s="108"/>
      <c r="T47" s="109"/>
      <c r="U47" s="94" t="str">
        <f>IF(U45="","",VLOOKUP(U45,'シフト記号表（勤務時間帯）'!$C$6:$Y$47,23,FALSE()))</f>
        <v/>
      </c>
      <c r="V47" s="95" t="str">
        <f>IF(V45="","",VLOOKUP(V45,'シフト記号表（勤務時間帯）'!$C$6:$Y$47,23,FALSE()))</f>
        <v/>
      </c>
      <c r="W47" s="95" t="str">
        <f>IF(W45="","",VLOOKUP(W45,'シフト記号表（勤務時間帯）'!$C$6:$Y$47,23,FALSE()))</f>
        <v/>
      </c>
      <c r="X47" s="95" t="str">
        <f>IF(X45="","",VLOOKUP(X45,'シフト記号表（勤務時間帯）'!$C$6:$Y$47,23,FALSE()))</f>
        <v/>
      </c>
      <c r="Y47" s="95" t="str">
        <f>IF(Y45="","",VLOOKUP(Y45,'シフト記号表（勤務時間帯）'!$C$6:$Y$47,23,FALSE()))</f>
        <v/>
      </c>
      <c r="Z47" s="95" t="str">
        <f>IF(Z45="","",VLOOKUP(Z45,'シフト記号表（勤務時間帯）'!$C$6:$Y$47,23,FALSE()))</f>
        <v/>
      </c>
      <c r="AA47" s="96" t="str">
        <f>IF(AA45="","",VLOOKUP(AA45,'シフト記号表（勤務時間帯）'!$C$6:$Y$47,23,FALSE()))</f>
        <v/>
      </c>
      <c r="AB47" s="94" t="str">
        <f>IF(AB45="","",VLOOKUP(AB45,'シフト記号表（勤務時間帯）'!$C$6:$Y$47,23,FALSE()))</f>
        <v/>
      </c>
      <c r="AC47" s="95" t="str">
        <f>IF(AC45="","",VLOOKUP(AC45,'シフト記号表（勤務時間帯）'!$C$6:$Y$47,23,FALSE()))</f>
        <v/>
      </c>
      <c r="AD47" s="95" t="str">
        <f>IF(AD45="","",VLOOKUP(AD45,'シフト記号表（勤務時間帯）'!$C$6:$Y$47,23,FALSE()))</f>
        <v/>
      </c>
      <c r="AE47" s="95" t="str">
        <f>IF(AE45="","",VLOOKUP(AE45,'シフト記号表（勤務時間帯）'!$C$6:$Y$47,23,FALSE()))</f>
        <v/>
      </c>
      <c r="AF47" s="95" t="str">
        <f>IF(AF45="","",VLOOKUP(AF45,'シフト記号表（勤務時間帯）'!$C$6:$Y$47,23,FALSE()))</f>
        <v/>
      </c>
      <c r="AG47" s="95" t="str">
        <f>IF(AG45="","",VLOOKUP(AG45,'シフト記号表（勤務時間帯）'!$C$6:$Y$47,23,FALSE()))</f>
        <v/>
      </c>
      <c r="AH47" s="96" t="str">
        <f>IF(AH45="","",VLOOKUP(AH45,'シフト記号表（勤務時間帯）'!$C$6:$Y$47,23,FALSE()))</f>
        <v/>
      </c>
      <c r="AI47" s="94" t="str">
        <f>IF(AI45="","",VLOOKUP(AI45,'シフト記号表（勤務時間帯）'!$C$6:$Y$47,23,FALSE()))</f>
        <v/>
      </c>
      <c r="AJ47" s="95" t="str">
        <f>IF(AJ45="","",VLOOKUP(AJ45,'シフト記号表（勤務時間帯）'!$C$6:$Y$47,23,FALSE()))</f>
        <v/>
      </c>
      <c r="AK47" s="95" t="str">
        <f>IF(AK45="","",VLOOKUP(AK45,'シフト記号表（勤務時間帯）'!$C$6:$Y$47,23,FALSE()))</f>
        <v/>
      </c>
      <c r="AL47" s="95" t="str">
        <f>IF(AL45="","",VLOOKUP(AL45,'シフト記号表（勤務時間帯）'!$C$6:$Y$47,23,FALSE()))</f>
        <v/>
      </c>
      <c r="AM47" s="95" t="str">
        <f>IF(AM45="","",VLOOKUP(AM45,'シフト記号表（勤務時間帯）'!$C$6:$Y$47,23,FALSE()))</f>
        <v/>
      </c>
      <c r="AN47" s="95" t="str">
        <f>IF(AN45="","",VLOOKUP(AN45,'シフト記号表（勤務時間帯）'!$C$6:$Y$47,23,FALSE()))</f>
        <v/>
      </c>
      <c r="AO47" s="96" t="str">
        <f>IF(AO45="","",VLOOKUP(AO45,'シフト記号表（勤務時間帯）'!$C$6:$Y$47,23,FALSE()))</f>
        <v/>
      </c>
      <c r="AP47" s="94" t="str">
        <f>IF(AP45="","",VLOOKUP(AP45,'シフト記号表（勤務時間帯）'!$C$6:$Y$47,23,FALSE()))</f>
        <v/>
      </c>
      <c r="AQ47" s="95" t="str">
        <f>IF(AQ45="","",VLOOKUP(AQ45,'シフト記号表（勤務時間帯）'!$C$6:$Y$47,23,FALSE()))</f>
        <v/>
      </c>
      <c r="AR47" s="95" t="str">
        <f>IF(AR45="","",VLOOKUP(AR45,'シフト記号表（勤務時間帯）'!$C$6:$Y$47,23,FALSE()))</f>
        <v/>
      </c>
      <c r="AS47" s="95" t="str">
        <f>IF(AS45="","",VLOOKUP(AS45,'シフト記号表（勤務時間帯）'!$C$6:$Y$47,23,FALSE()))</f>
        <v/>
      </c>
      <c r="AT47" s="95" t="str">
        <f>IF(AT45="","",VLOOKUP(AT45,'シフト記号表（勤務時間帯）'!$C$6:$Y$47,23,FALSE()))</f>
        <v/>
      </c>
      <c r="AU47" s="95" t="str">
        <f>IF(AU45="","",VLOOKUP(AU45,'シフト記号表（勤務時間帯）'!$C$6:$Y$47,23,FALSE()))</f>
        <v/>
      </c>
      <c r="AV47" s="96" t="str">
        <f>IF(AV45="","",VLOOKUP(AV45,'シフト記号表（勤務時間帯）'!$C$6:$Y$47,23,FALSE()))</f>
        <v/>
      </c>
      <c r="AW47" s="94" t="str">
        <f>IF(AW45="","",VLOOKUP(AW45,'シフト記号表（勤務時間帯）'!$C$6:$Y$47,23,FALSE()))</f>
        <v/>
      </c>
      <c r="AX47" s="95" t="str">
        <f>IF(AX45="","",VLOOKUP(AX45,'シフト記号表（勤務時間帯）'!$C$6:$Y$47,23,FALSE()))</f>
        <v/>
      </c>
      <c r="AY47" s="95" t="str">
        <f>IF(AY45="","",VLOOKUP(AY45,'シフト記号表（勤務時間帯）'!$C$6:$Y$47,23,FALSE()))</f>
        <v/>
      </c>
      <c r="AZ47" s="442">
        <f>IF($BC$3="４週",SUM(U47:AV47),IF($BC$3="暦月",SUM(U47:AY47),""))</f>
        <v>0</v>
      </c>
      <c r="BA47" s="442"/>
      <c r="BB47" s="443">
        <f>IF($BC$3="４週",AZ47/4,IF($BC$3="暦月",(AZ47/($BC$8/7)),""))</f>
        <v>0</v>
      </c>
      <c r="BC47" s="443"/>
      <c r="BD47" s="448"/>
      <c r="BE47" s="448"/>
      <c r="BF47" s="448"/>
      <c r="BG47" s="448"/>
      <c r="BH47" s="448"/>
    </row>
    <row r="48" spans="2:60" ht="20.25" customHeight="1" x14ac:dyDescent="0.4">
      <c r="B48" s="97"/>
      <c r="C48" s="444"/>
      <c r="D48" s="444"/>
      <c r="E48" s="444"/>
      <c r="F48" s="78"/>
      <c r="G48" s="79"/>
      <c r="H48" s="445"/>
      <c r="I48" s="446"/>
      <c r="J48" s="446"/>
      <c r="K48" s="446"/>
      <c r="L48" s="446"/>
      <c r="M48" s="447"/>
      <c r="N48" s="447"/>
      <c r="O48" s="447"/>
      <c r="P48" s="100" t="s">
        <v>47</v>
      </c>
      <c r="Q48" s="104"/>
      <c r="R48" s="104"/>
      <c r="S48" s="105"/>
      <c r="T48" s="110"/>
      <c r="U48" s="175"/>
      <c r="V48" s="176"/>
      <c r="W48" s="176"/>
      <c r="X48" s="176"/>
      <c r="Y48" s="176"/>
      <c r="Z48" s="176"/>
      <c r="AA48" s="177"/>
      <c r="AB48" s="175"/>
      <c r="AC48" s="176"/>
      <c r="AD48" s="176"/>
      <c r="AE48" s="176"/>
      <c r="AF48" s="176"/>
      <c r="AG48" s="176"/>
      <c r="AH48" s="177"/>
      <c r="AI48" s="175"/>
      <c r="AJ48" s="176"/>
      <c r="AK48" s="176"/>
      <c r="AL48" s="176"/>
      <c r="AM48" s="176"/>
      <c r="AN48" s="176"/>
      <c r="AO48" s="177"/>
      <c r="AP48" s="175"/>
      <c r="AQ48" s="176"/>
      <c r="AR48" s="176"/>
      <c r="AS48" s="176"/>
      <c r="AT48" s="176"/>
      <c r="AU48" s="176"/>
      <c r="AV48" s="177"/>
      <c r="AW48" s="175"/>
      <c r="AX48" s="176"/>
      <c r="AY48" s="176"/>
      <c r="AZ48" s="437"/>
      <c r="BA48" s="437"/>
      <c r="BB48" s="438"/>
      <c r="BC48" s="438"/>
      <c r="BD48" s="448"/>
      <c r="BE48" s="448"/>
      <c r="BF48" s="448"/>
      <c r="BG48" s="448"/>
      <c r="BH48" s="448"/>
    </row>
    <row r="49" spans="2:60" ht="20.25" customHeight="1" x14ac:dyDescent="0.4">
      <c r="B49" s="77">
        <f>B46+1</f>
        <v>10</v>
      </c>
      <c r="C49" s="444"/>
      <c r="D49" s="444"/>
      <c r="E49" s="444"/>
      <c r="F49" s="78">
        <f>C48</f>
        <v>0</v>
      </c>
      <c r="G49" s="79"/>
      <c r="H49" s="445"/>
      <c r="I49" s="446"/>
      <c r="J49" s="446"/>
      <c r="K49" s="446"/>
      <c r="L49" s="446"/>
      <c r="M49" s="447"/>
      <c r="N49" s="447"/>
      <c r="O49" s="447"/>
      <c r="P49" s="80" t="s">
        <v>48</v>
      </c>
      <c r="Q49" s="81"/>
      <c r="R49" s="81"/>
      <c r="S49" s="82"/>
      <c r="T49" s="83"/>
      <c r="U49" s="84" t="str">
        <f>IF(U48="","",VLOOKUP(U48,'シフト記号表（勤務時間帯）'!$C$6:$W$47,21,FALSE()))</f>
        <v/>
      </c>
      <c r="V49" s="85" t="str">
        <f>IF(V48="","",VLOOKUP(V48,'シフト記号表（勤務時間帯）'!$C$6:$W$47,21,FALSE()))</f>
        <v/>
      </c>
      <c r="W49" s="85" t="str">
        <f>IF(W48="","",VLOOKUP(W48,'シフト記号表（勤務時間帯）'!$C$6:$W$47,21,FALSE()))</f>
        <v/>
      </c>
      <c r="X49" s="85" t="str">
        <f>IF(X48="","",VLOOKUP(X48,'シフト記号表（勤務時間帯）'!$C$6:$W$47,21,FALSE()))</f>
        <v/>
      </c>
      <c r="Y49" s="85" t="str">
        <f>IF(Y48="","",VLOOKUP(Y48,'シフト記号表（勤務時間帯）'!$C$6:$W$47,21,FALSE()))</f>
        <v/>
      </c>
      <c r="Z49" s="85" t="str">
        <f>IF(Z48="","",VLOOKUP(Z48,'シフト記号表（勤務時間帯）'!$C$6:$W$47,21,FALSE()))</f>
        <v/>
      </c>
      <c r="AA49" s="86" t="str">
        <f>IF(AA48="","",VLOOKUP(AA48,'シフト記号表（勤務時間帯）'!$C$6:$W$47,21,FALSE()))</f>
        <v/>
      </c>
      <c r="AB49" s="84" t="str">
        <f>IF(AB48="","",VLOOKUP(AB48,'シフト記号表（勤務時間帯）'!$C$6:$W$47,21,FALSE()))</f>
        <v/>
      </c>
      <c r="AC49" s="85" t="str">
        <f>IF(AC48="","",VLOOKUP(AC48,'シフト記号表（勤務時間帯）'!$C$6:$W$47,21,FALSE()))</f>
        <v/>
      </c>
      <c r="AD49" s="85" t="str">
        <f>IF(AD48="","",VLOOKUP(AD48,'シフト記号表（勤務時間帯）'!$C$6:$W$47,21,FALSE()))</f>
        <v/>
      </c>
      <c r="AE49" s="85" t="str">
        <f>IF(AE48="","",VLOOKUP(AE48,'シフト記号表（勤務時間帯）'!$C$6:$W$47,21,FALSE()))</f>
        <v/>
      </c>
      <c r="AF49" s="85" t="str">
        <f>IF(AF48="","",VLOOKUP(AF48,'シフト記号表（勤務時間帯）'!$C$6:$W$47,21,FALSE()))</f>
        <v/>
      </c>
      <c r="AG49" s="85" t="str">
        <f>IF(AG48="","",VLOOKUP(AG48,'シフト記号表（勤務時間帯）'!$C$6:$W$47,21,FALSE()))</f>
        <v/>
      </c>
      <c r="AH49" s="86" t="str">
        <f>IF(AH48="","",VLOOKUP(AH48,'シフト記号表（勤務時間帯）'!$C$6:$W$47,21,FALSE()))</f>
        <v/>
      </c>
      <c r="AI49" s="84" t="str">
        <f>IF(AI48="","",VLOOKUP(AI48,'シフト記号表（勤務時間帯）'!$C$6:$W$47,21,FALSE()))</f>
        <v/>
      </c>
      <c r="AJ49" s="85" t="str">
        <f>IF(AJ48="","",VLOOKUP(AJ48,'シフト記号表（勤務時間帯）'!$C$6:$W$47,21,FALSE()))</f>
        <v/>
      </c>
      <c r="AK49" s="85" t="str">
        <f>IF(AK48="","",VLOOKUP(AK48,'シフト記号表（勤務時間帯）'!$C$6:$W$47,21,FALSE()))</f>
        <v/>
      </c>
      <c r="AL49" s="85" t="str">
        <f>IF(AL48="","",VLOOKUP(AL48,'シフト記号表（勤務時間帯）'!$C$6:$W$47,21,FALSE()))</f>
        <v/>
      </c>
      <c r="AM49" s="85" t="str">
        <f>IF(AM48="","",VLOOKUP(AM48,'シフト記号表（勤務時間帯）'!$C$6:$W$47,21,FALSE()))</f>
        <v/>
      </c>
      <c r="AN49" s="85" t="str">
        <f>IF(AN48="","",VLOOKUP(AN48,'シフト記号表（勤務時間帯）'!$C$6:$W$47,21,FALSE()))</f>
        <v/>
      </c>
      <c r="AO49" s="86" t="str">
        <f>IF(AO48="","",VLOOKUP(AO48,'シフト記号表（勤務時間帯）'!$C$6:$W$47,21,FALSE()))</f>
        <v/>
      </c>
      <c r="AP49" s="84" t="str">
        <f>IF(AP48="","",VLOOKUP(AP48,'シフト記号表（勤務時間帯）'!$C$6:$W$47,21,FALSE()))</f>
        <v/>
      </c>
      <c r="AQ49" s="85" t="str">
        <f>IF(AQ48="","",VLOOKUP(AQ48,'シフト記号表（勤務時間帯）'!$C$6:$W$47,21,FALSE()))</f>
        <v/>
      </c>
      <c r="AR49" s="85" t="str">
        <f>IF(AR48="","",VLOOKUP(AR48,'シフト記号表（勤務時間帯）'!$C$6:$W$47,21,FALSE()))</f>
        <v/>
      </c>
      <c r="AS49" s="85" t="str">
        <f>IF(AS48="","",VLOOKUP(AS48,'シフト記号表（勤務時間帯）'!$C$6:$W$47,21,FALSE()))</f>
        <v/>
      </c>
      <c r="AT49" s="85" t="str">
        <f>IF(AT48="","",VLOOKUP(AT48,'シフト記号表（勤務時間帯）'!$C$6:$W$47,21,FALSE()))</f>
        <v/>
      </c>
      <c r="AU49" s="85" t="str">
        <f>IF(AU48="","",VLOOKUP(AU48,'シフト記号表（勤務時間帯）'!$C$6:$W$47,21,FALSE()))</f>
        <v/>
      </c>
      <c r="AV49" s="86" t="str">
        <f>IF(AV48="","",VLOOKUP(AV48,'シフト記号表（勤務時間帯）'!$C$6:$W$47,21,FALSE()))</f>
        <v/>
      </c>
      <c r="AW49" s="84" t="str">
        <f>IF(AW48="","",VLOOKUP(AW48,'シフト記号表（勤務時間帯）'!$C$6:$W$47,21,FALSE()))</f>
        <v/>
      </c>
      <c r="AX49" s="85" t="str">
        <f>IF(AX48="","",VLOOKUP(AX48,'シフト記号表（勤務時間帯）'!$C$6:$W$47,21,FALSE()))</f>
        <v/>
      </c>
      <c r="AY49" s="85" t="str">
        <f>IF(AY48="","",VLOOKUP(AY48,'シフト記号表（勤務時間帯）'!$C$6:$W$47,21,FALSE()))</f>
        <v/>
      </c>
      <c r="AZ49" s="440">
        <f>IF($BC$3="４週",SUM(U49:AV49),IF($BC$3="暦月",SUM(U49:AY49),""))</f>
        <v>0</v>
      </c>
      <c r="BA49" s="440"/>
      <c r="BB49" s="441">
        <f>IF($BC$3="４週",AZ49/4,IF($BC$3="暦月",(AZ49/($BC$8/7)),""))</f>
        <v>0</v>
      </c>
      <c r="BC49" s="441"/>
      <c r="BD49" s="448"/>
      <c r="BE49" s="448"/>
      <c r="BF49" s="448"/>
      <c r="BG49" s="448"/>
      <c r="BH49" s="448"/>
    </row>
    <row r="50" spans="2:60" ht="20.25" customHeight="1" x14ac:dyDescent="0.4">
      <c r="B50" s="87"/>
      <c r="C50" s="444"/>
      <c r="D50" s="444"/>
      <c r="E50" s="444"/>
      <c r="F50" s="88"/>
      <c r="G50" s="89">
        <f>C48</f>
        <v>0</v>
      </c>
      <c r="H50" s="445"/>
      <c r="I50" s="446"/>
      <c r="J50" s="446"/>
      <c r="K50" s="446"/>
      <c r="L50" s="446"/>
      <c r="M50" s="447"/>
      <c r="N50" s="447"/>
      <c r="O50" s="447"/>
      <c r="P50" s="111" t="s">
        <v>49</v>
      </c>
      <c r="Q50" s="112"/>
      <c r="R50" s="112"/>
      <c r="S50" s="113"/>
      <c r="T50" s="114"/>
      <c r="U50" s="94" t="str">
        <f>IF(U48="","",VLOOKUP(U48,'シフト記号表（勤務時間帯）'!$C$6:$Y$47,23,FALSE()))</f>
        <v/>
      </c>
      <c r="V50" s="95" t="str">
        <f>IF(V48="","",VLOOKUP(V48,'シフト記号表（勤務時間帯）'!$C$6:$Y$47,23,FALSE()))</f>
        <v/>
      </c>
      <c r="W50" s="95" t="str">
        <f>IF(W48="","",VLOOKUP(W48,'シフト記号表（勤務時間帯）'!$C$6:$Y$47,23,FALSE()))</f>
        <v/>
      </c>
      <c r="X50" s="95" t="str">
        <f>IF(X48="","",VLOOKUP(X48,'シフト記号表（勤務時間帯）'!$C$6:$Y$47,23,FALSE()))</f>
        <v/>
      </c>
      <c r="Y50" s="95" t="str">
        <f>IF(Y48="","",VLOOKUP(Y48,'シフト記号表（勤務時間帯）'!$C$6:$Y$47,23,FALSE()))</f>
        <v/>
      </c>
      <c r="Z50" s="95" t="str">
        <f>IF(Z48="","",VLOOKUP(Z48,'シフト記号表（勤務時間帯）'!$C$6:$Y$47,23,FALSE()))</f>
        <v/>
      </c>
      <c r="AA50" s="96" t="str">
        <f>IF(AA48="","",VLOOKUP(AA48,'シフト記号表（勤務時間帯）'!$C$6:$Y$47,23,FALSE()))</f>
        <v/>
      </c>
      <c r="AB50" s="94" t="str">
        <f>IF(AB48="","",VLOOKUP(AB48,'シフト記号表（勤務時間帯）'!$C$6:$Y$47,23,FALSE()))</f>
        <v/>
      </c>
      <c r="AC50" s="95" t="str">
        <f>IF(AC48="","",VLOOKUP(AC48,'シフト記号表（勤務時間帯）'!$C$6:$Y$47,23,FALSE()))</f>
        <v/>
      </c>
      <c r="AD50" s="95" t="str">
        <f>IF(AD48="","",VLOOKUP(AD48,'シフト記号表（勤務時間帯）'!$C$6:$Y$47,23,FALSE()))</f>
        <v/>
      </c>
      <c r="AE50" s="95" t="str">
        <f>IF(AE48="","",VLOOKUP(AE48,'シフト記号表（勤務時間帯）'!$C$6:$Y$47,23,FALSE()))</f>
        <v/>
      </c>
      <c r="AF50" s="95" t="str">
        <f>IF(AF48="","",VLOOKUP(AF48,'シフト記号表（勤務時間帯）'!$C$6:$Y$47,23,FALSE()))</f>
        <v/>
      </c>
      <c r="AG50" s="95" t="str">
        <f>IF(AG48="","",VLOOKUP(AG48,'シフト記号表（勤務時間帯）'!$C$6:$Y$47,23,FALSE()))</f>
        <v/>
      </c>
      <c r="AH50" s="96" t="str">
        <f>IF(AH48="","",VLOOKUP(AH48,'シフト記号表（勤務時間帯）'!$C$6:$Y$47,23,FALSE()))</f>
        <v/>
      </c>
      <c r="AI50" s="94" t="str">
        <f>IF(AI48="","",VLOOKUP(AI48,'シフト記号表（勤務時間帯）'!$C$6:$Y$47,23,FALSE()))</f>
        <v/>
      </c>
      <c r="AJ50" s="95" t="str">
        <f>IF(AJ48="","",VLOOKUP(AJ48,'シフト記号表（勤務時間帯）'!$C$6:$Y$47,23,FALSE()))</f>
        <v/>
      </c>
      <c r="AK50" s="95" t="str">
        <f>IF(AK48="","",VLOOKUP(AK48,'シフト記号表（勤務時間帯）'!$C$6:$Y$47,23,FALSE()))</f>
        <v/>
      </c>
      <c r="AL50" s="95" t="str">
        <f>IF(AL48="","",VLOOKUP(AL48,'シフト記号表（勤務時間帯）'!$C$6:$Y$47,23,FALSE()))</f>
        <v/>
      </c>
      <c r="AM50" s="95" t="str">
        <f>IF(AM48="","",VLOOKUP(AM48,'シフト記号表（勤務時間帯）'!$C$6:$Y$47,23,FALSE()))</f>
        <v/>
      </c>
      <c r="AN50" s="95" t="str">
        <f>IF(AN48="","",VLOOKUP(AN48,'シフト記号表（勤務時間帯）'!$C$6:$Y$47,23,FALSE()))</f>
        <v/>
      </c>
      <c r="AO50" s="96" t="str">
        <f>IF(AO48="","",VLOOKUP(AO48,'シフト記号表（勤務時間帯）'!$C$6:$Y$47,23,FALSE()))</f>
        <v/>
      </c>
      <c r="AP50" s="94" t="str">
        <f>IF(AP48="","",VLOOKUP(AP48,'シフト記号表（勤務時間帯）'!$C$6:$Y$47,23,FALSE()))</f>
        <v/>
      </c>
      <c r="AQ50" s="95" t="str">
        <f>IF(AQ48="","",VLOOKUP(AQ48,'シフト記号表（勤務時間帯）'!$C$6:$Y$47,23,FALSE()))</f>
        <v/>
      </c>
      <c r="AR50" s="95" t="str">
        <f>IF(AR48="","",VLOOKUP(AR48,'シフト記号表（勤務時間帯）'!$C$6:$Y$47,23,FALSE()))</f>
        <v/>
      </c>
      <c r="AS50" s="95" t="str">
        <f>IF(AS48="","",VLOOKUP(AS48,'シフト記号表（勤務時間帯）'!$C$6:$Y$47,23,FALSE()))</f>
        <v/>
      </c>
      <c r="AT50" s="95" t="str">
        <f>IF(AT48="","",VLOOKUP(AT48,'シフト記号表（勤務時間帯）'!$C$6:$Y$47,23,FALSE()))</f>
        <v/>
      </c>
      <c r="AU50" s="95" t="str">
        <f>IF(AU48="","",VLOOKUP(AU48,'シフト記号表（勤務時間帯）'!$C$6:$Y$47,23,FALSE()))</f>
        <v/>
      </c>
      <c r="AV50" s="96" t="str">
        <f>IF(AV48="","",VLOOKUP(AV48,'シフト記号表（勤務時間帯）'!$C$6:$Y$47,23,FALSE()))</f>
        <v/>
      </c>
      <c r="AW50" s="94" t="str">
        <f>IF(AW48="","",VLOOKUP(AW48,'シフト記号表（勤務時間帯）'!$C$6:$Y$47,23,FALSE()))</f>
        <v/>
      </c>
      <c r="AX50" s="95" t="str">
        <f>IF(AX48="","",VLOOKUP(AX48,'シフト記号表（勤務時間帯）'!$C$6:$Y$47,23,FALSE()))</f>
        <v/>
      </c>
      <c r="AY50" s="95" t="str">
        <f>IF(AY48="","",VLOOKUP(AY48,'シフト記号表（勤務時間帯）'!$C$6:$Y$47,23,FALSE()))</f>
        <v/>
      </c>
      <c r="AZ50" s="442">
        <f>IF($BC$3="４週",SUM(U50:AV50),IF($BC$3="暦月",SUM(U50:AY50),""))</f>
        <v>0</v>
      </c>
      <c r="BA50" s="442"/>
      <c r="BB50" s="443">
        <f>IF($BC$3="４週",AZ50/4,IF($BC$3="暦月",(AZ50/($BC$8/7)),""))</f>
        <v>0</v>
      </c>
      <c r="BC50" s="443"/>
      <c r="BD50" s="448"/>
      <c r="BE50" s="448"/>
      <c r="BF50" s="448"/>
      <c r="BG50" s="448"/>
      <c r="BH50" s="448"/>
    </row>
    <row r="51" spans="2:60" ht="20.25" customHeight="1" x14ac:dyDescent="0.4">
      <c r="B51" s="97"/>
      <c r="C51" s="444"/>
      <c r="D51" s="444"/>
      <c r="E51" s="444"/>
      <c r="F51" s="78"/>
      <c r="G51" s="79"/>
      <c r="H51" s="445"/>
      <c r="I51" s="446"/>
      <c r="J51" s="446"/>
      <c r="K51" s="446"/>
      <c r="L51" s="446"/>
      <c r="M51" s="447"/>
      <c r="N51" s="447"/>
      <c r="O51" s="447"/>
      <c r="P51" s="100" t="s">
        <v>47</v>
      </c>
      <c r="Q51" s="104"/>
      <c r="R51" s="104"/>
      <c r="S51" s="105"/>
      <c r="T51" s="110"/>
      <c r="U51" s="175"/>
      <c r="V51" s="176"/>
      <c r="W51" s="176"/>
      <c r="X51" s="176"/>
      <c r="Y51" s="176"/>
      <c r="Z51" s="176"/>
      <c r="AA51" s="177"/>
      <c r="AB51" s="175"/>
      <c r="AC51" s="176"/>
      <c r="AD51" s="176"/>
      <c r="AE51" s="176"/>
      <c r="AF51" s="176"/>
      <c r="AG51" s="176"/>
      <c r="AH51" s="177"/>
      <c r="AI51" s="175"/>
      <c r="AJ51" s="176"/>
      <c r="AK51" s="176"/>
      <c r="AL51" s="176"/>
      <c r="AM51" s="176"/>
      <c r="AN51" s="176"/>
      <c r="AO51" s="177"/>
      <c r="AP51" s="175"/>
      <c r="AQ51" s="176"/>
      <c r="AR51" s="176"/>
      <c r="AS51" s="176"/>
      <c r="AT51" s="176"/>
      <c r="AU51" s="176"/>
      <c r="AV51" s="177"/>
      <c r="AW51" s="175"/>
      <c r="AX51" s="176"/>
      <c r="AY51" s="176"/>
      <c r="AZ51" s="437"/>
      <c r="BA51" s="437"/>
      <c r="BB51" s="438"/>
      <c r="BC51" s="438"/>
      <c r="BD51" s="448"/>
      <c r="BE51" s="448"/>
      <c r="BF51" s="448"/>
      <c r="BG51" s="448"/>
      <c r="BH51" s="448"/>
    </row>
    <row r="52" spans="2:60" ht="20.25" customHeight="1" x14ac:dyDescent="0.4">
      <c r="B52" s="77">
        <f>B49+1</f>
        <v>11</v>
      </c>
      <c r="C52" s="444"/>
      <c r="D52" s="444"/>
      <c r="E52" s="444"/>
      <c r="F52" s="78">
        <f>C51</f>
        <v>0</v>
      </c>
      <c r="G52" s="79"/>
      <c r="H52" s="445"/>
      <c r="I52" s="446"/>
      <c r="J52" s="446"/>
      <c r="K52" s="446"/>
      <c r="L52" s="446"/>
      <c r="M52" s="447"/>
      <c r="N52" s="447"/>
      <c r="O52" s="447"/>
      <c r="P52" s="80" t="s">
        <v>48</v>
      </c>
      <c r="Q52" s="81"/>
      <c r="R52" s="81"/>
      <c r="S52" s="82"/>
      <c r="T52" s="83"/>
      <c r="U52" s="84" t="str">
        <f>IF(U51="","",VLOOKUP(U51,'シフト記号表（勤務時間帯）'!$C$6:$W$47,21,FALSE()))</f>
        <v/>
      </c>
      <c r="V52" s="85" t="str">
        <f>IF(V51="","",VLOOKUP(V51,'シフト記号表（勤務時間帯）'!$C$6:$W$47,21,FALSE()))</f>
        <v/>
      </c>
      <c r="W52" s="85" t="str">
        <f>IF(W51="","",VLOOKUP(W51,'シフト記号表（勤務時間帯）'!$C$6:$W$47,21,FALSE()))</f>
        <v/>
      </c>
      <c r="X52" s="85" t="str">
        <f>IF(X51="","",VLOOKUP(X51,'シフト記号表（勤務時間帯）'!$C$6:$W$47,21,FALSE()))</f>
        <v/>
      </c>
      <c r="Y52" s="85" t="str">
        <f>IF(Y51="","",VLOOKUP(Y51,'シフト記号表（勤務時間帯）'!$C$6:$W$47,21,FALSE()))</f>
        <v/>
      </c>
      <c r="Z52" s="85" t="str">
        <f>IF(Z51="","",VLOOKUP(Z51,'シフト記号表（勤務時間帯）'!$C$6:$W$47,21,FALSE()))</f>
        <v/>
      </c>
      <c r="AA52" s="86" t="str">
        <f>IF(AA51="","",VLOOKUP(AA51,'シフト記号表（勤務時間帯）'!$C$6:$W$47,21,FALSE()))</f>
        <v/>
      </c>
      <c r="AB52" s="84" t="str">
        <f>IF(AB51="","",VLOOKUP(AB51,'シフト記号表（勤務時間帯）'!$C$6:$W$47,21,FALSE()))</f>
        <v/>
      </c>
      <c r="AC52" s="85" t="str">
        <f>IF(AC51="","",VLOOKUP(AC51,'シフト記号表（勤務時間帯）'!$C$6:$W$47,21,FALSE()))</f>
        <v/>
      </c>
      <c r="AD52" s="85" t="str">
        <f>IF(AD51="","",VLOOKUP(AD51,'シフト記号表（勤務時間帯）'!$C$6:$W$47,21,FALSE()))</f>
        <v/>
      </c>
      <c r="AE52" s="85" t="str">
        <f>IF(AE51="","",VLOOKUP(AE51,'シフト記号表（勤務時間帯）'!$C$6:$W$47,21,FALSE()))</f>
        <v/>
      </c>
      <c r="AF52" s="85" t="str">
        <f>IF(AF51="","",VLOOKUP(AF51,'シフト記号表（勤務時間帯）'!$C$6:$W$47,21,FALSE()))</f>
        <v/>
      </c>
      <c r="AG52" s="85" t="str">
        <f>IF(AG51="","",VLOOKUP(AG51,'シフト記号表（勤務時間帯）'!$C$6:$W$47,21,FALSE()))</f>
        <v/>
      </c>
      <c r="AH52" s="86" t="str">
        <f>IF(AH51="","",VLOOKUP(AH51,'シフト記号表（勤務時間帯）'!$C$6:$W$47,21,FALSE()))</f>
        <v/>
      </c>
      <c r="AI52" s="84" t="str">
        <f>IF(AI51="","",VLOOKUP(AI51,'シフト記号表（勤務時間帯）'!$C$6:$W$47,21,FALSE()))</f>
        <v/>
      </c>
      <c r="AJ52" s="85" t="str">
        <f>IF(AJ51="","",VLOOKUP(AJ51,'シフト記号表（勤務時間帯）'!$C$6:$W$47,21,FALSE()))</f>
        <v/>
      </c>
      <c r="AK52" s="85" t="str">
        <f>IF(AK51="","",VLOOKUP(AK51,'シフト記号表（勤務時間帯）'!$C$6:$W$47,21,FALSE()))</f>
        <v/>
      </c>
      <c r="AL52" s="85" t="str">
        <f>IF(AL51="","",VLOOKUP(AL51,'シフト記号表（勤務時間帯）'!$C$6:$W$47,21,FALSE()))</f>
        <v/>
      </c>
      <c r="AM52" s="85" t="str">
        <f>IF(AM51="","",VLOOKUP(AM51,'シフト記号表（勤務時間帯）'!$C$6:$W$47,21,FALSE()))</f>
        <v/>
      </c>
      <c r="AN52" s="85" t="str">
        <f>IF(AN51="","",VLOOKUP(AN51,'シフト記号表（勤務時間帯）'!$C$6:$W$47,21,FALSE()))</f>
        <v/>
      </c>
      <c r="AO52" s="86" t="str">
        <f>IF(AO51="","",VLOOKUP(AO51,'シフト記号表（勤務時間帯）'!$C$6:$W$47,21,FALSE()))</f>
        <v/>
      </c>
      <c r="AP52" s="84" t="str">
        <f>IF(AP51="","",VLOOKUP(AP51,'シフト記号表（勤務時間帯）'!$C$6:$W$47,21,FALSE()))</f>
        <v/>
      </c>
      <c r="AQ52" s="85" t="str">
        <f>IF(AQ51="","",VLOOKUP(AQ51,'シフト記号表（勤務時間帯）'!$C$6:$W$47,21,FALSE()))</f>
        <v/>
      </c>
      <c r="AR52" s="85" t="str">
        <f>IF(AR51="","",VLOOKUP(AR51,'シフト記号表（勤務時間帯）'!$C$6:$W$47,21,FALSE()))</f>
        <v/>
      </c>
      <c r="AS52" s="85" t="str">
        <f>IF(AS51="","",VLOOKUP(AS51,'シフト記号表（勤務時間帯）'!$C$6:$W$47,21,FALSE()))</f>
        <v/>
      </c>
      <c r="AT52" s="85" t="str">
        <f>IF(AT51="","",VLOOKUP(AT51,'シフト記号表（勤務時間帯）'!$C$6:$W$47,21,FALSE()))</f>
        <v/>
      </c>
      <c r="AU52" s="85" t="str">
        <f>IF(AU51="","",VLOOKUP(AU51,'シフト記号表（勤務時間帯）'!$C$6:$W$47,21,FALSE()))</f>
        <v/>
      </c>
      <c r="AV52" s="86" t="str">
        <f>IF(AV51="","",VLOOKUP(AV51,'シフト記号表（勤務時間帯）'!$C$6:$W$47,21,FALSE()))</f>
        <v/>
      </c>
      <c r="AW52" s="84" t="str">
        <f>IF(AW51="","",VLOOKUP(AW51,'シフト記号表（勤務時間帯）'!$C$6:$W$47,21,FALSE()))</f>
        <v/>
      </c>
      <c r="AX52" s="85" t="str">
        <f>IF(AX51="","",VLOOKUP(AX51,'シフト記号表（勤務時間帯）'!$C$6:$W$47,21,FALSE()))</f>
        <v/>
      </c>
      <c r="AY52" s="85" t="str">
        <f>IF(AY51="","",VLOOKUP(AY51,'シフト記号表（勤務時間帯）'!$C$6:$W$47,21,FALSE()))</f>
        <v/>
      </c>
      <c r="AZ52" s="440">
        <f>IF($BC$3="４週",SUM(U52:AV52),IF($BC$3="暦月",SUM(U52:AY52),""))</f>
        <v>0</v>
      </c>
      <c r="BA52" s="440"/>
      <c r="BB52" s="441">
        <f>IF($BC$3="４週",AZ52/4,IF($BC$3="暦月",(AZ52/($BC$8/7)),""))</f>
        <v>0</v>
      </c>
      <c r="BC52" s="441"/>
      <c r="BD52" s="448"/>
      <c r="BE52" s="448"/>
      <c r="BF52" s="448"/>
      <c r="BG52" s="448"/>
      <c r="BH52" s="448"/>
    </row>
    <row r="53" spans="2:60" ht="20.25" customHeight="1" x14ac:dyDescent="0.4">
      <c r="B53" s="87"/>
      <c r="C53" s="444"/>
      <c r="D53" s="444"/>
      <c r="E53" s="444"/>
      <c r="F53" s="88"/>
      <c r="G53" s="89">
        <f>C51</f>
        <v>0</v>
      </c>
      <c r="H53" s="445"/>
      <c r="I53" s="446"/>
      <c r="J53" s="446"/>
      <c r="K53" s="446"/>
      <c r="L53" s="446"/>
      <c r="M53" s="447"/>
      <c r="N53" s="447"/>
      <c r="O53" s="447"/>
      <c r="P53" s="111" t="s">
        <v>49</v>
      </c>
      <c r="Q53" s="112"/>
      <c r="R53" s="112"/>
      <c r="S53" s="113"/>
      <c r="T53" s="114"/>
      <c r="U53" s="94" t="str">
        <f>IF(U51="","",VLOOKUP(U51,'シフト記号表（勤務時間帯）'!$C$6:$Y$47,23,FALSE()))</f>
        <v/>
      </c>
      <c r="V53" s="95" t="str">
        <f>IF(V51="","",VLOOKUP(V51,'シフト記号表（勤務時間帯）'!$C$6:$Y$47,23,FALSE()))</f>
        <v/>
      </c>
      <c r="W53" s="95" t="str">
        <f>IF(W51="","",VLOOKUP(W51,'シフト記号表（勤務時間帯）'!$C$6:$Y$47,23,FALSE()))</f>
        <v/>
      </c>
      <c r="X53" s="95" t="str">
        <f>IF(X51="","",VLOOKUP(X51,'シフト記号表（勤務時間帯）'!$C$6:$Y$47,23,FALSE()))</f>
        <v/>
      </c>
      <c r="Y53" s="95" t="str">
        <f>IF(Y51="","",VLOOKUP(Y51,'シフト記号表（勤務時間帯）'!$C$6:$Y$47,23,FALSE()))</f>
        <v/>
      </c>
      <c r="Z53" s="95" t="str">
        <f>IF(Z51="","",VLOOKUP(Z51,'シフト記号表（勤務時間帯）'!$C$6:$Y$47,23,FALSE()))</f>
        <v/>
      </c>
      <c r="AA53" s="96" t="str">
        <f>IF(AA51="","",VLOOKUP(AA51,'シフト記号表（勤務時間帯）'!$C$6:$Y$47,23,FALSE()))</f>
        <v/>
      </c>
      <c r="AB53" s="94" t="str">
        <f>IF(AB51="","",VLOOKUP(AB51,'シフト記号表（勤務時間帯）'!$C$6:$Y$47,23,FALSE()))</f>
        <v/>
      </c>
      <c r="AC53" s="95" t="str">
        <f>IF(AC51="","",VLOOKUP(AC51,'シフト記号表（勤務時間帯）'!$C$6:$Y$47,23,FALSE()))</f>
        <v/>
      </c>
      <c r="AD53" s="95" t="str">
        <f>IF(AD51="","",VLOOKUP(AD51,'シフト記号表（勤務時間帯）'!$C$6:$Y$47,23,FALSE()))</f>
        <v/>
      </c>
      <c r="AE53" s="95" t="str">
        <f>IF(AE51="","",VLOOKUP(AE51,'シフト記号表（勤務時間帯）'!$C$6:$Y$47,23,FALSE()))</f>
        <v/>
      </c>
      <c r="AF53" s="95" t="str">
        <f>IF(AF51="","",VLOOKUP(AF51,'シフト記号表（勤務時間帯）'!$C$6:$Y$47,23,FALSE()))</f>
        <v/>
      </c>
      <c r="AG53" s="95" t="str">
        <f>IF(AG51="","",VLOOKUP(AG51,'シフト記号表（勤務時間帯）'!$C$6:$Y$47,23,FALSE()))</f>
        <v/>
      </c>
      <c r="AH53" s="96" t="str">
        <f>IF(AH51="","",VLOOKUP(AH51,'シフト記号表（勤務時間帯）'!$C$6:$Y$47,23,FALSE()))</f>
        <v/>
      </c>
      <c r="AI53" s="94" t="str">
        <f>IF(AI51="","",VLOOKUP(AI51,'シフト記号表（勤務時間帯）'!$C$6:$Y$47,23,FALSE()))</f>
        <v/>
      </c>
      <c r="AJ53" s="95" t="str">
        <f>IF(AJ51="","",VLOOKUP(AJ51,'シフト記号表（勤務時間帯）'!$C$6:$Y$47,23,FALSE()))</f>
        <v/>
      </c>
      <c r="AK53" s="95" t="str">
        <f>IF(AK51="","",VLOOKUP(AK51,'シフト記号表（勤務時間帯）'!$C$6:$Y$47,23,FALSE()))</f>
        <v/>
      </c>
      <c r="AL53" s="95" t="str">
        <f>IF(AL51="","",VLOOKUP(AL51,'シフト記号表（勤務時間帯）'!$C$6:$Y$47,23,FALSE()))</f>
        <v/>
      </c>
      <c r="AM53" s="95" t="str">
        <f>IF(AM51="","",VLOOKUP(AM51,'シフト記号表（勤務時間帯）'!$C$6:$Y$47,23,FALSE()))</f>
        <v/>
      </c>
      <c r="AN53" s="95" t="str">
        <f>IF(AN51="","",VLOOKUP(AN51,'シフト記号表（勤務時間帯）'!$C$6:$Y$47,23,FALSE()))</f>
        <v/>
      </c>
      <c r="AO53" s="96" t="str">
        <f>IF(AO51="","",VLOOKUP(AO51,'シフト記号表（勤務時間帯）'!$C$6:$Y$47,23,FALSE()))</f>
        <v/>
      </c>
      <c r="AP53" s="94" t="str">
        <f>IF(AP51="","",VLOOKUP(AP51,'シフト記号表（勤務時間帯）'!$C$6:$Y$47,23,FALSE()))</f>
        <v/>
      </c>
      <c r="AQ53" s="95" t="str">
        <f>IF(AQ51="","",VLOOKUP(AQ51,'シフト記号表（勤務時間帯）'!$C$6:$Y$47,23,FALSE()))</f>
        <v/>
      </c>
      <c r="AR53" s="95" t="str">
        <f>IF(AR51="","",VLOOKUP(AR51,'シフト記号表（勤務時間帯）'!$C$6:$Y$47,23,FALSE()))</f>
        <v/>
      </c>
      <c r="AS53" s="95" t="str">
        <f>IF(AS51="","",VLOOKUP(AS51,'シフト記号表（勤務時間帯）'!$C$6:$Y$47,23,FALSE()))</f>
        <v/>
      </c>
      <c r="AT53" s="95" t="str">
        <f>IF(AT51="","",VLOOKUP(AT51,'シフト記号表（勤務時間帯）'!$C$6:$Y$47,23,FALSE()))</f>
        <v/>
      </c>
      <c r="AU53" s="95" t="str">
        <f>IF(AU51="","",VLOOKUP(AU51,'シフト記号表（勤務時間帯）'!$C$6:$Y$47,23,FALSE()))</f>
        <v/>
      </c>
      <c r="AV53" s="96" t="str">
        <f>IF(AV51="","",VLOOKUP(AV51,'シフト記号表（勤務時間帯）'!$C$6:$Y$47,23,FALSE()))</f>
        <v/>
      </c>
      <c r="AW53" s="94" t="str">
        <f>IF(AW51="","",VLOOKUP(AW51,'シフト記号表（勤務時間帯）'!$C$6:$Y$47,23,FALSE()))</f>
        <v/>
      </c>
      <c r="AX53" s="95" t="str">
        <f>IF(AX51="","",VLOOKUP(AX51,'シフト記号表（勤務時間帯）'!$C$6:$Y$47,23,FALSE()))</f>
        <v/>
      </c>
      <c r="AY53" s="95" t="str">
        <f>IF(AY51="","",VLOOKUP(AY51,'シフト記号表（勤務時間帯）'!$C$6:$Y$47,23,FALSE()))</f>
        <v/>
      </c>
      <c r="AZ53" s="442">
        <f>IF($BC$3="４週",SUM(U53:AV53),IF($BC$3="暦月",SUM(U53:AY53),""))</f>
        <v>0</v>
      </c>
      <c r="BA53" s="442"/>
      <c r="BB53" s="443">
        <f>IF($BC$3="４週",AZ53/4,IF($BC$3="暦月",(AZ53/($BC$8/7)),""))</f>
        <v>0</v>
      </c>
      <c r="BC53" s="443"/>
      <c r="BD53" s="448"/>
      <c r="BE53" s="448"/>
      <c r="BF53" s="448"/>
      <c r="BG53" s="448"/>
      <c r="BH53" s="448"/>
    </row>
    <row r="54" spans="2:60" ht="20.25" customHeight="1" x14ac:dyDescent="0.4">
      <c r="B54" s="97"/>
      <c r="C54" s="444"/>
      <c r="D54" s="444"/>
      <c r="E54" s="444"/>
      <c r="F54" s="78"/>
      <c r="G54" s="79"/>
      <c r="H54" s="445"/>
      <c r="I54" s="446"/>
      <c r="J54" s="446"/>
      <c r="K54" s="446"/>
      <c r="L54" s="446"/>
      <c r="M54" s="447"/>
      <c r="N54" s="447"/>
      <c r="O54" s="447"/>
      <c r="P54" s="100" t="s">
        <v>47</v>
      </c>
      <c r="Q54" s="104"/>
      <c r="R54" s="104"/>
      <c r="S54" s="105"/>
      <c r="T54" s="110"/>
      <c r="U54" s="175"/>
      <c r="V54" s="176"/>
      <c r="W54" s="176"/>
      <c r="X54" s="176"/>
      <c r="Y54" s="176"/>
      <c r="Z54" s="176"/>
      <c r="AA54" s="177"/>
      <c r="AB54" s="175"/>
      <c r="AC54" s="176"/>
      <c r="AD54" s="176"/>
      <c r="AE54" s="176"/>
      <c r="AF54" s="176"/>
      <c r="AG54" s="176"/>
      <c r="AH54" s="177"/>
      <c r="AI54" s="175"/>
      <c r="AJ54" s="176"/>
      <c r="AK54" s="176"/>
      <c r="AL54" s="176"/>
      <c r="AM54" s="176"/>
      <c r="AN54" s="176"/>
      <c r="AO54" s="177"/>
      <c r="AP54" s="175"/>
      <c r="AQ54" s="176"/>
      <c r="AR54" s="176"/>
      <c r="AS54" s="176"/>
      <c r="AT54" s="176"/>
      <c r="AU54" s="176"/>
      <c r="AV54" s="177"/>
      <c r="AW54" s="175"/>
      <c r="AX54" s="176"/>
      <c r="AY54" s="176"/>
      <c r="AZ54" s="437"/>
      <c r="BA54" s="437"/>
      <c r="BB54" s="438"/>
      <c r="BC54" s="438"/>
      <c r="BD54" s="448"/>
      <c r="BE54" s="448"/>
      <c r="BF54" s="448"/>
      <c r="BG54" s="448"/>
      <c r="BH54" s="448"/>
    </row>
    <row r="55" spans="2:60" ht="20.25" customHeight="1" x14ac:dyDescent="0.4">
      <c r="B55" s="77">
        <f>B52+1</f>
        <v>12</v>
      </c>
      <c r="C55" s="444"/>
      <c r="D55" s="444"/>
      <c r="E55" s="444"/>
      <c r="F55" s="78">
        <f>C54</f>
        <v>0</v>
      </c>
      <c r="G55" s="79"/>
      <c r="H55" s="445"/>
      <c r="I55" s="446"/>
      <c r="J55" s="446"/>
      <c r="K55" s="446"/>
      <c r="L55" s="446"/>
      <c r="M55" s="447"/>
      <c r="N55" s="447"/>
      <c r="O55" s="447"/>
      <c r="P55" s="80" t="s">
        <v>48</v>
      </c>
      <c r="Q55" s="81"/>
      <c r="R55" s="81"/>
      <c r="S55" s="82"/>
      <c r="T55" s="83"/>
      <c r="U55" s="84" t="str">
        <f>IF(U54="","",VLOOKUP(U54,'シフト記号表（勤務時間帯）'!$C$6:$W$47,21,FALSE()))</f>
        <v/>
      </c>
      <c r="V55" s="85" t="str">
        <f>IF(V54="","",VLOOKUP(V54,'シフト記号表（勤務時間帯）'!$C$6:$W$47,21,FALSE()))</f>
        <v/>
      </c>
      <c r="W55" s="85" t="str">
        <f>IF(W54="","",VLOOKUP(W54,'シフト記号表（勤務時間帯）'!$C$6:$W$47,21,FALSE()))</f>
        <v/>
      </c>
      <c r="X55" s="85" t="str">
        <f>IF(X54="","",VLOOKUP(X54,'シフト記号表（勤務時間帯）'!$C$6:$W$47,21,FALSE()))</f>
        <v/>
      </c>
      <c r="Y55" s="85" t="str">
        <f>IF(Y54="","",VLOOKUP(Y54,'シフト記号表（勤務時間帯）'!$C$6:$W$47,21,FALSE()))</f>
        <v/>
      </c>
      <c r="Z55" s="85" t="str">
        <f>IF(Z54="","",VLOOKUP(Z54,'シフト記号表（勤務時間帯）'!$C$6:$W$47,21,FALSE()))</f>
        <v/>
      </c>
      <c r="AA55" s="86" t="str">
        <f>IF(AA54="","",VLOOKUP(AA54,'シフト記号表（勤務時間帯）'!$C$6:$W$47,21,FALSE()))</f>
        <v/>
      </c>
      <c r="AB55" s="84" t="str">
        <f>IF(AB54="","",VLOOKUP(AB54,'シフト記号表（勤務時間帯）'!$C$6:$W$47,21,FALSE()))</f>
        <v/>
      </c>
      <c r="AC55" s="85" t="str">
        <f>IF(AC54="","",VLOOKUP(AC54,'シフト記号表（勤務時間帯）'!$C$6:$W$47,21,FALSE()))</f>
        <v/>
      </c>
      <c r="AD55" s="85" t="str">
        <f>IF(AD54="","",VLOOKUP(AD54,'シフト記号表（勤務時間帯）'!$C$6:$W$47,21,FALSE()))</f>
        <v/>
      </c>
      <c r="AE55" s="85" t="str">
        <f>IF(AE54="","",VLOOKUP(AE54,'シフト記号表（勤務時間帯）'!$C$6:$W$47,21,FALSE()))</f>
        <v/>
      </c>
      <c r="AF55" s="85" t="str">
        <f>IF(AF54="","",VLOOKUP(AF54,'シフト記号表（勤務時間帯）'!$C$6:$W$47,21,FALSE()))</f>
        <v/>
      </c>
      <c r="AG55" s="85" t="str">
        <f>IF(AG54="","",VLOOKUP(AG54,'シフト記号表（勤務時間帯）'!$C$6:$W$47,21,FALSE()))</f>
        <v/>
      </c>
      <c r="AH55" s="86" t="str">
        <f>IF(AH54="","",VLOOKUP(AH54,'シフト記号表（勤務時間帯）'!$C$6:$W$47,21,FALSE()))</f>
        <v/>
      </c>
      <c r="AI55" s="84" t="str">
        <f>IF(AI54="","",VLOOKUP(AI54,'シフト記号表（勤務時間帯）'!$C$6:$W$47,21,FALSE()))</f>
        <v/>
      </c>
      <c r="AJ55" s="85" t="str">
        <f>IF(AJ54="","",VLOOKUP(AJ54,'シフト記号表（勤務時間帯）'!$C$6:$W$47,21,FALSE()))</f>
        <v/>
      </c>
      <c r="AK55" s="85" t="str">
        <f>IF(AK54="","",VLOOKUP(AK54,'シフト記号表（勤務時間帯）'!$C$6:$W$47,21,FALSE()))</f>
        <v/>
      </c>
      <c r="AL55" s="85" t="str">
        <f>IF(AL54="","",VLOOKUP(AL54,'シフト記号表（勤務時間帯）'!$C$6:$W$47,21,FALSE()))</f>
        <v/>
      </c>
      <c r="AM55" s="85" t="str">
        <f>IF(AM54="","",VLOOKUP(AM54,'シフト記号表（勤務時間帯）'!$C$6:$W$47,21,FALSE()))</f>
        <v/>
      </c>
      <c r="AN55" s="85" t="str">
        <f>IF(AN54="","",VLOOKUP(AN54,'シフト記号表（勤務時間帯）'!$C$6:$W$47,21,FALSE()))</f>
        <v/>
      </c>
      <c r="AO55" s="86" t="str">
        <f>IF(AO54="","",VLOOKUP(AO54,'シフト記号表（勤務時間帯）'!$C$6:$W$47,21,FALSE()))</f>
        <v/>
      </c>
      <c r="AP55" s="84" t="str">
        <f>IF(AP54="","",VLOOKUP(AP54,'シフト記号表（勤務時間帯）'!$C$6:$W$47,21,FALSE()))</f>
        <v/>
      </c>
      <c r="AQ55" s="85" t="str">
        <f>IF(AQ54="","",VLOOKUP(AQ54,'シフト記号表（勤務時間帯）'!$C$6:$W$47,21,FALSE()))</f>
        <v/>
      </c>
      <c r="AR55" s="85" t="str">
        <f>IF(AR54="","",VLOOKUP(AR54,'シフト記号表（勤務時間帯）'!$C$6:$W$47,21,FALSE()))</f>
        <v/>
      </c>
      <c r="AS55" s="85" t="str">
        <f>IF(AS54="","",VLOOKUP(AS54,'シフト記号表（勤務時間帯）'!$C$6:$W$47,21,FALSE()))</f>
        <v/>
      </c>
      <c r="AT55" s="85" t="str">
        <f>IF(AT54="","",VLOOKUP(AT54,'シフト記号表（勤務時間帯）'!$C$6:$W$47,21,FALSE()))</f>
        <v/>
      </c>
      <c r="AU55" s="85" t="str">
        <f>IF(AU54="","",VLOOKUP(AU54,'シフト記号表（勤務時間帯）'!$C$6:$W$47,21,FALSE()))</f>
        <v/>
      </c>
      <c r="AV55" s="86" t="str">
        <f>IF(AV54="","",VLOOKUP(AV54,'シフト記号表（勤務時間帯）'!$C$6:$W$47,21,FALSE()))</f>
        <v/>
      </c>
      <c r="AW55" s="84" t="str">
        <f>IF(AW54="","",VLOOKUP(AW54,'シフト記号表（勤務時間帯）'!$C$6:$W$47,21,FALSE()))</f>
        <v/>
      </c>
      <c r="AX55" s="85" t="str">
        <f>IF(AX54="","",VLOOKUP(AX54,'シフト記号表（勤務時間帯）'!$C$6:$W$47,21,FALSE()))</f>
        <v/>
      </c>
      <c r="AY55" s="85" t="str">
        <f>IF(AY54="","",VLOOKUP(AY54,'シフト記号表（勤務時間帯）'!$C$6:$W$47,21,FALSE()))</f>
        <v/>
      </c>
      <c r="AZ55" s="440">
        <f>IF($BC$3="４週",SUM(U55:AV55),IF($BC$3="暦月",SUM(U55:AY55),""))</f>
        <v>0</v>
      </c>
      <c r="BA55" s="440"/>
      <c r="BB55" s="441">
        <f>IF($BC$3="４週",AZ55/4,IF($BC$3="暦月",(AZ55/($BC$8/7)),""))</f>
        <v>0</v>
      </c>
      <c r="BC55" s="441"/>
      <c r="BD55" s="448"/>
      <c r="BE55" s="448"/>
      <c r="BF55" s="448"/>
      <c r="BG55" s="448"/>
      <c r="BH55" s="448"/>
    </row>
    <row r="56" spans="2:60" ht="20.25" customHeight="1" x14ac:dyDescent="0.4">
      <c r="B56" s="87"/>
      <c r="C56" s="444"/>
      <c r="D56" s="444"/>
      <c r="E56" s="444"/>
      <c r="F56" s="88"/>
      <c r="G56" s="89">
        <f>C54</f>
        <v>0</v>
      </c>
      <c r="H56" s="445"/>
      <c r="I56" s="446"/>
      <c r="J56" s="446"/>
      <c r="K56" s="446"/>
      <c r="L56" s="446"/>
      <c r="M56" s="447"/>
      <c r="N56" s="447"/>
      <c r="O56" s="447"/>
      <c r="P56" s="111" t="s">
        <v>49</v>
      </c>
      <c r="Q56" s="112"/>
      <c r="R56" s="112"/>
      <c r="S56" s="113"/>
      <c r="T56" s="114"/>
      <c r="U56" s="94" t="str">
        <f>IF(U54="","",VLOOKUP(U54,'シフト記号表（勤務時間帯）'!$C$6:$Y$47,23,FALSE()))</f>
        <v/>
      </c>
      <c r="V56" s="95" t="str">
        <f>IF(V54="","",VLOOKUP(V54,'シフト記号表（勤務時間帯）'!$C$6:$Y$47,23,FALSE()))</f>
        <v/>
      </c>
      <c r="W56" s="95" t="str">
        <f>IF(W54="","",VLOOKUP(W54,'シフト記号表（勤務時間帯）'!$C$6:$Y$47,23,FALSE()))</f>
        <v/>
      </c>
      <c r="X56" s="95" t="str">
        <f>IF(X54="","",VLOOKUP(X54,'シフト記号表（勤務時間帯）'!$C$6:$Y$47,23,FALSE()))</f>
        <v/>
      </c>
      <c r="Y56" s="95" t="str">
        <f>IF(Y54="","",VLOOKUP(Y54,'シフト記号表（勤務時間帯）'!$C$6:$Y$47,23,FALSE()))</f>
        <v/>
      </c>
      <c r="Z56" s="95" t="str">
        <f>IF(Z54="","",VLOOKUP(Z54,'シフト記号表（勤務時間帯）'!$C$6:$Y$47,23,FALSE()))</f>
        <v/>
      </c>
      <c r="AA56" s="96" t="str">
        <f>IF(AA54="","",VLOOKUP(AA54,'シフト記号表（勤務時間帯）'!$C$6:$Y$47,23,FALSE()))</f>
        <v/>
      </c>
      <c r="AB56" s="94" t="str">
        <f>IF(AB54="","",VLOOKUP(AB54,'シフト記号表（勤務時間帯）'!$C$6:$Y$47,23,FALSE()))</f>
        <v/>
      </c>
      <c r="AC56" s="95" t="str">
        <f>IF(AC54="","",VLOOKUP(AC54,'シフト記号表（勤務時間帯）'!$C$6:$Y$47,23,FALSE()))</f>
        <v/>
      </c>
      <c r="AD56" s="95" t="str">
        <f>IF(AD54="","",VLOOKUP(AD54,'シフト記号表（勤務時間帯）'!$C$6:$Y$47,23,FALSE()))</f>
        <v/>
      </c>
      <c r="AE56" s="95" t="str">
        <f>IF(AE54="","",VLOOKUP(AE54,'シフト記号表（勤務時間帯）'!$C$6:$Y$47,23,FALSE()))</f>
        <v/>
      </c>
      <c r="AF56" s="95" t="str">
        <f>IF(AF54="","",VLOOKUP(AF54,'シフト記号表（勤務時間帯）'!$C$6:$Y$47,23,FALSE()))</f>
        <v/>
      </c>
      <c r="AG56" s="95" t="str">
        <f>IF(AG54="","",VLOOKUP(AG54,'シフト記号表（勤務時間帯）'!$C$6:$Y$47,23,FALSE()))</f>
        <v/>
      </c>
      <c r="AH56" s="96" t="str">
        <f>IF(AH54="","",VLOOKUP(AH54,'シフト記号表（勤務時間帯）'!$C$6:$Y$47,23,FALSE()))</f>
        <v/>
      </c>
      <c r="AI56" s="94" t="str">
        <f>IF(AI54="","",VLOOKUP(AI54,'シフト記号表（勤務時間帯）'!$C$6:$Y$47,23,FALSE()))</f>
        <v/>
      </c>
      <c r="AJ56" s="95" t="str">
        <f>IF(AJ54="","",VLOOKUP(AJ54,'シフト記号表（勤務時間帯）'!$C$6:$Y$47,23,FALSE()))</f>
        <v/>
      </c>
      <c r="AK56" s="95" t="str">
        <f>IF(AK54="","",VLOOKUP(AK54,'シフト記号表（勤務時間帯）'!$C$6:$Y$47,23,FALSE()))</f>
        <v/>
      </c>
      <c r="AL56" s="95" t="str">
        <f>IF(AL54="","",VLOOKUP(AL54,'シフト記号表（勤務時間帯）'!$C$6:$Y$47,23,FALSE()))</f>
        <v/>
      </c>
      <c r="AM56" s="95" t="str">
        <f>IF(AM54="","",VLOOKUP(AM54,'シフト記号表（勤務時間帯）'!$C$6:$Y$47,23,FALSE()))</f>
        <v/>
      </c>
      <c r="AN56" s="95" t="str">
        <f>IF(AN54="","",VLOOKUP(AN54,'シフト記号表（勤務時間帯）'!$C$6:$Y$47,23,FALSE()))</f>
        <v/>
      </c>
      <c r="AO56" s="96" t="str">
        <f>IF(AO54="","",VLOOKUP(AO54,'シフト記号表（勤務時間帯）'!$C$6:$Y$47,23,FALSE()))</f>
        <v/>
      </c>
      <c r="AP56" s="94" t="str">
        <f>IF(AP54="","",VLOOKUP(AP54,'シフト記号表（勤務時間帯）'!$C$6:$Y$47,23,FALSE()))</f>
        <v/>
      </c>
      <c r="AQ56" s="95" t="str">
        <f>IF(AQ54="","",VLOOKUP(AQ54,'シフト記号表（勤務時間帯）'!$C$6:$Y$47,23,FALSE()))</f>
        <v/>
      </c>
      <c r="AR56" s="95" t="str">
        <f>IF(AR54="","",VLOOKUP(AR54,'シフト記号表（勤務時間帯）'!$C$6:$Y$47,23,FALSE()))</f>
        <v/>
      </c>
      <c r="AS56" s="95" t="str">
        <f>IF(AS54="","",VLOOKUP(AS54,'シフト記号表（勤務時間帯）'!$C$6:$Y$47,23,FALSE()))</f>
        <v/>
      </c>
      <c r="AT56" s="95" t="str">
        <f>IF(AT54="","",VLOOKUP(AT54,'シフト記号表（勤務時間帯）'!$C$6:$Y$47,23,FALSE()))</f>
        <v/>
      </c>
      <c r="AU56" s="95" t="str">
        <f>IF(AU54="","",VLOOKUP(AU54,'シフト記号表（勤務時間帯）'!$C$6:$Y$47,23,FALSE()))</f>
        <v/>
      </c>
      <c r="AV56" s="96" t="str">
        <f>IF(AV54="","",VLOOKUP(AV54,'シフト記号表（勤務時間帯）'!$C$6:$Y$47,23,FALSE()))</f>
        <v/>
      </c>
      <c r="AW56" s="94" t="str">
        <f>IF(AW54="","",VLOOKUP(AW54,'シフト記号表（勤務時間帯）'!$C$6:$Y$47,23,FALSE()))</f>
        <v/>
      </c>
      <c r="AX56" s="95" t="str">
        <f>IF(AX54="","",VLOOKUP(AX54,'シフト記号表（勤務時間帯）'!$C$6:$Y$47,23,FALSE()))</f>
        <v/>
      </c>
      <c r="AY56" s="95" t="str">
        <f>IF(AY54="","",VLOOKUP(AY54,'シフト記号表（勤務時間帯）'!$C$6:$Y$47,23,FALSE()))</f>
        <v/>
      </c>
      <c r="AZ56" s="442">
        <f>IF($BC$3="４週",SUM(U56:AV56),IF($BC$3="暦月",SUM(U56:AY56),""))</f>
        <v>0</v>
      </c>
      <c r="BA56" s="442"/>
      <c r="BB56" s="443">
        <f>IF($BC$3="４週",AZ56/4,IF($BC$3="暦月",(AZ56/($BC$8/7)),""))</f>
        <v>0</v>
      </c>
      <c r="BC56" s="443"/>
      <c r="BD56" s="448"/>
      <c r="BE56" s="448"/>
      <c r="BF56" s="448"/>
      <c r="BG56" s="448"/>
      <c r="BH56" s="448"/>
    </row>
    <row r="57" spans="2:60" ht="20.25" customHeight="1" x14ac:dyDescent="0.4">
      <c r="B57" s="97"/>
      <c r="C57" s="444"/>
      <c r="D57" s="444"/>
      <c r="E57" s="444"/>
      <c r="F57" s="78"/>
      <c r="G57" s="79"/>
      <c r="H57" s="445"/>
      <c r="I57" s="446"/>
      <c r="J57" s="446"/>
      <c r="K57" s="446"/>
      <c r="L57" s="446"/>
      <c r="M57" s="447"/>
      <c r="N57" s="447"/>
      <c r="O57" s="447"/>
      <c r="P57" s="100" t="s">
        <v>47</v>
      </c>
      <c r="Q57" s="104"/>
      <c r="R57" s="104"/>
      <c r="S57" s="105"/>
      <c r="T57" s="110"/>
      <c r="U57" s="175"/>
      <c r="V57" s="176"/>
      <c r="W57" s="176"/>
      <c r="X57" s="176"/>
      <c r="Y57" s="176"/>
      <c r="Z57" s="176"/>
      <c r="AA57" s="177"/>
      <c r="AB57" s="175"/>
      <c r="AC57" s="176"/>
      <c r="AD57" s="176"/>
      <c r="AE57" s="176"/>
      <c r="AF57" s="176"/>
      <c r="AG57" s="176"/>
      <c r="AH57" s="177"/>
      <c r="AI57" s="175"/>
      <c r="AJ57" s="176"/>
      <c r="AK57" s="176"/>
      <c r="AL57" s="176"/>
      <c r="AM57" s="176"/>
      <c r="AN57" s="176"/>
      <c r="AO57" s="177"/>
      <c r="AP57" s="175"/>
      <c r="AQ57" s="176"/>
      <c r="AR57" s="176"/>
      <c r="AS57" s="176"/>
      <c r="AT57" s="176"/>
      <c r="AU57" s="176"/>
      <c r="AV57" s="177"/>
      <c r="AW57" s="175"/>
      <c r="AX57" s="176"/>
      <c r="AY57" s="176"/>
      <c r="AZ57" s="437"/>
      <c r="BA57" s="437"/>
      <c r="BB57" s="438"/>
      <c r="BC57" s="438"/>
      <c r="BD57" s="448"/>
      <c r="BE57" s="448"/>
      <c r="BF57" s="448"/>
      <c r="BG57" s="448"/>
      <c r="BH57" s="448"/>
    </row>
    <row r="58" spans="2:60" ht="20.25" customHeight="1" x14ac:dyDescent="0.4">
      <c r="B58" s="77">
        <f>B55+1</f>
        <v>13</v>
      </c>
      <c r="C58" s="444"/>
      <c r="D58" s="444"/>
      <c r="E58" s="444"/>
      <c r="F58" s="78">
        <f>C57</f>
        <v>0</v>
      </c>
      <c r="G58" s="79"/>
      <c r="H58" s="445"/>
      <c r="I58" s="446"/>
      <c r="J58" s="446"/>
      <c r="K58" s="446"/>
      <c r="L58" s="446"/>
      <c r="M58" s="447"/>
      <c r="N58" s="447"/>
      <c r="O58" s="447"/>
      <c r="P58" s="80" t="s">
        <v>48</v>
      </c>
      <c r="Q58" s="81"/>
      <c r="R58" s="81"/>
      <c r="S58" s="82"/>
      <c r="T58" s="83"/>
      <c r="U58" s="84" t="str">
        <f>IF(U57="","",VLOOKUP(U57,'シフト記号表（勤務時間帯）'!$C$6:$W$47,21,FALSE()))</f>
        <v/>
      </c>
      <c r="V58" s="85" t="str">
        <f>IF(V57="","",VLOOKUP(V57,'シフト記号表（勤務時間帯）'!$C$6:$W$47,21,FALSE()))</f>
        <v/>
      </c>
      <c r="W58" s="85" t="str">
        <f>IF(W57="","",VLOOKUP(W57,'シフト記号表（勤務時間帯）'!$C$6:$W$47,21,FALSE()))</f>
        <v/>
      </c>
      <c r="X58" s="85" t="str">
        <f>IF(X57="","",VLOOKUP(X57,'シフト記号表（勤務時間帯）'!$C$6:$W$47,21,FALSE()))</f>
        <v/>
      </c>
      <c r="Y58" s="85" t="str">
        <f>IF(Y57="","",VLOOKUP(Y57,'シフト記号表（勤務時間帯）'!$C$6:$W$47,21,FALSE()))</f>
        <v/>
      </c>
      <c r="Z58" s="85" t="str">
        <f>IF(Z57="","",VLOOKUP(Z57,'シフト記号表（勤務時間帯）'!$C$6:$W$47,21,FALSE()))</f>
        <v/>
      </c>
      <c r="AA58" s="86" t="str">
        <f>IF(AA57="","",VLOOKUP(AA57,'シフト記号表（勤務時間帯）'!$C$6:$W$47,21,FALSE()))</f>
        <v/>
      </c>
      <c r="AB58" s="84" t="str">
        <f>IF(AB57="","",VLOOKUP(AB57,'シフト記号表（勤務時間帯）'!$C$6:$W$47,21,FALSE()))</f>
        <v/>
      </c>
      <c r="AC58" s="85" t="str">
        <f>IF(AC57="","",VLOOKUP(AC57,'シフト記号表（勤務時間帯）'!$C$6:$W$47,21,FALSE()))</f>
        <v/>
      </c>
      <c r="AD58" s="85" t="str">
        <f>IF(AD57="","",VLOOKUP(AD57,'シフト記号表（勤務時間帯）'!$C$6:$W$47,21,FALSE()))</f>
        <v/>
      </c>
      <c r="AE58" s="85" t="str">
        <f>IF(AE57="","",VLOOKUP(AE57,'シフト記号表（勤務時間帯）'!$C$6:$W$47,21,FALSE()))</f>
        <v/>
      </c>
      <c r="AF58" s="85" t="str">
        <f>IF(AF57="","",VLOOKUP(AF57,'シフト記号表（勤務時間帯）'!$C$6:$W$47,21,FALSE()))</f>
        <v/>
      </c>
      <c r="AG58" s="85" t="str">
        <f>IF(AG57="","",VLOOKUP(AG57,'シフト記号表（勤務時間帯）'!$C$6:$W$47,21,FALSE()))</f>
        <v/>
      </c>
      <c r="AH58" s="86" t="str">
        <f>IF(AH57="","",VLOOKUP(AH57,'シフト記号表（勤務時間帯）'!$C$6:$W$47,21,FALSE()))</f>
        <v/>
      </c>
      <c r="AI58" s="84" t="str">
        <f>IF(AI57="","",VLOOKUP(AI57,'シフト記号表（勤務時間帯）'!$C$6:$W$47,21,FALSE()))</f>
        <v/>
      </c>
      <c r="AJ58" s="85" t="str">
        <f>IF(AJ57="","",VLOOKUP(AJ57,'シフト記号表（勤務時間帯）'!$C$6:$W$47,21,FALSE()))</f>
        <v/>
      </c>
      <c r="AK58" s="85" t="str">
        <f>IF(AK57="","",VLOOKUP(AK57,'シフト記号表（勤務時間帯）'!$C$6:$W$47,21,FALSE()))</f>
        <v/>
      </c>
      <c r="AL58" s="85" t="str">
        <f>IF(AL57="","",VLOOKUP(AL57,'シフト記号表（勤務時間帯）'!$C$6:$W$47,21,FALSE()))</f>
        <v/>
      </c>
      <c r="AM58" s="85" t="str">
        <f>IF(AM57="","",VLOOKUP(AM57,'シフト記号表（勤務時間帯）'!$C$6:$W$47,21,FALSE()))</f>
        <v/>
      </c>
      <c r="AN58" s="85" t="str">
        <f>IF(AN57="","",VLOOKUP(AN57,'シフト記号表（勤務時間帯）'!$C$6:$W$47,21,FALSE()))</f>
        <v/>
      </c>
      <c r="AO58" s="86" t="str">
        <f>IF(AO57="","",VLOOKUP(AO57,'シフト記号表（勤務時間帯）'!$C$6:$W$47,21,FALSE()))</f>
        <v/>
      </c>
      <c r="AP58" s="84" t="str">
        <f>IF(AP57="","",VLOOKUP(AP57,'シフト記号表（勤務時間帯）'!$C$6:$W$47,21,FALSE()))</f>
        <v/>
      </c>
      <c r="AQ58" s="85" t="str">
        <f>IF(AQ57="","",VLOOKUP(AQ57,'シフト記号表（勤務時間帯）'!$C$6:$W$47,21,FALSE()))</f>
        <v/>
      </c>
      <c r="AR58" s="85" t="str">
        <f>IF(AR57="","",VLOOKUP(AR57,'シフト記号表（勤務時間帯）'!$C$6:$W$47,21,FALSE()))</f>
        <v/>
      </c>
      <c r="AS58" s="85" t="str">
        <f>IF(AS57="","",VLOOKUP(AS57,'シフト記号表（勤務時間帯）'!$C$6:$W$47,21,FALSE()))</f>
        <v/>
      </c>
      <c r="AT58" s="85" t="str">
        <f>IF(AT57="","",VLOOKUP(AT57,'シフト記号表（勤務時間帯）'!$C$6:$W$47,21,FALSE()))</f>
        <v/>
      </c>
      <c r="AU58" s="85" t="str">
        <f>IF(AU57="","",VLOOKUP(AU57,'シフト記号表（勤務時間帯）'!$C$6:$W$47,21,FALSE()))</f>
        <v/>
      </c>
      <c r="AV58" s="86" t="str">
        <f>IF(AV57="","",VLOOKUP(AV57,'シフト記号表（勤務時間帯）'!$C$6:$W$47,21,FALSE()))</f>
        <v/>
      </c>
      <c r="AW58" s="84" t="str">
        <f>IF(AW57="","",VLOOKUP(AW57,'シフト記号表（勤務時間帯）'!$C$6:$W$47,21,FALSE()))</f>
        <v/>
      </c>
      <c r="AX58" s="85" t="str">
        <f>IF(AX57="","",VLOOKUP(AX57,'シフト記号表（勤務時間帯）'!$C$6:$W$47,21,FALSE()))</f>
        <v/>
      </c>
      <c r="AY58" s="85" t="str">
        <f>IF(AY57="","",VLOOKUP(AY57,'シフト記号表（勤務時間帯）'!$C$6:$W$47,21,FALSE()))</f>
        <v/>
      </c>
      <c r="AZ58" s="440">
        <f>IF($BC$3="４週",SUM(U58:AV58),IF($BC$3="暦月",SUM(U58:AY58),""))</f>
        <v>0</v>
      </c>
      <c r="BA58" s="440"/>
      <c r="BB58" s="441">
        <f>IF($BC$3="４週",AZ58/4,IF($BC$3="暦月",(AZ58/($BC$8/7)),""))</f>
        <v>0</v>
      </c>
      <c r="BC58" s="441"/>
      <c r="BD58" s="448"/>
      <c r="BE58" s="448"/>
      <c r="BF58" s="448"/>
      <c r="BG58" s="448"/>
      <c r="BH58" s="448"/>
    </row>
    <row r="59" spans="2:60" ht="20.25" customHeight="1" x14ac:dyDescent="0.4">
      <c r="B59" s="87"/>
      <c r="C59" s="444"/>
      <c r="D59" s="444"/>
      <c r="E59" s="444"/>
      <c r="F59" s="88"/>
      <c r="G59" s="89">
        <f>C57</f>
        <v>0</v>
      </c>
      <c r="H59" s="445"/>
      <c r="I59" s="446"/>
      <c r="J59" s="446"/>
      <c r="K59" s="446"/>
      <c r="L59" s="446"/>
      <c r="M59" s="447"/>
      <c r="N59" s="447"/>
      <c r="O59" s="447"/>
      <c r="P59" s="111" t="s">
        <v>49</v>
      </c>
      <c r="Q59" s="112"/>
      <c r="R59" s="112"/>
      <c r="S59" s="113"/>
      <c r="T59" s="114"/>
      <c r="U59" s="94" t="str">
        <f>IF(U57="","",VLOOKUP(U57,'シフト記号表（勤務時間帯）'!$C$6:$Y$47,23,FALSE()))</f>
        <v/>
      </c>
      <c r="V59" s="95" t="str">
        <f>IF(V57="","",VLOOKUP(V57,'シフト記号表（勤務時間帯）'!$C$6:$Y$47,23,FALSE()))</f>
        <v/>
      </c>
      <c r="W59" s="95" t="str">
        <f>IF(W57="","",VLOOKUP(W57,'シフト記号表（勤務時間帯）'!$C$6:$Y$47,23,FALSE()))</f>
        <v/>
      </c>
      <c r="X59" s="95" t="str">
        <f>IF(X57="","",VLOOKUP(X57,'シフト記号表（勤務時間帯）'!$C$6:$Y$47,23,FALSE()))</f>
        <v/>
      </c>
      <c r="Y59" s="95" t="str">
        <f>IF(Y57="","",VLOOKUP(Y57,'シフト記号表（勤務時間帯）'!$C$6:$Y$47,23,FALSE()))</f>
        <v/>
      </c>
      <c r="Z59" s="95" t="str">
        <f>IF(Z57="","",VLOOKUP(Z57,'シフト記号表（勤務時間帯）'!$C$6:$Y$47,23,FALSE()))</f>
        <v/>
      </c>
      <c r="AA59" s="96" t="str">
        <f>IF(AA57="","",VLOOKUP(AA57,'シフト記号表（勤務時間帯）'!$C$6:$Y$47,23,FALSE()))</f>
        <v/>
      </c>
      <c r="AB59" s="94" t="str">
        <f>IF(AB57="","",VLOOKUP(AB57,'シフト記号表（勤務時間帯）'!$C$6:$Y$47,23,FALSE()))</f>
        <v/>
      </c>
      <c r="AC59" s="95" t="str">
        <f>IF(AC57="","",VLOOKUP(AC57,'シフト記号表（勤務時間帯）'!$C$6:$Y$47,23,FALSE()))</f>
        <v/>
      </c>
      <c r="AD59" s="95" t="str">
        <f>IF(AD57="","",VLOOKUP(AD57,'シフト記号表（勤務時間帯）'!$C$6:$Y$47,23,FALSE()))</f>
        <v/>
      </c>
      <c r="AE59" s="95" t="str">
        <f>IF(AE57="","",VLOOKUP(AE57,'シフト記号表（勤務時間帯）'!$C$6:$Y$47,23,FALSE()))</f>
        <v/>
      </c>
      <c r="AF59" s="95" t="str">
        <f>IF(AF57="","",VLOOKUP(AF57,'シフト記号表（勤務時間帯）'!$C$6:$Y$47,23,FALSE()))</f>
        <v/>
      </c>
      <c r="AG59" s="95" t="str">
        <f>IF(AG57="","",VLOOKUP(AG57,'シフト記号表（勤務時間帯）'!$C$6:$Y$47,23,FALSE()))</f>
        <v/>
      </c>
      <c r="AH59" s="96" t="str">
        <f>IF(AH57="","",VLOOKUP(AH57,'シフト記号表（勤務時間帯）'!$C$6:$Y$47,23,FALSE()))</f>
        <v/>
      </c>
      <c r="AI59" s="94" t="str">
        <f>IF(AI57="","",VLOOKUP(AI57,'シフト記号表（勤務時間帯）'!$C$6:$Y$47,23,FALSE()))</f>
        <v/>
      </c>
      <c r="AJ59" s="95" t="str">
        <f>IF(AJ57="","",VLOOKUP(AJ57,'シフト記号表（勤務時間帯）'!$C$6:$Y$47,23,FALSE()))</f>
        <v/>
      </c>
      <c r="AK59" s="95" t="str">
        <f>IF(AK57="","",VLOOKUP(AK57,'シフト記号表（勤務時間帯）'!$C$6:$Y$47,23,FALSE()))</f>
        <v/>
      </c>
      <c r="AL59" s="95" t="str">
        <f>IF(AL57="","",VLOOKUP(AL57,'シフト記号表（勤務時間帯）'!$C$6:$Y$47,23,FALSE()))</f>
        <v/>
      </c>
      <c r="AM59" s="95" t="str">
        <f>IF(AM57="","",VLOOKUP(AM57,'シフト記号表（勤務時間帯）'!$C$6:$Y$47,23,FALSE()))</f>
        <v/>
      </c>
      <c r="AN59" s="95" t="str">
        <f>IF(AN57="","",VLOOKUP(AN57,'シフト記号表（勤務時間帯）'!$C$6:$Y$47,23,FALSE()))</f>
        <v/>
      </c>
      <c r="AO59" s="96" t="str">
        <f>IF(AO57="","",VLOOKUP(AO57,'シフト記号表（勤務時間帯）'!$C$6:$Y$47,23,FALSE()))</f>
        <v/>
      </c>
      <c r="AP59" s="94" t="str">
        <f>IF(AP57="","",VLOOKUP(AP57,'シフト記号表（勤務時間帯）'!$C$6:$Y$47,23,FALSE()))</f>
        <v/>
      </c>
      <c r="AQ59" s="95" t="str">
        <f>IF(AQ57="","",VLOOKUP(AQ57,'シフト記号表（勤務時間帯）'!$C$6:$Y$47,23,FALSE()))</f>
        <v/>
      </c>
      <c r="AR59" s="95" t="str">
        <f>IF(AR57="","",VLOOKUP(AR57,'シフト記号表（勤務時間帯）'!$C$6:$Y$47,23,FALSE()))</f>
        <v/>
      </c>
      <c r="AS59" s="95" t="str">
        <f>IF(AS57="","",VLOOKUP(AS57,'シフト記号表（勤務時間帯）'!$C$6:$Y$47,23,FALSE()))</f>
        <v/>
      </c>
      <c r="AT59" s="95" t="str">
        <f>IF(AT57="","",VLOOKUP(AT57,'シフト記号表（勤務時間帯）'!$C$6:$Y$47,23,FALSE()))</f>
        <v/>
      </c>
      <c r="AU59" s="95" t="str">
        <f>IF(AU57="","",VLOOKUP(AU57,'シフト記号表（勤務時間帯）'!$C$6:$Y$47,23,FALSE()))</f>
        <v/>
      </c>
      <c r="AV59" s="96" t="str">
        <f>IF(AV57="","",VLOOKUP(AV57,'シフト記号表（勤務時間帯）'!$C$6:$Y$47,23,FALSE()))</f>
        <v/>
      </c>
      <c r="AW59" s="94" t="str">
        <f>IF(AW57="","",VLOOKUP(AW57,'シフト記号表（勤務時間帯）'!$C$6:$Y$47,23,FALSE()))</f>
        <v/>
      </c>
      <c r="AX59" s="95" t="str">
        <f>IF(AX57="","",VLOOKUP(AX57,'シフト記号表（勤務時間帯）'!$C$6:$Y$47,23,FALSE()))</f>
        <v/>
      </c>
      <c r="AY59" s="95" t="str">
        <f>IF(AY57="","",VLOOKUP(AY57,'シフト記号表（勤務時間帯）'!$C$6:$Y$47,23,FALSE()))</f>
        <v/>
      </c>
      <c r="AZ59" s="442">
        <f>IF($BC$3="４週",SUM(U59:AV59),IF($BC$3="暦月",SUM(U59:AY59),""))</f>
        <v>0</v>
      </c>
      <c r="BA59" s="442"/>
      <c r="BB59" s="443">
        <f>IF($BC$3="４週",AZ59/4,IF($BC$3="暦月",(AZ59/($BC$8/7)),""))</f>
        <v>0</v>
      </c>
      <c r="BC59" s="443"/>
      <c r="BD59" s="448"/>
      <c r="BE59" s="448"/>
      <c r="BF59" s="448"/>
      <c r="BG59" s="448"/>
      <c r="BH59" s="448"/>
    </row>
    <row r="60" spans="2:60" ht="20.25" customHeight="1" x14ac:dyDescent="0.4">
      <c r="B60" s="97"/>
      <c r="C60" s="444"/>
      <c r="D60" s="444"/>
      <c r="E60" s="444"/>
      <c r="F60" s="78"/>
      <c r="G60" s="79"/>
      <c r="H60" s="445"/>
      <c r="I60" s="446"/>
      <c r="J60" s="446"/>
      <c r="K60" s="446"/>
      <c r="L60" s="446"/>
      <c r="M60" s="447"/>
      <c r="N60" s="447"/>
      <c r="O60" s="447"/>
      <c r="P60" s="100" t="s">
        <v>47</v>
      </c>
      <c r="Q60" s="104"/>
      <c r="R60" s="104"/>
      <c r="S60" s="105"/>
      <c r="T60" s="110"/>
      <c r="U60" s="175"/>
      <c r="V60" s="176"/>
      <c r="W60" s="176"/>
      <c r="X60" s="176"/>
      <c r="Y60" s="176"/>
      <c r="Z60" s="176"/>
      <c r="AA60" s="177"/>
      <c r="AB60" s="175"/>
      <c r="AC60" s="176"/>
      <c r="AD60" s="176"/>
      <c r="AE60" s="176"/>
      <c r="AF60" s="176"/>
      <c r="AG60" s="176"/>
      <c r="AH60" s="177"/>
      <c r="AI60" s="175"/>
      <c r="AJ60" s="176"/>
      <c r="AK60" s="176"/>
      <c r="AL60" s="176"/>
      <c r="AM60" s="176"/>
      <c r="AN60" s="176"/>
      <c r="AO60" s="177"/>
      <c r="AP60" s="175"/>
      <c r="AQ60" s="176"/>
      <c r="AR60" s="176"/>
      <c r="AS60" s="176"/>
      <c r="AT60" s="176"/>
      <c r="AU60" s="176"/>
      <c r="AV60" s="177"/>
      <c r="AW60" s="175"/>
      <c r="AX60" s="176"/>
      <c r="AY60" s="176"/>
      <c r="AZ60" s="437"/>
      <c r="BA60" s="437"/>
      <c r="BB60" s="438"/>
      <c r="BC60" s="438"/>
      <c r="BD60" s="448"/>
      <c r="BE60" s="448"/>
      <c r="BF60" s="448"/>
      <c r="BG60" s="448"/>
      <c r="BH60" s="448"/>
    </row>
    <row r="61" spans="2:60" ht="20.25" customHeight="1" x14ac:dyDescent="0.4">
      <c r="B61" s="77">
        <f>B58+1</f>
        <v>14</v>
      </c>
      <c r="C61" s="444"/>
      <c r="D61" s="444"/>
      <c r="E61" s="444"/>
      <c r="F61" s="78">
        <f>C60</f>
        <v>0</v>
      </c>
      <c r="G61" s="79"/>
      <c r="H61" s="445"/>
      <c r="I61" s="446"/>
      <c r="J61" s="446"/>
      <c r="K61" s="446"/>
      <c r="L61" s="446"/>
      <c r="M61" s="447"/>
      <c r="N61" s="447"/>
      <c r="O61" s="447"/>
      <c r="P61" s="80" t="s">
        <v>48</v>
      </c>
      <c r="Q61" s="81"/>
      <c r="R61" s="81"/>
      <c r="S61" s="82"/>
      <c r="T61" s="83"/>
      <c r="U61" s="84" t="str">
        <f>IF(U60="","",VLOOKUP(U60,'シフト記号表（勤務時間帯）'!$C$6:$W$47,21,FALSE()))</f>
        <v/>
      </c>
      <c r="V61" s="85" t="str">
        <f>IF(V60="","",VLOOKUP(V60,'シフト記号表（勤務時間帯）'!$C$6:$W$47,21,FALSE()))</f>
        <v/>
      </c>
      <c r="W61" s="85" t="str">
        <f>IF(W60="","",VLOOKUP(W60,'シフト記号表（勤務時間帯）'!$C$6:$W$47,21,FALSE()))</f>
        <v/>
      </c>
      <c r="X61" s="85" t="str">
        <f>IF(X60="","",VLOOKUP(X60,'シフト記号表（勤務時間帯）'!$C$6:$W$47,21,FALSE()))</f>
        <v/>
      </c>
      <c r="Y61" s="85" t="str">
        <f>IF(Y60="","",VLOOKUP(Y60,'シフト記号表（勤務時間帯）'!$C$6:$W$47,21,FALSE()))</f>
        <v/>
      </c>
      <c r="Z61" s="85" t="str">
        <f>IF(Z60="","",VLOOKUP(Z60,'シフト記号表（勤務時間帯）'!$C$6:$W$47,21,FALSE()))</f>
        <v/>
      </c>
      <c r="AA61" s="86" t="str">
        <f>IF(AA60="","",VLOOKUP(AA60,'シフト記号表（勤務時間帯）'!$C$6:$W$47,21,FALSE()))</f>
        <v/>
      </c>
      <c r="AB61" s="84" t="str">
        <f>IF(AB60="","",VLOOKUP(AB60,'シフト記号表（勤務時間帯）'!$C$6:$W$47,21,FALSE()))</f>
        <v/>
      </c>
      <c r="AC61" s="85" t="str">
        <f>IF(AC60="","",VLOOKUP(AC60,'シフト記号表（勤務時間帯）'!$C$6:$W$47,21,FALSE()))</f>
        <v/>
      </c>
      <c r="AD61" s="85" t="str">
        <f>IF(AD60="","",VLOOKUP(AD60,'シフト記号表（勤務時間帯）'!$C$6:$W$47,21,FALSE()))</f>
        <v/>
      </c>
      <c r="AE61" s="85" t="str">
        <f>IF(AE60="","",VLOOKUP(AE60,'シフト記号表（勤務時間帯）'!$C$6:$W$47,21,FALSE()))</f>
        <v/>
      </c>
      <c r="AF61" s="85" t="str">
        <f>IF(AF60="","",VLOOKUP(AF60,'シフト記号表（勤務時間帯）'!$C$6:$W$47,21,FALSE()))</f>
        <v/>
      </c>
      <c r="AG61" s="85" t="str">
        <f>IF(AG60="","",VLOOKUP(AG60,'シフト記号表（勤務時間帯）'!$C$6:$W$47,21,FALSE()))</f>
        <v/>
      </c>
      <c r="AH61" s="86" t="str">
        <f>IF(AH60="","",VLOOKUP(AH60,'シフト記号表（勤務時間帯）'!$C$6:$W$47,21,FALSE()))</f>
        <v/>
      </c>
      <c r="AI61" s="84" t="str">
        <f>IF(AI60="","",VLOOKUP(AI60,'シフト記号表（勤務時間帯）'!$C$6:$W$47,21,FALSE()))</f>
        <v/>
      </c>
      <c r="AJ61" s="85" t="str">
        <f>IF(AJ60="","",VLOOKUP(AJ60,'シフト記号表（勤務時間帯）'!$C$6:$W$47,21,FALSE()))</f>
        <v/>
      </c>
      <c r="AK61" s="85" t="str">
        <f>IF(AK60="","",VLOOKUP(AK60,'シフト記号表（勤務時間帯）'!$C$6:$W$47,21,FALSE()))</f>
        <v/>
      </c>
      <c r="AL61" s="85" t="str">
        <f>IF(AL60="","",VLOOKUP(AL60,'シフト記号表（勤務時間帯）'!$C$6:$W$47,21,FALSE()))</f>
        <v/>
      </c>
      <c r="AM61" s="85" t="str">
        <f>IF(AM60="","",VLOOKUP(AM60,'シフト記号表（勤務時間帯）'!$C$6:$W$47,21,FALSE()))</f>
        <v/>
      </c>
      <c r="AN61" s="85" t="str">
        <f>IF(AN60="","",VLOOKUP(AN60,'シフト記号表（勤務時間帯）'!$C$6:$W$47,21,FALSE()))</f>
        <v/>
      </c>
      <c r="AO61" s="86" t="str">
        <f>IF(AO60="","",VLOOKUP(AO60,'シフト記号表（勤務時間帯）'!$C$6:$W$47,21,FALSE()))</f>
        <v/>
      </c>
      <c r="AP61" s="84" t="str">
        <f>IF(AP60="","",VLOOKUP(AP60,'シフト記号表（勤務時間帯）'!$C$6:$W$47,21,FALSE()))</f>
        <v/>
      </c>
      <c r="AQ61" s="85" t="str">
        <f>IF(AQ60="","",VLOOKUP(AQ60,'シフト記号表（勤務時間帯）'!$C$6:$W$47,21,FALSE()))</f>
        <v/>
      </c>
      <c r="AR61" s="85" t="str">
        <f>IF(AR60="","",VLOOKUP(AR60,'シフト記号表（勤務時間帯）'!$C$6:$W$47,21,FALSE()))</f>
        <v/>
      </c>
      <c r="AS61" s="85" t="str">
        <f>IF(AS60="","",VLOOKUP(AS60,'シフト記号表（勤務時間帯）'!$C$6:$W$47,21,FALSE()))</f>
        <v/>
      </c>
      <c r="AT61" s="85" t="str">
        <f>IF(AT60="","",VLOOKUP(AT60,'シフト記号表（勤務時間帯）'!$C$6:$W$47,21,FALSE()))</f>
        <v/>
      </c>
      <c r="AU61" s="85" t="str">
        <f>IF(AU60="","",VLOOKUP(AU60,'シフト記号表（勤務時間帯）'!$C$6:$W$47,21,FALSE()))</f>
        <v/>
      </c>
      <c r="AV61" s="86" t="str">
        <f>IF(AV60="","",VLOOKUP(AV60,'シフト記号表（勤務時間帯）'!$C$6:$W$47,21,FALSE()))</f>
        <v/>
      </c>
      <c r="AW61" s="84" t="str">
        <f>IF(AW60="","",VLOOKUP(AW60,'シフト記号表（勤務時間帯）'!$C$6:$W$47,21,FALSE()))</f>
        <v/>
      </c>
      <c r="AX61" s="85" t="str">
        <f>IF(AX60="","",VLOOKUP(AX60,'シフト記号表（勤務時間帯）'!$C$6:$W$47,21,FALSE()))</f>
        <v/>
      </c>
      <c r="AY61" s="85" t="str">
        <f>IF(AY60="","",VLOOKUP(AY60,'シフト記号表（勤務時間帯）'!$C$6:$W$47,21,FALSE()))</f>
        <v/>
      </c>
      <c r="AZ61" s="440">
        <f>IF($BC$3="４週",SUM(U61:AV61),IF($BC$3="暦月",SUM(U61:AY61),""))</f>
        <v>0</v>
      </c>
      <c r="BA61" s="440"/>
      <c r="BB61" s="441">
        <f>IF($BC$3="４週",AZ61/4,IF($BC$3="暦月",(AZ61/($BC$8/7)),""))</f>
        <v>0</v>
      </c>
      <c r="BC61" s="441"/>
      <c r="BD61" s="448"/>
      <c r="BE61" s="448"/>
      <c r="BF61" s="448"/>
      <c r="BG61" s="448"/>
      <c r="BH61" s="448"/>
    </row>
    <row r="62" spans="2:60" ht="20.25" customHeight="1" x14ac:dyDescent="0.4">
      <c r="B62" s="87"/>
      <c r="C62" s="444"/>
      <c r="D62" s="444"/>
      <c r="E62" s="444"/>
      <c r="F62" s="88"/>
      <c r="G62" s="89">
        <f>C60</f>
        <v>0</v>
      </c>
      <c r="H62" s="445"/>
      <c r="I62" s="446"/>
      <c r="J62" s="446"/>
      <c r="K62" s="446"/>
      <c r="L62" s="446"/>
      <c r="M62" s="447"/>
      <c r="N62" s="447"/>
      <c r="O62" s="447"/>
      <c r="P62" s="111" t="s">
        <v>49</v>
      </c>
      <c r="Q62" s="112"/>
      <c r="R62" s="112"/>
      <c r="S62" s="113"/>
      <c r="T62" s="114"/>
      <c r="U62" s="94" t="str">
        <f>IF(U60="","",VLOOKUP(U60,'シフト記号表（勤務時間帯）'!$C$6:$Y$47,23,FALSE()))</f>
        <v/>
      </c>
      <c r="V62" s="95" t="str">
        <f>IF(V60="","",VLOOKUP(V60,'シフト記号表（勤務時間帯）'!$C$6:$Y$47,23,FALSE()))</f>
        <v/>
      </c>
      <c r="W62" s="95" t="str">
        <f>IF(W60="","",VLOOKUP(W60,'シフト記号表（勤務時間帯）'!$C$6:$Y$47,23,FALSE()))</f>
        <v/>
      </c>
      <c r="X62" s="95" t="str">
        <f>IF(X60="","",VLOOKUP(X60,'シフト記号表（勤務時間帯）'!$C$6:$Y$47,23,FALSE()))</f>
        <v/>
      </c>
      <c r="Y62" s="95" t="str">
        <f>IF(Y60="","",VLOOKUP(Y60,'シフト記号表（勤務時間帯）'!$C$6:$Y$47,23,FALSE()))</f>
        <v/>
      </c>
      <c r="Z62" s="95" t="str">
        <f>IF(Z60="","",VLOOKUP(Z60,'シフト記号表（勤務時間帯）'!$C$6:$Y$47,23,FALSE()))</f>
        <v/>
      </c>
      <c r="AA62" s="96" t="str">
        <f>IF(AA60="","",VLOOKUP(AA60,'シフト記号表（勤務時間帯）'!$C$6:$Y$47,23,FALSE()))</f>
        <v/>
      </c>
      <c r="AB62" s="94" t="str">
        <f>IF(AB60="","",VLOOKUP(AB60,'シフト記号表（勤務時間帯）'!$C$6:$Y$47,23,FALSE()))</f>
        <v/>
      </c>
      <c r="AC62" s="95" t="str">
        <f>IF(AC60="","",VLOOKUP(AC60,'シフト記号表（勤務時間帯）'!$C$6:$Y$47,23,FALSE()))</f>
        <v/>
      </c>
      <c r="AD62" s="95" t="str">
        <f>IF(AD60="","",VLOOKUP(AD60,'シフト記号表（勤務時間帯）'!$C$6:$Y$47,23,FALSE()))</f>
        <v/>
      </c>
      <c r="AE62" s="95" t="str">
        <f>IF(AE60="","",VLOOKUP(AE60,'シフト記号表（勤務時間帯）'!$C$6:$Y$47,23,FALSE()))</f>
        <v/>
      </c>
      <c r="AF62" s="95" t="str">
        <f>IF(AF60="","",VLOOKUP(AF60,'シフト記号表（勤務時間帯）'!$C$6:$Y$47,23,FALSE()))</f>
        <v/>
      </c>
      <c r="AG62" s="95" t="str">
        <f>IF(AG60="","",VLOOKUP(AG60,'シフト記号表（勤務時間帯）'!$C$6:$Y$47,23,FALSE()))</f>
        <v/>
      </c>
      <c r="AH62" s="96" t="str">
        <f>IF(AH60="","",VLOOKUP(AH60,'シフト記号表（勤務時間帯）'!$C$6:$Y$47,23,FALSE()))</f>
        <v/>
      </c>
      <c r="AI62" s="94" t="str">
        <f>IF(AI60="","",VLOOKUP(AI60,'シフト記号表（勤務時間帯）'!$C$6:$Y$47,23,FALSE()))</f>
        <v/>
      </c>
      <c r="AJ62" s="95" t="str">
        <f>IF(AJ60="","",VLOOKUP(AJ60,'シフト記号表（勤務時間帯）'!$C$6:$Y$47,23,FALSE()))</f>
        <v/>
      </c>
      <c r="AK62" s="95" t="str">
        <f>IF(AK60="","",VLOOKUP(AK60,'シフト記号表（勤務時間帯）'!$C$6:$Y$47,23,FALSE()))</f>
        <v/>
      </c>
      <c r="AL62" s="95" t="str">
        <f>IF(AL60="","",VLOOKUP(AL60,'シフト記号表（勤務時間帯）'!$C$6:$Y$47,23,FALSE()))</f>
        <v/>
      </c>
      <c r="AM62" s="95" t="str">
        <f>IF(AM60="","",VLOOKUP(AM60,'シフト記号表（勤務時間帯）'!$C$6:$Y$47,23,FALSE()))</f>
        <v/>
      </c>
      <c r="AN62" s="95" t="str">
        <f>IF(AN60="","",VLOOKUP(AN60,'シフト記号表（勤務時間帯）'!$C$6:$Y$47,23,FALSE()))</f>
        <v/>
      </c>
      <c r="AO62" s="96" t="str">
        <f>IF(AO60="","",VLOOKUP(AO60,'シフト記号表（勤務時間帯）'!$C$6:$Y$47,23,FALSE()))</f>
        <v/>
      </c>
      <c r="AP62" s="94" t="str">
        <f>IF(AP60="","",VLOOKUP(AP60,'シフト記号表（勤務時間帯）'!$C$6:$Y$47,23,FALSE()))</f>
        <v/>
      </c>
      <c r="AQ62" s="95" t="str">
        <f>IF(AQ60="","",VLOOKUP(AQ60,'シフト記号表（勤務時間帯）'!$C$6:$Y$47,23,FALSE()))</f>
        <v/>
      </c>
      <c r="AR62" s="95" t="str">
        <f>IF(AR60="","",VLOOKUP(AR60,'シフト記号表（勤務時間帯）'!$C$6:$Y$47,23,FALSE()))</f>
        <v/>
      </c>
      <c r="AS62" s="95" t="str">
        <f>IF(AS60="","",VLOOKUP(AS60,'シフト記号表（勤務時間帯）'!$C$6:$Y$47,23,FALSE()))</f>
        <v/>
      </c>
      <c r="AT62" s="95" t="str">
        <f>IF(AT60="","",VLOOKUP(AT60,'シフト記号表（勤務時間帯）'!$C$6:$Y$47,23,FALSE()))</f>
        <v/>
      </c>
      <c r="AU62" s="95" t="str">
        <f>IF(AU60="","",VLOOKUP(AU60,'シフト記号表（勤務時間帯）'!$C$6:$Y$47,23,FALSE()))</f>
        <v/>
      </c>
      <c r="AV62" s="96" t="str">
        <f>IF(AV60="","",VLOOKUP(AV60,'シフト記号表（勤務時間帯）'!$C$6:$Y$47,23,FALSE()))</f>
        <v/>
      </c>
      <c r="AW62" s="94" t="str">
        <f>IF(AW60="","",VLOOKUP(AW60,'シフト記号表（勤務時間帯）'!$C$6:$Y$47,23,FALSE()))</f>
        <v/>
      </c>
      <c r="AX62" s="95" t="str">
        <f>IF(AX60="","",VLOOKUP(AX60,'シフト記号表（勤務時間帯）'!$C$6:$Y$47,23,FALSE()))</f>
        <v/>
      </c>
      <c r="AY62" s="95" t="str">
        <f>IF(AY60="","",VLOOKUP(AY60,'シフト記号表（勤務時間帯）'!$C$6:$Y$47,23,FALSE()))</f>
        <v/>
      </c>
      <c r="AZ62" s="442">
        <f>IF($BC$3="４週",SUM(U62:AV62),IF($BC$3="暦月",SUM(U62:AY62),""))</f>
        <v>0</v>
      </c>
      <c r="BA62" s="442"/>
      <c r="BB62" s="443">
        <f>IF($BC$3="４週",AZ62/4,IF($BC$3="暦月",(AZ62/($BC$8/7)),""))</f>
        <v>0</v>
      </c>
      <c r="BC62" s="443"/>
      <c r="BD62" s="448"/>
      <c r="BE62" s="448"/>
      <c r="BF62" s="448"/>
      <c r="BG62" s="448"/>
      <c r="BH62" s="448"/>
    </row>
    <row r="63" spans="2:60" ht="20.25" customHeight="1" x14ac:dyDescent="0.4">
      <c r="B63" s="97"/>
      <c r="C63" s="444"/>
      <c r="D63" s="444"/>
      <c r="E63" s="444"/>
      <c r="F63" s="78"/>
      <c r="G63" s="79"/>
      <c r="H63" s="445"/>
      <c r="I63" s="446"/>
      <c r="J63" s="446"/>
      <c r="K63" s="446"/>
      <c r="L63" s="446"/>
      <c r="M63" s="447"/>
      <c r="N63" s="447"/>
      <c r="O63" s="447"/>
      <c r="P63" s="100" t="s">
        <v>47</v>
      </c>
      <c r="Q63" s="104"/>
      <c r="R63" s="104"/>
      <c r="S63" s="105"/>
      <c r="T63" s="110"/>
      <c r="U63" s="175"/>
      <c r="V63" s="176"/>
      <c r="W63" s="176"/>
      <c r="X63" s="176"/>
      <c r="Y63" s="176"/>
      <c r="Z63" s="176"/>
      <c r="AA63" s="177"/>
      <c r="AB63" s="175"/>
      <c r="AC63" s="176"/>
      <c r="AD63" s="176"/>
      <c r="AE63" s="176"/>
      <c r="AF63" s="176"/>
      <c r="AG63" s="176"/>
      <c r="AH63" s="177"/>
      <c r="AI63" s="175"/>
      <c r="AJ63" s="176"/>
      <c r="AK63" s="176"/>
      <c r="AL63" s="176"/>
      <c r="AM63" s="176"/>
      <c r="AN63" s="176"/>
      <c r="AO63" s="177"/>
      <c r="AP63" s="175"/>
      <c r="AQ63" s="176"/>
      <c r="AR63" s="176"/>
      <c r="AS63" s="176"/>
      <c r="AT63" s="176"/>
      <c r="AU63" s="176"/>
      <c r="AV63" s="177"/>
      <c r="AW63" s="175"/>
      <c r="AX63" s="176"/>
      <c r="AY63" s="176"/>
      <c r="AZ63" s="437"/>
      <c r="BA63" s="437"/>
      <c r="BB63" s="438"/>
      <c r="BC63" s="438"/>
      <c r="BD63" s="448"/>
      <c r="BE63" s="448"/>
      <c r="BF63" s="448"/>
      <c r="BG63" s="448"/>
      <c r="BH63" s="448"/>
    </row>
    <row r="64" spans="2:60" ht="20.25" customHeight="1" x14ac:dyDescent="0.4">
      <c r="B64" s="77">
        <f>B61+1</f>
        <v>15</v>
      </c>
      <c r="C64" s="444"/>
      <c r="D64" s="444"/>
      <c r="E64" s="444"/>
      <c r="F64" s="78">
        <f>C63</f>
        <v>0</v>
      </c>
      <c r="G64" s="79"/>
      <c r="H64" s="445"/>
      <c r="I64" s="446"/>
      <c r="J64" s="446"/>
      <c r="K64" s="446"/>
      <c r="L64" s="446"/>
      <c r="M64" s="447"/>
      <c r="N64" s="447"/>
      <c r="O64" s="447"/>
      <c r="P64" s="80" t="s">
        <v>48</v>
      </c>
      <c r="Q64" s="81"/>
      <c r="R64" s="81"/>
      <c r="S64" s="82"/>
      <c r="T64" s="83"/>
      <c r="U64" s="84" t="str">
        <f>IF(U63="","",VLOOKUP(U63,'シフト記号表（勤務時間帯）'!$C$6:$W$47,21,FALSE()))</f>
        <v/>
      </c>
      <c r="V64" s="85" t="str">
        <f>IF(V63="","",VLOOKUP(V63,'シフト記号表（勤務時間帯）'!$C$6:$W$47,21,FALSE()))</f>
        <v/>
      </c>
      <c r="W64" s="85" t="str">
        <f>IF(W63="","",VLOOKUP(W63,'シフト記号表（勤務時間帯）'!$C$6:$W$47,21,FALSE()))</f>
        <v/>
      </c>
      <c r="X64" s="85" t="str">
        <f>IF(X63="","",VLOOKUP(X63,'シフト記号表（勤務時間帯）'!$C$6:$W$47,21,FALSE()))</f>
        <v/>
      </c>
      <c r="Y64" s="85" t="str">
        <f>IF(Y63="","",VLOOKUP(Y63,'シフト記号表（勤務時間帯）'!$C$6:$W$47,21,FALSE()))</f>
        <v/>
      </c>
      <c r="Z64" s="85" t="str">
        <f>IF(Z63="","",VLOOKUP(Z63,'シフト記号表（勤務時間帯）'!$C$6:$W$47,21,FALSE()))</f>
        <v/>
      </c>
      <c r="AA64" s="86" t="str">
        <f>IF(AA63="","",VLOOKUP(AA63,'シフト記号表（勤務時間帯）'!$C$6:$W$47,21,FALSE()))</f>
        <v/>
      </c>
      <c r="AB64" s="84" t="str">
        <f>IF(AB63="","",VLOOKUP(AB63,'シフト記号表（勤務時間帯）'!$C$6:$W$47,21,FALSE()))</f>
        <v/>
      </c>
      <c r="AC64" s="85" t="str">
        <f>IF(AC63="","",VLOOKUP(AC63,'シフト記号表（勤務時間帯）'!$C$6:$W$47,21,FALSE()))</f>
        <v/>
      </c>
      <c r="AD64" s="85" t="str">
        <f>IF(AD63="","",VLOOKUP(AD63,'シフト記号表（勤務時間帯）'!$C$6:$W$47,21,FALSE()))</f>
        <v/>
      </c>
      <c r="AE64" s="85" t="str">
        <f>IF(AE63="","",VLOOKUP(AE63,'シフト記号表（勤務時間帯）'!$C$6:$W$47,21,FALSE()))</f>
        <v/>
      </c>
      <c r="AF64" s="85" t="str">
        <f>IF(AF63="","",VLOOKUP(AF63,'シフト記号表（勤務時間帯）'!$C$6:$W$47,21,FALSE()))</f>
        <v/>
      </c>
      <c r="AG64" s="85" t="str">
        <f>IF(AG63="","",VLOOKUP(AG63,'シフト記号表（勤務時間帯）'!$C$6:$W$47,21,FALSE()))</f>
        <v/>
      </c>
      <c r="AH64" s="86" t="str">
        <f>IF(AH63="","",VLOOKUP(AH63,'シフト記号表（勤務時間帯）'!$C$6:$W$47,21,FALSE()))</f>
        <v/>
      </c>
      <c r="AI64" s="84" t="str">
        <f>IF(AI63="","",VLOOKUP(AI63,'シフト記号表（勤務時間帯）'!$C$6:$W$47,21,FALSE()))</f>
        <v/>
      </c>
      <c r="AJ64" s="85" t="str">
        <f>IF(AJ63="","",VLOOKUP(AJ63,'シフト記号表（勤務時間帯）'!$C$6:$W$47,21,FALSE()))</f>
        <v/>
      </c>
      <c r="AK64" s="85" t="str">
        <f>IF(AK63="","",VLOOKUP(AK63,'シフト記号表（勤務時間帯）'!$C$6:$W$47,21,FALSE()))</f>
        <v/>
      </c>
      <c r="AL64" s="85" t="str">
        <f>IF(AL63="","",VLOOKUP(AL63,'シフト記号表（勤務時間帯）'!$C$6:$W$47,21,FALSE()))</f>
        <v/>
      </c>
      <c r="AM64" s="85" t="str">
        <f>IF(AM63="","",VLOOKUP(AM63,'シフト記号表（勤務時間帯）'!$C$6:$W$47,21,FALSE()))</f>
        <v/>
      </c>
      <c r="AN64" s="85" t="str">
        <f>IF(AN63="","",VLOOKUP(AN63,'シフト記号表（勤務時間帯）'!$C$6:$W$47,21,FALSE()))</f>
        <v/>
      </c>
      <c r="AO64" s="86" t="str">
        <f>IF(AO63="","",VLOOKUP(AO63,'シフト記号表（勤務時間帯）'!$C$6:$W$47,21,FALSE()))</f>
        <v/>
      </c>
      <c r="AP64" s="84" t="str">
        <f>IF(AP63="","",VLOOKUP(AP63,'シフト記号表（勤務時間帯）'!$C$6:$W$47,21,FALSE()))</f>
        <v/>
      </c>
      <c r="AQ64" s="85" t="str">
        <f>IF(AQ63="","",VLOOKUP(AQ63,'シフト記号表（勤務時間帯）'!$C$6:$W$47,21,FALSE()))</f>
        <v/>
      </c>
      <c r="AR64" s="85" t="str">
        <f>IF(AR63="","",VLOOKUP(AR63,'シフト記号表（勤務時間帯）'!$C$6:$W$47,21,FALSE()))</f>
        <v/>
      </c>
      <c r="AS64" s="85" t="str">
        <f>IF(AS63="","",VLOOKUP(AS63,'シフト記号表（勤務時間帯）'!$C$6:$W$47,21,FALSE()))</f>
        <v/>
      </c>
      <c r="AT64" s="85" t="str">
        <f>IF(AT63="","",VLOOKUP(AT63,'シフト記号表（勤務時間帯）'!$C$6:$W$47,21,FALSE()))</f>
        <v/>
      </c>
      <c r="AU64" s="85" t="str">
        <f>IF(AU63="","",VLOOKUP(AU63,'シフト記号表（勤務時間帯）'!$C$6:$W$47,21,FALSE()))</f>
        <v/>
      </c>
      <c r="AV64" s="86" t="str">
        <f>IF(AV63="","",VLOOKUP(AV63,'シフト記号表（勤務時間帯）'!$C$6:$W$47,21,FALSE()))</f>
        <v/>
      </c>
      <c r="AW64" s="84" t="str">
        <f>IF(AW63="","",VLOOKUP(AW63,'シフト記号表（勤務時間帯）'!$C$6:$W$47,21,FALSE()))</f>
        <v/>
      </c>
      <c r="AX64" s="85" t="str">
        <f>IF(AX63="","",VLOOKUP(AX63,'シフト記号表（勤務時間帯）'!$C$6:$W$47,21,FALSE()))</f>
        <v/>
      </c>
      <c r="AY64" s="85" t="str">
        <f>IF(AY63="","",VLOOKUP(AY63,'シフト記号表（勤務時間帯）'!$C$6:$W$47,21,FALSE()))</f>
        <v/>
      </c>
      <c r="AZ64" s="440">
        <f>IF($BC$3="４週",SUM(U64:AV64),IF($BC$3="暦月",SUM(U64:AY64),""))</f>
        <v>0</v>
      </c>
      <c r="BA64" s="440"/>
      <c r="BB64" s="441">
        <f>IF($BC$3="４週",AZ64/4,IF($BC$3="暦月",(AZ64/($BC$8/7)),""))</f>
        <v>0</v>
      </c>
      <c r="BC64" s="441"/>
      <c r="BD64" s="448"/>
      <c r="BE64" s="448"/>
      <c r="BF64" s="448"/>
      <c r="BG64" s="448"/>
      <c r="BH64" s="448"/>
    </row>
    <row r="65" spans="2:60" ht="20.25" customHeight="1" x14ac:dyDescent="0.4">
      <c r="B65" s="87"/>
      <c r="C65" s="444"/>
      <c r="D65" s="444"/>
      <c r="E65" s="444"/>
      <c r="F65" s="88"/>
      <c r="G65" s="89">
        <f>C63</f>
        <v>0</v>
      </c>
      <c r="H65" s="445"/>
      <c r="I65" s="446"/>
      <c r="J65" s="446"/>
      <c r="K65" s="446"/>
      <c r="L65" s="446"/>
      <c r="M65" s="447"/>
      <c r="N65" s="447"/>
      <c r="O65" s="447"/>
      <c r="P65" s="111" t="s">
        <v>49</v>
      </c>
      <c r="Q65" s="112"/>
      <c r="R65" s="112"/>
      <c r="S65" s="113"/>
      <c r="T65" s="114"/>
      <c r="U65" s="94" t="str">
        <f>IF(U63="","",VLOOKUP(U63,'シフト記号表（勤務時間帯）'!$C$6:$Y$47,23,FALSE()))</f>
        <v/>
      </c>
      <c r="V65" s="95" t="str">
        <f>IF(V63="","",VLOOKUP(V63,'シフト記号表（勤務時間帯）'!$C$6:$Y$47,23,FALSE()))</f>
        <v/>
      </c>
      <c r="W65" s="95" t="str">
        <f>IF(W63="","",VLOOKUP(W63,'シフト記号表（勤務時間帯）'!$C$6:$Y$47,23,FALSE()))</f>
        <v/>
      </c>
      <c r="X65" s="95" t="str">
        <f>IF(X63="","",VLOOKUP(X63,'シフト記号表（勤務時間帯）'!$C$6:$Y$47,23,FALSE()))</f>
        <v/>
      </c>
      <c r="Y65" s="95" t="str">
        <f>IF(Y63="","",VLOOKUP(Y63,'シフト記号表（勤務時間帯）'!$C$6:$Y$47,23,FALSE()))</f>
        <v/>
      </c>
      <c r="Z65" s="95" t="str">
        <f>IF(Z63="","",VLOOKUP(Z63,'シフト記号表（勤務時間帯）'!$C$6:$Y$47,23,FALSE()))</f>
        <v/>
      </c>
      <c r="AA65" s="96" t="str">
        <f>IF(AA63="","",VLOOKUP(AA63,'シフト記号表（勤務時間帯）'!$C$6:$Y$47,23,FALSE()))</f>
        <v/>
      </c>
      <c r="AB65" s="94" t="str">
        <f>IF(AB63="","",VLOOKUP(AB63,'シフト記号表（勤務時間帯）'!$C$6:$Y$47,23,FALSE()))</f>
        <v/>
      </c>
      <c r="AC65" s="95" t="str">
        <f>IF(AC63="","",VLOOKUP(AC63,'シフト記号表（勤務時間帯）'!$C$6:$Y$47,23,FALSE()))</f>
        <v/>
      </c>
      <c r="AD65" s="95" t="str">
        <f>IF(AD63="","",VLOOKUP(AD63,'シフト記号表（勤務時間帯）'!$C$6:$Y$47,23,FALSE()))</f>
        <v/>
      </c>
      <c r="AE65" s="95" t="str">
        <f>IF(AE63="","",VLOOKUP(AE63,'シフト記号表（勤務時間帯）'!$C$6:$Y$47,23,FALSE()))</f>
        <v/>
      </c>
      <c r="AF65" s="95" t="str">
        <f>IF(AF63="","",VLOOKUP(AF63,'シフト記号表（勤務時間帯）'!$C$6:$Y$47,23,FALSE()))</f>
        <v/>
      </c>
      <c r="AG65" s="95" t="str">
        <f>IF(AG63="","",VLOOKUP(AG63,'シフト記号表（勤務時間帯）'!$C$6:$Y$47,23,FALSE()))</f>
        <v/>
      </c>
      <c r="AH65" s="96" t="str">
        <f>IF(AH63="","",VLOOKUP(AH63,'シフト記号表（勤務時間帯）'!$C$6:$Y$47,23,FALSE()))</f>
        <v/>
      </c>
      <c r="AI65" s="94" t="str">
        <f>IF(AI63="","",VLOOKUP(AI63,'シフト記号表（勤務時間帯）'!$C$6:$Y$47,23,FALSE()))</f>
        <v/>
      </c>
      <c r="AJ65" s="95" t="str">
        <f>IF(AJ63="","",VLOOKUP(AJ63,'シフト記号表（勤務時間帯）'!$C$6:$Y$47,23,FALSE()))</f>
        <v/>
      </c>
      <c r="AK65" s="95" t="str">
        <f>IF(AK63="","",VLOOKUP(AK63,'シフト記号表（勤務時間帯）'!$C$6:$Y$47,23,FALSE()))</f>
        <v/>
      </c>
      <c r="AL65" s="95" t="str">
        <f>IF(AL63="","",VLOOKUP(AL63,'シフト記号表（勤務時間帯）'!$C$6:$Y$47,23,FALSE()))</f>
        <v/>
      </c>
      <c r="AM65" s="95" t="str">
        <f>IF(AM63="","",VLOOKUP(AM63,'シフト記号表（勤務時間帯）'!$C$6:$Y$47,23,FALSE()))</f>
        <v/>
      </c>
      <c r="AN65" s="95" t="str">
        <f>IF(AN63="","",VLOOKUP(AN63,'シフト記号表（勤務時間帯）'!$C$6:$Y$47,23,FALSE()))</f>
        <v/>
      </c>
      <c r="AO65" s="96" t="str">
        <f>IF(AO63="","",VLOOKUP(AO63,'シフト記号表（勤務時間帯）'!$C$6:$Y$47,23,FALSE()))</f>
        <v/>
      </c>
      <c r="AP65" s="94" t="str">
        <f>IF(AP63="","",VLOOKUP(AP63,'シフト記号表（勤務時間帯）'!$C$6:$Y$47,23,FALSE()))</f>
        <v/>
      </c>
      <c r="AQ65" s="95" t="str">
        <f>IF(AQ63="","",VLOOKUP(AQ63,'シフト記号表（勤務時間帯）'!$C$6:$Y$47,23,FALSE()))</f>
        <v/>
      </c>
      <c r="AR65" s="95" t="str">
        <f>IF(AR63="","",VLOOKUP(AR63,'シフト記号表（勤務時間帯）'!$C$6:$Y$47,23,FALSE()))</f>
        <v/>
      </c>
      <c r="AS65" s="95" t="str">
        <f>IF(AS63="","",VLOOKUP(AS63,'シフト記号表（勤務時間帯）'!$C$6:$Y$47,23,FALSE()))</f>
        <v/>
      </c>
      <c r="AT65" s="95" t="str">
        <f>IF(AT63="","",VLOOKUP(AT63,'シフト記号表（勤務時間帯）'!$C$6:$Y$47,23,FALSE()))</f>
        <v/>
      </c>
      <c r="AU65" s="95" t="str">
        <f>IF(AU63="","",VLOOKUP(AU63,'シフト記号表（勤務時間帯）'!$C$6:$Y$47,23,FALSE()))</f>
        <v/>
      </c>
      <c r="AV65" s="96" t="str">
        <f>IF(AV63="","",VLOOKUP(AV63,'シフト記号表（勤務時間帯）'!$C$6:$Y$47,23,FALSE()))</f>
        <v/>
      </c>
      <c r="AW65" s="94" t="str">
        <f>IF(AW63="","",VLOOKUP(AW63,'シフト記号表（勤務時間帯）'!$C$6:$Y$47,23,FALSE()))</f>
        <v/>
      </c>
      <c r="AX65" s="95" t="str">
        <f>IF(AX63="","",VLOOKUP(AX63,'シフト記号表（勤務時間帯）'!$C$6:$Y$47,23,FALSE()))</f>
        <v/>
      </c>
      <c r="AY65" s="95" t="str">
        <f>IF(AY63="","",VLOOKUP(AY63,'シフト記号表（勤務時間帯）'!$C$6:$Y$47,23,FALSE()))</f>
        <v/>
      </c>
      <c r="AZ65" s="442">
        <f>IF($BC$3="４週",SUM(U65:AV65),IF($BC$3="暦月",SUM(U65:AY65),""))</f>
        <v>0</v>
      </c>
      <c r="BA65" s="442"/>
      <c r="BB65" s="443">
        <f>IF($BC$3="４週",AZ65/4,IF($BC$3="暦月",(AZ65/($BC$8/7)),""))</f>
        <v>0</v>
      </c>
      <c r="BC65" s="443"/>
      <c r="BD65" s="448"/>
      <c r="BE65" s="448"/>
      <c r="BF65" s="448"/>
      <c r="BG65" s="448"/>
      <c r="BH65" s="448"/>
    </row>
    <row r="66" spans="2:60" ht="20.25" customHeight="1" x14ac:dyDescent="0.4">
      <c r="B66" s="97"/>
      <c r="C66" s="433"/>
      <c r="D66" s="433"/>
      <c r="E66" s="433"/>
      <c r="F66" s="78"/>
      <c r="G66" s="79"/>
      <c r="H66" s="434"/>
      <c r="I66" s="435"/>
      <c r="J66" s="435"/>
      <c r="K66" s="435"/>
      <c r="L66" s="435"/>
      <c r="M66" s="436"/>
      <c r="N66" s="436"/>
      <c r="O66" s="436"/>
      <c r="P66" s="115" t="s">
        <v>47</v>
      </c>
      <c r="Q66" s="116"/>
      <c r="R66" s="116"/>
      <c r="S66" s="117"/>
      <c r="T66" s="118"/>
      <c r="U66" s="175"/>
      <c r="V66" s="176"/>
      <c r="W66" s="176"/>
      <c r="X66" s="176"/>
      <c r="Y66" s="176"/>
      <c r="Z66" s="176"/>
      <c r="AA66" s="177"/>
      <c r="AB66" s="175"/>
      <c r="AC66" s="176"/>
      <c r="AD66" s="176"/>
      <c r="AE66" s="176"/>
      <c r="AF66" s="176"/>
      <c r="AG66" s="176"/>
      <c r="AH66" s="177"/>
      <c r="AI66" s="175"/>
      <c r="AJ66" s="176"/>
      <c r="AK66" s="176"/>
      <c r="AL66" s="176"/>
      <c r="AM66" s="176"/>
      <c r="AN66" s="176"/>
      <c r="AO66" s="177"/>
      <c r="AP66" s="175"/>
      <c r="AQ66" s="176"/>
      <c r="AR66" s="176"/>
      <c r="AS66" s="176"/>
      <c r="AT66" s="176"/>
      <c r="AU66" s="176"/>
      <c r="AV66" s="177"/>
      <c r="AW66" s="175"/>
      <c r="AX66" s="176"/>
      <c r="AY66" s="176"/>
      <c r="AZ66" s="437"/>
      <c r="BA66" s="437"/>
      <c r="BB66" s="438"/>
      <c r="BC66" s="438"/>
      <c r="BD66" s="439"/>
      <c r="BE66" s="439"/>
      <c r="BF66" s="439"/>
      <c r="BG66" s="439"/>
      <c r="BH66" s="439"/>
    </row>
    <row r="67" spans="2:60" ht="20.25" customHeight="1" x14ac:dyDescent="0.4">
      <c r="B67" s="77">
        <f>B64+1</f>
        <v>16</v>
      </c>
      <c r="C67" s="433"/>
      <c r="D67" s="433"/>
      <c r="E67" s="433"/>
      <c r="F67" s="78">
        <f>C66</f>
        <v>0</v>
      </c>
      <c r="G67" s="79"/>
      <c r="H67" s="434"/>
      <c r="I67" s="435"/>
      <c r="J67" s="435"/>
      <c r="K67" s="435"/>
      <c r="L67" s="435"/>
      <c r="M67" s="436"/>
      <c r="N67" s="436"/>
      <c r="O67" s="436"/>
      <c r="P67" s="80" t="s">
        <v>48</v>
      </c>
      <c r="Q67" s="81"/>
      <c r="R67" s="81"/>
      <c r="S67" s="82"/>
      <c r="T67" s="83"/>
      <c r="U67" s="84" t="str">
        <f>IF(U66="","",VLOOKUP(U66,'シフト記号表（勤務時間帯）'!$C$6:$W$47,21,FALSE()))</f>
        <v/>
      </c>
      <c r="V67" s="85" t="str">
        <f>IF(V66="","",VLOOKUP(V66,'シフト記号表（勤務時間帯）'!$C$6:$W$47,21,FALSE()))</f>
        <v/>
      </c>
      <c r="W67" s="85" t="str">
        <f>IF(W66="","",VLOOKUP(W66,'シフト記号表（勤務時間帯）'!$C$6:$W$47,21,FALSE()))</f>
        <v/>
      </c>
      <c r="X67" s="85" t="str">
        <f>IF(X66="","",VLOOKUP(X66,'シフト記号表（勤務時間帯）'!$C$6:$W$47,21,FALSE()))</f>
        <v/>
      </c>
      <c r="Y67" s="85" t="str">
        <f>IF(Y66="","",VLOOKUP(Y66,'シフト記号表（勤務時間帯）'!$C$6:$W$47,21,FALSE()))</f>
        <v/>
      </c>
      <c r="Z67" s="85" t="str">
        <f>IF(Z66="","",VLOOKUP(Z66,'シフト記号表（勤務時間帯）'!$C$6:$W$47,21,FALSE()))</f>
        <v/>
      </c>
      <c r="AA67" s="86" t="str">
        <f>IF(AA66="","",VLOOKUP(AA66,'シフト記号表（勤務時間帯）'!$C$6:$W$47,21,FALSE()))</f>
        <v/>
      </c>
      <c r="AB67" s="84" t="str">
        <f>IF(AB66="","",VLOOKUP(AB66,'シフト記号表（勤務時間帯）'!$C$6:$W$47,21,FALSE()))</f>
        <v/>
      </c>
      <c r="AC67" s="85" t="str">
        <f>IF(AC66="","",VLOOKUP(AC66,'シフト記号表（勤務時間帯）'!$C$6:$W$47,21,FALSE()))</f>
        <v/>
      </c>
      <c r="AD67" s="85" t="str">
        <f>IF(AD66="","",VLOOKUP(AD66,'シフト記号表（勤務時間帯）'!$C$6:$W$47,21,FALSE()))</f>
        <v/>
      </c>
      <c r="AE67" s="85" t="str">
        <f>IF(AE66="","",VLOOKUP(AE66,'シフト記号表（勤務時間帯）'!$C$6:$W$47,21,FALSE()))</f>
        <v/>
      </c>
      <c r="AF67" s="85" t="str">
        <f>IF(AF66="","",VLOOKUP(AF66,'シフト記号表（勤務時間帯）'!$C$6:$W$47,21,FALSE()))</f>
        <v/>
      </c>
      <c r="AG67" s="85" t="str">
        <f>IF(AG66="","",VLOOKUP(AG66,'シフト記号表（勤務時間帯）'!$C$6:$W$47,21,FALSE()))</f>
        <v/>
      </c>
      <c r="AH67" s="86" t="str">
        <f>IF(AH66="","",VLOOKUP(AH66,'シフト記号表（勤務時間帯）'!$C$6:$W$47,21,FALSE()))</f>
        <v/>
      </c>
      <c r="AI67" s="84" t="str">
        <f>IF(AI66="","",VLOOKUP(AI66,'シフト記号表（勤務時間帯）'!$C$6:$W$47,21,FALSE()))</f>
        <v/>
      </c>
      <c r="AJ67" s="85" t="str">
        <f>IF(AJ66="","",VLOOKUP(AJ66,'シフト記号表（勤務時間帯）'!$C$6:$W$47,21,FALSE()))</f>
        <v/>
      </c>
      <c r="AK67" s="85" t="str">
        <f>IF(AK66="","",VLOOKUP(AK66,'シフト記号表（勤務時間帯）'!$C$6:$W$47,21,FALSE()))</f>
        <v/>
      </c>
      <c r="AL67" s="85" t="str">
        <f>IF(AL66="","",VLOOKUP(AL66,'シフト記号表（勤務時間帯）'!$C$6:$W$47,21,FALSE()))</f>
        <v/>
      </c>
      <c r="AM67" s="85" t="str">
        <f>IF(AM66="","",VLOOKUP(AM66,'シフト記号表（勤務時間帯）'!$C$6:$W$47,21,FALSE()))</f>
        <v/>
      </c>
      <c r="AN67" s="85" t="str">
        <f>IF(AN66="","",VLOOKUP(AN66,'シフト記号表（勤務時間帯）'!$C$6:$W$47,21,FALSE()))</f>
        <v/>
      </c>
      <c r="AO67" s="86" t="str">
        <f>IF(AO66="","",VLOOKUP(AO66,'シフト記号表（勤務時間帯）'!$C$6:$W$47,21,FALSE()))</f>
        <v/>
      </c>
      <c r="AP67" s="84" t="str">
        <f>IF(AP66="","",VLOOKUP(AP66,'シフト記号表（勤務時間帯）'!$C$6:$W$47,21,FALSE()))</f>
        <v/>
      </c>
      <c r="AQ67" s="85" t="str">
        <f>IF(AQ66="","",VLOOKUP(AQ66,'シフト記号表（勤務時間帯）'!$C$6:$W$47,21,FALSE()))</f>
        <v/>
      </c>
      <c r="AR67" s="85" t="str">
        <f>IF(AR66="","",VLOOKUP(AR66,'シフト記号表（勤務時間帯）'!$C$6:$W$47,21,FALSE()))</f>
        <v/>
      </c>
      <c r="AS67" s="85" t="str">
        <f>IF(AS66="","",VLOOKUP(AS66,'シフト記号表（勤務時間帯）'!$C$6:$W$47,21,FALSE()))</f>
        <v/>
      </c>
      <c r="AT67" s="85" t="str">
        <f>IF(AT66="","",VLOOKUP(AT66,'シフト記号表（勤務時間帯）'!$C$6:$W$47,21,FALSE()))</f>
        <v/>
      </c>
      <c r="AU67" s="85" t="str">
        <f>IF(AU66="","",VLOOKUP(AU66,'シフト記号表（勤務時間帯）'!$C$6:$W$47,21,FALSE()))</f>
        <v/>
      </c>
      <c r="AV67" s="86" t="str">
        <f>IF(AV66="","",VLOOKUP(AV66,'シフト記号表（勤務時間帯）'!$C$6:$W$47,21,FALSE()))</f>
        <v/>
      </c>
      <c r="AW67" s="84" t="str">
        <f>IF(AW66="","",VLOOKUP(AW66,'シフト記号表（勤務時間帯）'!$C$6:$W$47,21,FALSE()))</f>
        <v/>
      </c>
      <c r="AX67" s="85" t="str">
        <f>IF(AX66="","",VLOOKUP(AX66,'シフト記号表（勤務時間帯）'!$C$6:$W$47,21,FALSE()))</f>
        <v/>
      </c>
      <c r="AY67" s="85" t="str">
        <f>IF(AY66="","",VLOOKUP(AY66,'シフト記号表（勤務時間帯）'!$C$6:$W$47,21,FALSE()))</f>
        <v/>
      </c>
      <c r="AZ67" s="440">
        <f>IF($BC$3="４週",SUM(U67:AV67),IF($BC$3="暦月",SUM(U67:AY67),""))</f>
        <v>0</v>
      </c>
      <c r="BA67" s="440"/>
      <c r="BB67" s="441">
        <f>IF($BC$3="４週",AZ67/4,IF($BC$3="暦月",(AZ67/($BC$8/7)),""))</f>
        <v>0</v>
      </c>
      <c r="BC67" s="441"/>
      <c r="BD67" s="439"/>
      <c r="BE67" s="439"/>
      <c r="BF67" s="439"/>
      <c r="BG67" s="439"/>
      <c r="BH67" s="439"/>
    </row>
    <row r="68" spans="2:60" ht="20.25" customHeight="1" x14ac:dyDescent="0.4">
      <c r="B68" s="77"/>
      <c r="C68" s="433"/>
      <c r="D68" s="433"/>
      <c r="E68" s="433"/>
      <c r="F68" s="119"/>
      <c r="G68" s="120">
        <f>C66</f>
        <v>0</v>
      </c>
      <c r="H68" s="434"/>
      <c r="I68" s="435"/>
      <c r="J68" s="435"/>
      <c r="K68" s="435"/>
      <c r="L68" s="435"/>
      <c r="M68" s="436"/>
      <c r="N68" s="436"/>
      <c r="O68" s="436"/>
      <c r="P68" s="121" t="s">
        <v>49</v>
      </c>
      <c r="Q68" s="122"/>
      <c r="R68" s="122"/>
      <c r="S68" s="123"/>
      <c r="T68" s="124"/>
      <c r="U68" s="94" t="str">
        <f>IF(U66="","",VLOOKUP(U66,'シフト記号表（勤務時間帯）'!$C$6:$Y$47,23,FALSE()))</f>
        <v/>
      </c>
      <c r="V68" s="95" t="str">
        <f>IF(V66="","",VLOOKUP(V66,'シフト記号表（勤務時間帯）'!$C$6:$Y$47,23,FALSE()))</f>
        <v/>
      </c>
      <c r="W68" s="95" t="str">
        <f>IF(W66="","",VLOOKUP(W66,'シフト記号表（勤務時間帯）'!$C$6:$Y$47,23,FALSE()))</f>
        <v/>
      </c>
      <c r="X68" s="95" t="str">
        <f>IF(X66="","",VLOOKUP(X66,'シフト記号表（勤務時間帯）'!$C$6:$Y$47,23,FALSE()))</f>
        <v/>
      </c>
      <c r="Y68" s="95" t="str">
        <f>IF(Y66="","",VLOOKUP(Y66,'シフト記号表（勤務時間帯）'!$C$6:$Y$47,23,FALSE()))</f>
        <v/>
      </c>
      <c r="Z68" s="95" t="str">
        <f>IF(Z66="","",VLOOKUP(Z66,'シフト記号表（勤務時間帯）'!$C$6:$Y$47,23,FALSE()))</f>
        <v/>
      </c>
      <c r="AA68" s="96" t="str">
        <f>IF(AA66="","",VLOOKUP(AA66,'シフト記号表（勤務時間帯）'!$C$6:$Y$47,23,FALSE()))</f>
        <v/>
      </c>
      <c r="AB68" s="94" t="str">
        <f>IF(AB66="","",VLOOKUP(AB66,'シフト記号表（勤務時間帯）'!$C$6:$Y$47,23,FALSE()))</f>
        <v/>
      </c>
      <c r="AC68" s="95" t="str">
        <f>IF(AC66="","",VLOOKUP(AC66,'シフト記号表（勤務時間帯）'!$C$6:$Y$47,23,FALSE()))</f>
        <v/>
      </c>
      <c r="AD68" s="95" t="str">
        <f>IF(AD66="","",VLOOKUP(AD66,'シフト記号表（勤務時間帯）'!$C$6:$Y$47,23,FALSE()))</f>
        <v/>
      </c>
      <c r="AE68" s="95" t="str">
        <f>IF(AE66="","",VLOOKUP(AE66,'シフト記号表（勤務時間帯）'!$C$6:$Y$47,23,FALSE()))</f>
        <v/>
      </c>
      <c r="AF68" s="95" t="str">
        <f>IF(AF66="","",VLOOKUP(AF66,'シフト記号表（勤務時間帯）'!$C$6:$Y$47,23,FALSE()))</f>
        <v/>
      </c>
      <c r="AG68" s="95" t="str">
        <f>IF(AG66="","",VLOOKUP(AG66,'シフト記号表（勤務時間帯）'!$C$6:$Y$47,23,FALSE()))</f>
        <v/>
      </c>
      <c r="AH68" s="96" t="str">
        <f>IF(AH66="","",VLOOKUP(AH66,'シフト記号表（勤務時間帯）'!$C$6:$Y$47,23,FALSE()))</f>
        <v/>
      </c>
      <c r="AI68" s="94" t="str">
        <f>IF(AI66="","",VLOOKUP(AI66,'シフト記号表（勤務時間帯）'!$C$6:$Y$47,23,FALSE()))</f>
        <v/>
      </c>
      <c r="AJ68" s="95" t="str">
        <f>IF(AJ66="","",VLOOKUP(AJ66,'シフト記号表（勤務時間帯）'!$C$6:$Y$47,23,FALSE()))</f>
        <v/>
      </c>
      <c r="AK68" s="95" t="str">
        <f>IF(AK66="","",VLOOKUP(AK66,'シフト記号表（勤務時間帯）'!$C$6:$Y$47,23,FALSE()))</f>
        <v/>
      </c>
      <c r="AL68" s="95" t="str">
        <f>IF(AL66="","",VLOOKUP(AL66,'シフト記号表（勤務時間帯）'!$C$6:$Y$47,23,FALSE()))</f>
        <v/>
      </c>
      <c r="AM68" s="95" t="str">
        <f>IF(AM66="","",VLOOKUP(AM66,'シフト記号表（勤務時間帯）'!$C$6:$Y$47,23,FALSE()))</f>
        <v/>
      </c>
      <c r="AN68" s="95" t="str">
        <f>IF(AN66="","",VLOOKUP(AN66,'シフト記号表（勤務時間帯）'!$C$6:$Y$47,23,FALSE()))</f>
        <v/>
      </c>
      <c r="AO68" s="96" t="str">
        <f>IF(AO66="","",VLOOKUP(AO66,'シフト記号表（勤務時間帯）'!$C$6:$Y$47,23,FALSE()))</f>
        <v/>
      </c>
      <c r="AP68" s="94" t="str">
        <f>IF(AP66="","",VLOOKUP(AP66,'シフト記号表（勤務時間帯）'!$C$6:$Y$47,23,FALSE()))</f>
        <v/>
      </c>
      <c r="AQ68" s="95" t="str">
        <f>IF(AQ66="","",VLOOKUP(AQ66,'シフト記号表（勤務時間帯）'!$C$6:$Y$47,23,FALSE()))</f>
        <v/>
      </c>
      <c r="AR68" s="95" t="str">
        <f>IF(AR66="","",VLOOKUP(AR66,'シフト記号表（勤務時間帯）'!$C$6:$Y$47,23,FALSE()))</f>
        <v/>
      </c>
      <c r="AS68" s="95" t="str">
        <f>IF(AS66="","",VLOOKUP(AS66,'シフト記号表（勤務時間帯）'!$C$6:$Y$47,23,FALSE()))</f>
        <v/>
      </c>
      <c r="AT68" s="95" t="str">
        <f>IF(AT66="","",VLOOKUP(AT66,'シフト記号表（勤務時間帯）'!$C$6:$Y$47,23,FALSE()))</f>
        <v/>
      </c>
      <c r="AU68" s="95" t="str">
        <f>IF(AU66="","",VLOOKUP(AU66,'シフト記号表（勤務時間帯）'!$C$6:$Y$47,23,FALSE()))</f>
        <v/>
      </c>
      <c r="AV68" s="96" t="str">
        <f>IF(AV66="","",VLOOKUP(AV66,'シフト記号表（勤務時間帯）'!$C$6:$Y$47,23,FALSE()))</f>
        <v/>
      </c>
      <c r="AW68" s="94" t="str">
        <f>IF(AW66="","",VLOOKUP(AW66,'シフト記号表（勤務時間帯）'!$C$6:$Y$47,23,FALSE()))</f>
        <v/>
      </c>
      <c r="AX68" s="95" t="str">
        <f>IF(AX66="","",VLOOKUP(AX66,'シフト記号表（勤務時間帯）'!$C$6:$Y$47,23,FALSE()))</f>
        <v/>
      </c>
      <c r="AY68" s="95" t="str">
        <f>IF(AY66="","",VLOOKUP(AY66,'シフト記号表（勤務時間帯）'!$C$6:$Y$47,23,FALSE()))</f>
        <v/>
      </c>
      <c r="AZ68" s="442">
        <f>IF($BC$3="４週",SUM(U68:AV68),IF($BC$3="暦月",SUM(U68:AY68),""))</f>
        <v>0</v>
      </c>
      <c r="BA68" s="442"/>
      <c r="BB68" s="443">
        <f>IF($BC$3="４週",AZ68/4,IF($BC$3="暦月",(AZ68/($BC$8/7)),""))</f>
        <v>0</v>
      </c>
      <c r="BC68" s="443"/>
      <c r="BD68" s="439"/>
      <c r="BE68" s="439"/>
      <c r="BF68" s="439"/>
      <c r="BG68" s="439"/>
      <c r="BH68" s="439"/>
    </row>
    <row r="69" spans="2:60" ht="20.25" customHeight="1" x14ac:dyDescent="0.4">
      <c r="B69" s="428" t="s">
        <v>62</v>
      </c>
      <c r="C69" s="428"/>
      <c r="D69" s="428"/>
      <c r="E69" s="428"/>
      <c r="F69" s="428"/>
      <c r="G69" s="428"/>
      <c r="H69" s="428"/>
      <c r="I69" s="428"/>
      <c r="J69" s="428"/>
      <c r="K69" s="428"/>
      <c r="L69" s="428"/>
      <c r="M69" s="428"/>
      <c r="N69" s="428"/>
      <c r="O69" s="428"/>
      <c r="P69" s="428"/>
      <c r="Q69" s="428"/>
      <c r="R69" s="428"/>
      <c r="S69" s="428"/>
      <c r="T69" s="428"/>
      <c r="U69" s="179"/>
      <c r="V69" s="180"/>
      <c r="W69" s="180"/>
      <c r="X69" s="180"/>
      <c r="Y69" s="180"/>
      <c r="Z69" s="180"/>
      <c r="AA69" s="181"/>
      <c r="AB69" s="182"/>
      <c r="AC69" s="180"/>
      <c r="AD69" s="180"/>
      <c r="AE69" s="180"/>
      <c r="AF69" s="180"/>
      <c r="AG69" s="180"/>
      <c r="AH69" s="181"/>
      <c r="AI69" s="182"/>
      <c r="AJ69" s="180"/>
      <c r="AK69" s="180"/>
      <c r="AL69" s="180"/>
      <c r="AM69" s="180"/>
      <c r="AN69" s="180"/>
      <c r="AO69" s="181"/>
      <c r="AP69" s="182"/>
      <c r="AQ69" s="180"/>
      <c r="AR69" s="180"/>
      <c r="AS69" s="180"/>
      <c r="AT69" s="180"/>
      <c r="AU69" s="180"/>
      <c r="AV69" s="181"/>
      <c r="AW69" s="182"/>
      <c r="AX69" s="180"/>
      <c r="AY69" s="125"/>
      <c r="AZ69" s="429"/>
      <c r="BA69" s="429"/>
      <c r="BB69" s="430"/>
      <c r="BC69" s="430"/>
      <c r="BD69" s="430"/>
      <c r="BE69" s="430"/>
      <c r="BF69" s="430"/>
      <c r="BG69" s="430"/>
      <c r="BH69" s="430"/>
    </row>
    <row r="70" spans="2:60" ht="20.25" customHeight="1" x14ac:dyDescent="0.4">
      <c r="B70" s="431" t="s">
        <v>63</v>
      </c>
      <c r="C70" s="431"/>
      <c r="D70" s="431"/>
      <c r="E70" s="431"/>
      <c r="F70" s="431"/>
      <c r="G70" s="431"/>
      <c r="H70" s="431"/>
      <c r="I70" s="431"/>
      <c r="J70" s="431"/>
      <c r="K70" s="431"/>
      <c r="L70" s="431"/>
      <c r="M70" s="431"/>
      <c r="N70" s="431"/>
      <c r="O70" s="431"/>
      <c r="P70" s="431"/>
      <c r="Q70" s="431"/>
      <c r="R70" s="431"/>
      <c r="S70" s="431"/>
      <c r="T70" s="431"/>
      <c r="U70" s="126"/>
      <c r="V70" s="127"/>
      <c r="W70" s="127"/>
      <c r="X70" s="127"/>
      <c r="Y70" s="127"/>
      <c r="Z70" s="127"/>
      <c r="AA70" s="128"/>
      <c r="AB70" s="129"/>
      <c r="AC70" s="127"/>
      <c r="AD70" s="127"/>
      <c r="AE70" s="127"/>
      <c r="AF70" s="127"/>
      <c r="AG70" s="127"/>
      <c r="AH70" s="128"/>
      <c r="AI70" s="129"/>
      <c r="AJ70" s="127"/>
      <c r="AK70" s="127"/>
      <c r="AL70" s="127"/>
      <c r="AM70" s="127"/>
      <c r="AN70" s="127"/>
      <c r="AO70" s="128"/>
      <c r="AP70" s="129"/>
      <c r="AQ70" s="127"/>
      <c r="AR70" s="127"/>
      <c r="AS70" s="127"/>
      <c r="AT70" s="127"/>
      <c r="AU70" s="127"/>
      <c r="AV70" s="128"/>
      <c r="AW70" s="129"/>
      <c r="AX70" s="127"/>
      <c r="AY70" s="130"/>
      <c r="AZ70" s="429"/>
      <c r="BA70" s="429"/>
      <c r="BB70" s="430"/>
      <c r="BC70" s="430"/>
      <c r="BD70" s="430"/>
      <c r="BE70" s="430"/>
      <c r="BF70" s="430"/>
      <c r="BG70" s="430"/>
      <c r="BH70" s="430"/>
    </row>
    <row r="71" spans="2:60" ht="20.25" customHeight="1" x14ac:dyDescent="0.4">
      <c r="B71" s="431" t="s">
        <v>64</v>
      </c>
      <c r="C71" s="431"/>
      <c r="D71" s="431"/>
      <c r="E71" s="431"/>
      <c r="F71" s="431"/>
      <c r="G71" s="431"/>
      <c r="H71" s="431"/>
      <c r="I71" s="431"/>
      <c r="J71" s="431"/>
      <c r="K71" s="431"/>
      <c r="L71" s="431"/>
      <c r="M71" s="431"/>
      <c r="N71" s="431"/>
      <c r="O71" s="431"/>
      <c r="P71" s="431"/>
      <c r="Q71" s="431"/>
      <c r="R71" s="431"/>
      <c r="S71" s="431"/>
      <c r="T71" s="431"/>
      <c r="U71" s="126"/>
      <c r="V71" s="127"/>
      <c r="W71" s="127"/>
      <c r="X71" s="127"/>
      <c r="Y71" s="127"/>
      <c r="Z71" s="127"/>
      <c r="AA71" s="183"/>
      <c r="AB71" s="184"/>
      <c r="AC71" s="127"/>
      <c r="AD71" s="127"/>
      <c r="AE71" s="127"/>
      <c r="AF71" s="127"/>
      <c r="AG71" s="127"/>
      <c r="AH71" s="183"/>
      <c r="AI71" s="184"/>
      <c r="AJ71" s="127"/>
      <c r="AK71" s="127"/>
      <c r="AL71" s="127"/>
      <c r="AM71" s="127"/>
      <c r="AN71" s="127"/>
      <c r="AO71" s="183"/>
      <c r="AP71" s="184"/>
      <c r="AQ71" s="127"/>
      <c r="AR71" s="127"/>
      <c r="AS71" s="127"/>
      <c r="AT71" s="127"/>
      <c r="AU71" s="127"/>
      <c r="AV71" s="183"/>
      <c r="AW71" s="184"/>
      <c r="AX71" s="127"/>
      <c r="AY71" s="130"/>
      <c r="AZ71" s="429"/>
      <c r="BA71" s="429"/>
      <c r="BB71" s="430"/>
      <c r="BC71" s="430"/>
      <c r="BD71" s="430"/>
      <c r="BE71" s="430"/>
      <c r="BF71" s="430"/>
      <c r="BG71" s="430"/>
      <c r="BH71" s="430"/>
    </row>
    <row r="72" spans="2:60" ht="20.25" customHeight="1" x14ac:dyDescent="0.4">
      <c r="B72" s="431" t="s">
        <v>65</v>
      </c>
      <c r="C72" s="431"/>
      <c r="D72" s="431"/>
      <c r="E72" s="431"/>
      <c r="F72" s="431"/>
      <c r="G72" s="431"/>
      <c r="H72" s="431"/>
      <c r="I72" s="431"/>
      <c r="J72" s="431"/>
      <c r="K72" s="431"/>
      <c r="L72" s="431"/>
      <c r="M72" s="431"/>
      <c r="N72" s="431"/>
      <c r="O72" s="431"/>
      <c r="P72" s="431"/>
      <c r="Q72" s="431"/>
      <c r="R72" s="431"/>
      <c r="S72" s="431"/>
      <c r="T72" s="431"/>
      <c r="U72" s="126"/>
      <c r="V72" s="127"/>
      <c r="W72" s="127"/>
      <c r="X72" s="127"/>
      <c r="Y72" s="127"/>
      <c r="Z72" s="127"/>
      <c r="AA72" s="183"/>
      <c r="AB72" s="184"/>
      <c r="AC72" s="127"/>
      <c r="AD72" s="127"/>
      <c r="AE72" s="127"/>
      <c r="AF72" s="127"/>
      <c r="AG72" s="127"/>
      <c r="AH72" s="183"/>
      <c r="AI72" s="184"/>
      <c r="AJ72" s="127"/>
      <c r="AK72" s="127"/>
      <c r="AL72" s="127"/>
      <c r="AM72" s="127"/>
      <c r="AN72" s="127"/>
      <c r="AO72" s="183"/>
      <c r="AP72" s="184"/>
      <c r="AQ72" s="127"/>
      <c r="AR72" s="127"/>
      <c r="AS72" s="127"/>
      <c r="AT72" s="127"/>
      <c r="AU72" s="127"/>
      <c r="AV72" s="183"/>
      <c r="AW72" s="184"/>
      <c r="AX72" s="127"/>
      <c r="AY72" s="130"/>
      <c r="AZ72" s="429"/>
      <c r="BA72" s="429"/>
      <c r="BB72" s="430"/>
      <c r="BC72" s="430"/>
      <c r="BD72" s="430"/>
      <c r="BE72" s="430"/>
      <c r="BF72" s="430"/>
      <c r="BG72" s="430"/>
      <c r="BH72" s="430"/>
    </row>
    <row r="73" spans="2:60" ht="20.25" customHeight="1" x14ac:dyDescent="0.4">
      <c r="B73" s="431" t="s">
        <v>66</v>
      </c>
      <c r="C73" s="431"/>
      <c r="D73" s="431"/>
      <c r="E73" s="431"/>
      <c r="F73" s="431"/>
      <c r="G73" s="431"/>
      <c r="H73" s="431"/>
      <c r="I73" s="431"/>
      <c r="J73" s="431"/>
      <c r="K73" s="431"/>
      <c r="L73" s="431"/>
      <c r="M73" s="431"/>
      <c r="N73" s="431"/>
      <c r="O73" s="431"/>
      <c r="P73" s="431"/>
      <c r="Q73" s="431"/>
      <c r="R73" s="431"/>
      <c r="S73" s="431"/>
      <c r="T73" s="431"/>
      <c r="U73" s="131" t="str">
        <f t="shared" ref="U73:AY73" si="1">IF(SUMIF($F$21:$F$68,"介護従業者",U21:U68)=0,"",SUMIF($F$21:$F$68,"介護従業者",U21:U68))</f>
        <v/>
      </c>
      <c r="V73" s="132" t="str">
        <f t="shared" si="1"/>
        <v/>
      </c>
      <c r="W73" s="132" t="str">
        <f t="shared" si="1"/>
        <v/>
      </c>
      <c r="X73" s="132" t="str">
        <f t="shared" si="1"/>
        <v/>
      </c>
      <c r="Y73" s="132" t="str">
        <f t="shared" si="1"/>
        <v/>
      </c>
      <c r="Z73" s="132" t="str">
        <f t="shared" si="1"/>
        <v/>
      </c>
      <c r="AA73" s="133" t="str">
        <f t="shared" si="1"/>
        <v/>
      </c>
      <c r="AB73" s="131" t="str">
        <f t="shared" si="1"/>
        <v/>
      </c>
      <c r="AC73" s="132" t="str">
        <f t="shared" si="1"/>
        <v/>
      </c>
      <c r="AD73" s="132" t="str">
        <f t="shared" si="1"/>
        <v/>
      </c>
      <c r="AE73" s="132" t="str">
        <f t="shared" si="1"/>
        <v/>
      </c>
      <c r="AF73" s="132" t="str">
        <f t="shared" si="1"/>
        <v/>
      </c>
      <c r="AG73" s="132" t="str">
        <f t="shared" si="1"/>
        <v/>
      </c>
      <c r="AH73" s="133" t="str">
        <f t="shared" si="1"/>
        <v/>
      </c>
      <c r="AI73" s="131" t="str">
        <f t="shared" si="1"/>
        <v/>
      </c>
      <c r="AJ73" s="132" t="str">
        <f t="shared" si="1"/>
        <v/>
      </c>
      <c r="AK73" s="132" t="str">
        <f t="shared" si="1"/>
        <v/>
      </c>
      <c r="AL73" s="132" t="str">
        <f t="shared" si="1"/>
        <v/>
      </c>
      <c r="AM73" s="132" t="str">
        <f t="shared" si="1"/>
        <v/>
      </c>
      <c r="AN73" s="132" t="str">
        <f t="shared" si="1"/>
        <v/>
      </c>
      <c r="AO73" s="133" t="str">
        <f t="shared" si="1"/>
        <v/>
      </c>
      <c r="AP73" s="131" t="str">
        <f t="shared" si="1"/>
        <v/>
      </c>
      <c r="AQ73" s="132" t="str">
        <f t="shared" si="1"/>
        <v/>
      </c>
      <c r="AR73" s="132" t="str">
        <f t="shared" si="1"/>
        <v/>
      </c>
      <c r="AS73" s="132" t="str">
        <f t="shared" si="1"/>
        <v/>
      </c>
      <c r="AT73" s="132" t="str">
        <f t="shared" si="1"/>
        <v/>
      </c>
      <c r="AU73" s="132" t="str">
        <f t="shared" si="1"/>
        <v/>
      </c>
      <c r="AV73" s="133" t="str">
        <f t="shared" si="1"/>
        <v/>
      </c>
      <c r="AW73" s="131" t="str">
        <f t="shared" si="1"/>
        <v/>
      </c>
      <c r="AX73" s="132" t="str">
        <f t="shared" si="1"/>
        <v/>
      </c>
      <c r="AY73" s="132" t="str">
        <f t="shared" si="1"/>
        <v/>
      </c>
      <c r="AZ73" s="377">
        <f>IF($BC$3="４週",SUM(U73:AV73),IF($BC$3="暦月",SUM(U73:AY73),""))</f>
        <v>0</v>
      </c>
      <c r="BA73" s="377"/>
      <c r="BB73" s="430"/>
      <c r="BC73" s="430"/>
      <c r="BD73" s="430"/>
      <c r="BE73" s="430"/>
      <c r="BF73" s="430"/>
      <c r="BG73" s="430"/>
      <c r="BH73" s="430"/>
    </row>
    <row r="74" spans="2:60" ht="20.25" customHeight="1" x14ac:dyDescent="0.4">
      <c r="B74" s="432" t="s">
        <v>67</v>
      </c>
      <c r="C74" s="432"/>
      <c r="D74" s="432"/>
      <c r="E74" s="432"/>
      <c r="F74" s="432"/>
      <c r="G74" s="432"/>
      <c r="H74" s="432"/>
      <c r="I74" s="432"/>
      <c r="J74" s="432"/>
      <c r="K74" s="432"/>
      <c r="L74" s="432"/>
      <c r="M74" s="432"/>
      <c r="N74" s="432"/>
      <c r="O74" s="432"/>
      <c r="P74" s="432"/>
      <c r="Q74" s="432"/>
      <c r="R74" s="432"/>
      <c r="S74" s="432"/>
      <c r="T74" s="432"/>
      <c r="U74" s="134" t="str">
        <f t="shared" ref="U74:AY74" si="2">IF(SUMIF($G$21:$G$68,"介護従業者",U21:U68)=0,"",SUMIF($G$21:$G$68,"介護従業者",U21:U68))</f>
        <v/>
      </c>
      <c r="V74" s="135" t="str">
        <f t="shared" si="2"/>
        <v/>
      </c>
      <c r="W74" s="135" t="str">
        <f t="shared" si="2"/>
        <v/>
      </c>
      <c r="X74" s="135" t="str">
        <f t="shared" si="2"/>
        <v/>
      </c>
      <c r="Y74" s="135" t="str">
        <f t="shared" si="2"/>
        <v/>
      </c>
      <c r="Z74" s="135" t="str">
        <f t="shared" si="2"/>
        <v/>
      </c>
      <c r="AA74" s="136" t="str">
        <f t="shared" si="2"/>
        <v/>
      </c>
      <c r="AB74" s="137" t="str">
        <f t="shared" si="2"/>
        <v/>
      </c>
      <c r="AC74" s="135" t="str">
        <f t="shared" si="2"/>
        <v/>
      </c>
      <c r="AD74" s="135" t="str">
        <f t="shared" si="2"/>
        <v/>
      </c>
      <c r="AE74" s="135" t="str">
        <f t="shared" si="2"/>
        <v/>
      </c>
      <c r="AF74" s="135" t="str">
        <f t="shared" si="2"/>
        <v/>
      </c>
      <c r="AG74" s="135" t="str">
        <f t="shared" si="2"/>
        <v/>
      </c>
      <c r="AH74" s="136" t="str">
        <f t="shared" si="2"/>
        <v/>
      </c>
      <c r="AI74" s="137" t="str">
        <f t="shared" si="2"/>
        <v/>
      </c>
      <c r="AJ74" s="135" t="str">
        <f t="shared" si="2"/>
        <v/>
      </c>
      <c r="AK74" s="135" t="str">
        <f t="shared" si="2"/>
        <v/>
      </c>
      <c r="AL74" s="135" t="str">
        <f t="shared" si="2"/>
        <v/>
      </c>
      <c r="AM74" s="135" t="str">
        <f t="shared" si="2"/>
        <v/>
      </c>
      <c r="AN74" s="135" t="str">
        <f t="shared" si="2"/>
        <v/>
      </c>
      <c r="AO74" s="136" t="str">
        <f t="shared" si="2"/>
        <v/>
      </c>
      <c r="AP74" s="137" t="str">
        <f t="shared" si="2"/>
        <v/>
      </c>
      <c r="AQ74" s="135" t="str">
        <f t="shared" si="2"/>
        <v/>
      </c>
      <c r="AR74" s="135" t="str">
        <f t="shared" si="2"/>
        <v/>
      </c>
      <c r="AS74" s="135" t="str">
        <f t="shared" si="2"/>
        <v/>
      </c>
      <c r="AT74" s="135" t="str">
        <f t="shared" si="2"/>
        <v/>
      </c>
      <c r="AU74" s="135" t="str">
        <f t="shared" si="2"/>
        <v/>
      </c>
      <c r="AV74" s="136" t="str">
        <f t="shared" si="2"/>
        <v/>
      </c>
      <c r="AW74" s="137" t="str">
        <f t="shared" si="2"/>
        <v/>
      </c>
      <c r="AX74" s="135" t="str">
        <f t="shared" si="2"/>
        <v/>
      </c>
      <c r="AY74" s="138" t="str">
        <f t="shared" si="2"/>
        <v/>
      </c>
      <c r="AZ74" s="379">
        <f>IF($BC$3="４週",SUM(U74:AV74),IF($BC$3="暦月",SUM(U74:AY74),""))</f>
        <v>0</v>
      </c>
      <c r="BA74" s="379"/>
      <c r="BB74" s="430"/>
      <c r="BC74" s="430"/>
      <c r="BD74" s="430"/>
      <c r="BE74" s="430"/>
      <c r="BF74" s="430"/>
      <c r="BG74" s="430"/>
      <c r="BH74" s="430"/>
    </row>
    <row r="75" spans="2:60" s="139" customFormat="1" ht="20.25" hidden="1" customHeight="1" x14ac:dyDescent="0.4">
      <c r="C75" s="140"/>
      <c r="D75" s="140"/>
      <c r="E75" s="140"/>
      <c r="F75" s="140"/>
      <c r="G75" s="140"/>
      <c r="R75" s="141"/>
      <c r="BH75" s="142"/>
    </row>
    <row r="76" spans="2:60" ht="20.25" hidden="1"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43"/>
      <c r="B129" s="143"/>
      <c r="C129" s="144"/>
      <c r="D129" s="144"/>
      <c r="E129" s="144"/>
      <c r="F129" s="144"/>
      <c r="G129" s="144"/>
      <c r="H129" s="144"/>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6"/>
      <c r="AY129" s="146"/>
      <c r="AZ129" s="146"/>
      <c r="BA129" s="146"/>
      <c r="BB129" s="146"/>
      <c r="BC129" s="146"/>
      <c r="BD129" s="146"/>
      <c r="BE129" s="146"/>
    </row>
    <row r="130" spans="1:57" x14ac:dyDescent="0.4">
      <c r="A130" s="143"/>
      <c r="B130" s="143"/>
      <c r="C130" s="144"/>
      <c r="D130" s="144"/>
      <c r="E130" s="144"/>
      <c r="F130" s="144"/>
      <c r="G130" s="144"/>
      <c r="H130" s="144"/>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6"/>
      <c r="AY130" s="146"/>
      <c r="AZ130" s="146"/>
      <c r="BA130" s="146"/>
      <c r="BB130" s="146"/>
      <c r="BC130" s="146"/>
      <c r="BD130" s="146"/>
      <c r="BE130" s="146"/>
    </row>
    <row r="131" spans="1:57" x14ac:dyDescent="0.4">
      <c r="A131" s="143"/>
      <c r="B131" s="143"/>
      <c r="C131" s="147"/>
      <c r="D131" s="147"/>
      <c r="E131" s="147"/>
      <c r="F131" s="147"/>
      <c r="G131" s="147"/>
      <c r="H131" s="147"/>
      <c r="I131" s="144"/>
      <c r="J131" s="144"/>
      <c r="K131" s="143"/>
      <c r="L131" s="143"/>
      <c r="M131" s="143"/>
      <c r="N131" s="143"/>
      <c r="O131" s="143"/>
      <c r="P131" s="143"/>
    </row>
    <row r="132" spans="1:57" x14ac:dyDescent="0.4">
      <c r="A132" s="143"/>
      <c r="B132" s="143"/>
      <c r="C132" s="147"/>
      <c r="D132" s="147"/>
      <c r="E132" s="147"/>
      <c r="F132" s="147"/>
      <c r="G132" s="147"/>
      <c r="H132" s="147"/>
      <c r="I132" s="144"/>
      <c r="J132" s="144"/>
      <c r="K132" s="143"/>
      <c r="L132" s="143"/>
      <c r="M132" s="143"/>
      <c r="N132" s="143"/>
      <c r="O132" s="143"/>
      <c r="P132" s="143"/>
    </row>
    <row r="133" spans="1:57" x14ac:dyDescent="0.4">
      <c r="C133" s="44"/>
      <c r="D133" s="44"/>
      <c r="E133" s="44"/>
      <c r="F133" s="44"/>
      <c r="G133" s="44"/>
      <c r="H133" s="44"/>
    </row>
    <row r="134" spans="1:57" x14ac:dyDescent="0.4">
      <c r="C134" s="44"/>
      <c r="D134" s="44"/>
      <c r="E134" s="44"/>
      <c r="F134" s="44"/>
      <c r="G134" s="44"/>
      <c r="H134" s="44"/>
    </row>
    <row r="135" spans="1:57" x14ac:dyDescent="0.4">
      <c r="C135" s="44"/>
      <c r="D135" s="44"/>
      <c r="E135" s="44"/>
      <c r="F135" s="44"/>
      <c r="G135" s="44"/>
      <c r="H135" s="44"/>
    </row>
    <row r="136" spans="1:57" x14ac:dyDescent="0.4">
      <c r="C136" s="44"/>
      <c r="D136" s="44"/>
      <c r="E136" s="44"/>
      <c r="F136" s="44"/>
      <c r="G136" s="44"/>
      <c r="H136" s="44"/>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phoneticPr fontId="19"/>
  <conditionalFormatting sqref="U23:AA23">
    <cfRule type="expression" dxfId="586" priority="2">
      <formula>OR(U$69=$B22,U$70=$B22)</formula>
    </cfRule>
  </conditionalFormatting>
  <conditionalFormatting sqref="U22:AA23">
    <cfRule type="expression" dxfId="585" priority="3">
      <formula>INDIRECT(ADDRESS(ROW(),COLUMN()))=TRUNC(INDIRECT(ADDRESS(ROW(),COLUMN())))</formula>
    </cfRule>
  </conditionalFormatting>
  <conditionalFormatting sqref="AB40:AH41">
    <cfRule type="expression" dxfId="584" priority="4">
      <formula>INDIRECT(ADDRESS(ROW(),COLUMN()))=TRUNC(INDIRECT(ADDRESS(ROW(),COLUMN())))</formula>
    </cfRule>
  </conditionalFormatting>
  <conditionalFormatting sqref="U40:AA41">
    <cfRule type="expression" dxfId="583" priority="5">
      <formula>INDIRECT(ADDRESS(ROW(),COLUMN()))=TRUNC(INDIRECT(ADDRESS(ROW(),COLUMN())))</formula>
    </cfRule>
  </conditionalFormatting>
  <conditionalFormatting sqref="AZ22:BC23">
    <cfRule type="expression" dxfId="582" priority="6">
      <formula>INDIRECT(ADDRESS(ROW(),COLUMN()))=TRUNC(INDIRECT(ADDRESS(ROW(),COLUMN())))</formula>
    </cfRule>
  </conditionalFormatting>
  <conditionalFormatting sqref="AI40:AO41">
    <cfRule type="expression" dxfId="581" priority="7">
      <formula>INDIRECT(ADDRESS(ROW(),COLUMN()))=TRUNC(INDIRECT(ADDRESS(ROW(),COLUMN())))</formula>
    </cfRule>
  </conditionalFormatting>
  <conditionalFormatting sqref="AZ25:BC26">
    <cfRule type="expression" dxfId="580" priority="8">
      <formula>INDIRECT(ADDRESS(ROW(),COLUMN()))=TRUNC(INDIRECT(ADDRESS(ROW(),COLUMN())))</formula>
    </cfRule>
  </conditionalFormatting>
  <conditionalFormatting sqref="AP37:AV38">
    <cfRule type="expression" dxfId="579" priority="9">
      <formula>INDIRECT(ADDRESS(ROW(),COLUMN()))=TRUNC(INDIRECT(ADDRESS(ROW(),COLUMN())))</formula>
    </cfRule>
  </conditionalFormatting>
  <conditionalFormatting sqref="AW37:AY38">
    <cfRule type="expression" dxfId="578" priority="10">
      <formula>INDIRECT(ADDRESS(ROW(),COLUMN()))=TRUNC(INDIRECT(ADDRESS(ROW(),COLUMN())))</formula>
    </cfRule>
  </conditionalFormatting>
  <conditionalFormatting sqref="AZ28:BC29">
    <cfRule type="expression" dxfId="577" priority="11">
      <formula>INDIRECT(ADDRESS(ROW(),COLUMN()))=TRUNC(INDIRECT(ADDRESS(ROW(),COLUMN())))</formula>
    </cfRule>
  </conditionalFormatting>
  <conditionalFormatting sqref="AB37:AH38">
    <cfRule type="expression" dxfId="576" priority="12">
      <formula>INDIRECT(ADDRESS(ROW(),COLUMN()))=TRUNC(INDIRECT(ADDRESS(ROW(),COLUMN())))</formula>
    </cfRule>
  </conditionalFormatting>
  <conditionalFormatting sqref="AI37:AO38">
    <cfRule type="expression" dxfId="575" priority="13">
      <formula>INDIRECT(ADDRESS(ROW(),COLUMN()))=TRUNC(INDIRECT(ADDRESS(ROW(),COLUMN())))</formula>
    </cfRule>
  </conditionalFormatting>
  <conditionalFormatting sqref="AZ31:BC32">
    <cfRule type="expression" dxfId="574" priority="14">
      <formula>INDIRECT(ADDRESS(ROW(),COLUMN()))=TRUNC(INDIRECT(ADDRESS(ROW(),COLUMN())))</formula>
    </cfRule>
  </conditionalFormatting>
  <conditionalFormatting sqref="AW34:AY35">
    <cfRule type="expression" dxfId="573" priority="15">
      <formula>INDIRECT(ADDRESS(ROW(),COLUMN()))=TRUNC(INDIRECT(ADDRESS(ROW(),COLUMN())))</formula>
    </cfRule>
  </conditionalFormatting>
  <conditionalFormatting sqref="U37:AA38">
    <cfRule type="expression" dxfId="572" priority="16">
      <formula>INDIRECT(ADDRESS(ROW(),COLUMN()))=TRUNC(INDIRECT(ADDRESS(ROW(),COLUMN())))</formula>
    </cfRule>
  </conditionalFormatting>
  <conditionalFormatting sqref="AZ34:BC35">
    <cfRule type="expression" dxfId="571" priority="17">
      <formula>INDIRECT(ADDRESS(ROW(),COLUMN()))=TRUNC(INDIRECT(ADDRESS(ROW(),COLUMN())))</formula>
    </cfRule>
  </conditionalFormatting>
  <conditionalFormatting sqref="AI34:AO35">
    <cfRule type="expression" dxfId="570" priority="18">
      <formula>INDIRECT(ADDRESS(ROW(),COLUMN()))=TRUNC(INDIRECT(ADDRESS(ROW(),COLUMN())))</formula>
    </cfRule>
  </conditionalFormatting>
  <conditionalFormatting sqref="AP34:AV35">
    <cfRule type="expression" dxfId="569" priority="19">
      <formula>INDIRECT(ADDRESS(ROW(),COLUMN()))=TRUNC(INDIRECT(ADDRESS(ROW(),COLUMN())))</formula>
    </cfRule>
  </conditionalFormatting>
  <conditionalFormatting sqref="AZ37:BC38">
    <cfRule type="expression" dxfId="568" priority="20">
      <formula>INDIRECT(ADDRESS(ROW(),COLUMN()))=TRUNC(INDIRECT(ADDRESS(ROW(),COLUMN())))</formula>
    </cfRule>
  </conditionalFormatting>
  <conditionalFormatting sqref="U34:AA35">
    <cfRule type="expression" dxfId="567" priority="21">
      <formula>INDIRECT(ADDRESS(ROW(),COLUMN()))=TRUNC(INDIRECT(ADDRESS(ROW(),COLUMN())))</formula>
    </cfRule>
  </conditionalFormatting>
  <conditionalFormatting sqref="AB34:AH35">
    <cfRule type="expression" dxfId="566" priority="22">
      <formula>INDIRECT(ADDRESS(ROW(),COLUMN()))=TRUNC(INDIRECT(ADDRESS(ROW(),COLUMN())))</formula>
    </cfRule>
  </conditionalFormatting>
  <conditionalFormatting sqref="AZ40:BC41">
    <cfRule type="expression" dxfId="565" priority="23">
      <formula>INDIRECT(ADDRESS(ROW(),COLUMN()))=TRUNC(INDIRECT(ADDRESS(ROW(),COLUMN())))</formula>
    </cfRule>
  </conditionalFormatting>
  <conditionalFormatting sqref="AP31:AV32">
    <cfRule type="expression" dxfId="564" priority="24">
      <formula>INDIRECT(ADDRESS(ROW(),COLUMN()))=TRUNC(INDIRECT(ADDRESS(ROW(),COLUMN())))</formula>
    </cfRule>
  </conditionalFormatting>
  <conditionalFormatting sqref="AW31:AY32">
    <cfRule type="expression" dxfId="563" priority="25">
      <formula>INDIRECT(ADDRESS(ROW(),COLUMN()))=TRUNC(INDIRECT(ADDRESS(ROW(),COLUMN())))</formula>
    </cfRule>
  </conditionalFormatting>
  <conditionalFormatting sqref="AZ43:BC44">
    <cfRule type="expression" dxfId="562" priority="26">
      <formula>INDIRECT(ADDRESS(ROW(),COLUMN()))=TRUNC(INDIRECT(ADDRESS(ROW(),COLUMN())))</formula>
    </cfRule>
  </conditionalFormatting>
  <conditionalFormatting sqref="AB31:AH32">
    <cfRule type="expression" dxfId="561" priority="27">
      <formula>INDIRECT(ADDRESS(ROW(),COLUMN()))=TRUNC(INDIRECT(ADDRESS(ROW(),COLUMN())))</formula>
    </cfRule>
  </conditionalFormatting>
  <conditionalFormatting sqref="AI31:AO32">
    <cfRule type="expression" dxfId="560" priority="28">
      <formula>INDIRECT(ADDRESS(ROW(),COLUMN()))=TRUNC(INDIRECT(ADDRESS(ROW(),COLUMN())))</formula>
    </cfRule>
  </conditionalFormatting>
  <conditionalFormatting sqref="AZ46:BC47">
    <cfRule type="expression" dxfId="559" priority="29">
      <formula>INDIRECT(ADDRESS(ROW(),COLUMN()))=TRUNC(INDIRECT(ADDRESS(ROW(),COLUMN())))</formula>
    </cfRule>
  </conditionalFormatting>
  <conditionalFormatting sqref="AW28:AY29">
    <cfRule type="expression" dxfId="558" priority="30">
      <formula>INDIRECT(ADDRESS(ROW(),COLUMN()))=TRUNC(INDIRECT(ADDRESS(ROW(),COLUMN())))</formula>
    </cfRule>
  </conditionalFormatting>
  <conditionalFormatting sqref="U31:AA32">
    <cfRule type="expression" dxfId="557" priority="31">
      <formula>INDIRECT(ADDRESS(ROW(),COLUMN()))=TRUNC(INDIRECT(ADDRESS(ROW(),COLUMN())))</formula>
    </cfRule>
  </conditionalFormatting>
  <conditionalFormatting sqref="AZ49:BC50">
    <cfRule type="expression" dxfId="556" priority="32">
      <formula>INDIRECT(ADDRESS(ROW(),COLUMN()))=TRUNC(INDIRECT(ADDRESS(ROW(),COLUMN())))</formula>
    </cfRule>
  </conditionalFormatting>
  <conditionalFormatting sqref="AI28:AO29">
    <cfRule type="expression" dxfId="555" priority="33">
      <formula>INDIRECT(ADDRESS(ROW(),COLUMN()))=TRUNC(INDIRECT(ADDRESS(ROW(),COLUMN())))</formula>
    </cfRule>
  </conditionalFormatting>
  <conditionalFormatting sqref="AP28:AV29">
    <cfRule type="expression" dxfId="554" priority="34">
      <formula>INDIRECT(ADDRESS(ROW(),COLUMN()))=TRUNC(INDIRECT(ADDRESS(ROW(),COLUMN())))</formula>
    </cfRule>
  </conditionalFormatting>
  <conditionalFormatting sqref="AZ52:BC53">
    <cfRule type="expression" dxfId="553" priority="35">
      <formula>INDIRECT(ADDRESS(ROW(),COLUMN()))=TRUNC(INDIRECT(ADDRESS(ROW(),COLUMN())))</formula>
    </cfRule>
  </conditionalFormatting>
  <conditionalFormatting sqref="U28:AA29">
    <cfRule type="expression" dxfId="552" priority="36">
      <formula>INDIRECT(ADDRESS(ROW(),COLUMN()))=TRUNC(INDIRECT(ADDRESS(ROW(),COLUMN())))</formula>
    </cfRule>
  </conditionalFormatting>
  <conditionalFormatting sqref="AB28:AH29">
    <cfRule type="expression" dxfId="551" priority="37">
      <formula>INDIRECT(ADDRESS(ROW(),COLUMN()))=TRUNC(INDIRECT(ADDRESS(ROW(),COLUMN())))</formula>
    </cfRule>
  </conditionalFormatting>
  <conditionalFormatting sqref="AZ55:BC56">
    <cfRule type="expression" dxfId="550" priority="38">
      <formula>INDIRECT(ADDRESS(ROW(),COLUMN()))=TRUNC(INDIRECT(ADDRESS(ROW(),COLUMN())))</formula>
    </cfRule>
  </conditionalFormatting>
  <conditionalFormatting sqref="AP25:AV26">
    <cfRule type="expression" dxfId="549" priority="39">
      <formula>INDIRECT(ADDRESS(ROW(),COLUMN()))=TRUNC(INDIRECT(ADDRESS(ROW(),COLUMN())))</formula>
    </cfRule>
  </conditionalFormatting>
  <conditionalFormatting sqref="AW25:AY26">
    <cfRule type="expression" dxfId="548" priority="40">
      <formula>INDIRECT(ADDRESS(ROW(),COLUMN()))=TRUNC(INDIRECT(ADDRESS(ROW(),COLUMN())))</formula>
    </cfRule>
  </conditionalFormatting>
  <conditionalFormatting sqref="AZ58:BC59">
    <cfRule type="expression" dxfId="547" priority="41">
      <formula>INDIRECT(ADDRESS(ROW(),COLUMN()))=TRUNC(INDIRECT(ADDRESS(ROW(),COLUMN())))</formula>
    </cfRule>
  </conditionalFormatting>
  <conditionalFormatting sqref="AB25:AH26">
    <cfRule type="expression" dxfId="546" priority="42">
      <formula>INDIRECT(ADDRESS(ROW(),COLUMN()))=TRUNC(INDIRECT(ADDRESS(ROW(),COLUMN())))</formula>
    </cfRule>
  </conditionalFormatting>
  <conditionalFormatting sqref="AI25:AO26">
    <cfRule type="expression" dxfId="545" priority="43">
      <formula>INDIRECT(ADDRESS(ROW(),COLUMN()))=TRUNC(INDIRECT(ADDRESS(ROW(),COLUMN())))</formula>
    </cfRule>
  </conditionalFormatting>
  <conditionalFormatting sqref="AZ61:BC62">
    <cfRule type="expression" dxfId="544" priority="44">
      <formula>INDIRECT(ADDRESS(ROW(),COLUMN()))=TRUNC(INDIRECT(ADDRESS(ROW(),COLUMN())))</formula>
    </cfRule>
  </conditionalFormatting>
  <conditionalFormatting sqref="AW22:AY23">
    <cfRule type="expression" dxfId="543" priority="45">
      <formula>INDIRECT(ADDRESS(ROW(),COLUMN()))=TRUNC(INDIRECT(ADDRESS(ROW(),COLUMN())))</formula>
    </cfRule>
  </conditionalFormatting>
  <conditionalFormatting sqref="U25:AA26">
    <cfRule type="expression" dxfId="542" priority="46">
      <formula>INDIRECT(ADDRESS(ROW(),COLUMN()))=TRUNC(INDIRECT(ADDRESS(ROW(),COLUMN())))</formula>
    </cfRule>
  </conditionalFormatting>
  <conditionalFormatting sqref="AZ64:BC65">
    <cfRule type="expression" dxfId="541" priority="47">
      <formula>INDIRECT(ADDRESS(ROW(),COLUMN()))=TRUNC(INDIRECT(ADDRESS(ROW(),COLUMN())))</formula>
    </cfRule>
  </conditionalFormatting>
  <conditionalFormatting sqref="AI22:AO23">
    <cfRule type="expression" dxfId="540" priority="48">
      <formula>INDIRECT(ADDRESS(ROW(),COLUMN()))=TRUNC(INDIRECT(ADDRESS(ROW(),COLUMN())))</formula>
    </cfRule>
  </conditionalFormatting>
  <conditionalFormatting sqref="AP22:AV23">
    <cfRule type="expression" dxfId="539" priority="49">
      <formula>INDIRECT(ADDRESS(ROW(),COLUMN()))=TRUNC(INDIRECT(ADDRESS(ROW(),COLUMN())))</formula>
    </cfRule>
  </conditionalFormatting>
  <conditionalFormatting sqref="AZ67:BC68">
    <cfRule type="expression" dxfId="538" priority="50">
      <formula>INDIRECT(ADDRESS(ROW(),COLUMN()))=TRUNC(INDIRECT(ADDRESS(ROW(),COLUMN())))</formula>
    </cfRule>
  </conditionalFormatting>
  <conditionalFormatting sqref="U69:BA74">
    <cfRule type="expression" dxfId="537" priority="51">
      <formula>INDIRECT(ADDRESS(ROW(),COLUMN()))=TRUNC(INDIRECT(ADDRESS(ROW(),COLUMN())))</formula>
    </cfRule>
  </conditionalFormatting>
  <conditionalFormatting sqref="AB23:AH23">
    <cfRule type="expression" dxfId="536" priority="52">
      <formula>OR(AB$69=$B22,AB$70=$B22)</formula>
    </cfRule>
  </conditionalFormatting>
  <conditionalFormatting sqref="AB22:AH23">
    <cfRule type="expression" dxfId="535" priority="53">
      <formula>INDIRECT(ADDRESS(ROW(),COLUMN()))=TRUNC(INDIRECT(ADDRESS(ROW(),COLUMN())))</formula>
    </cfRule>
  </conditionalFormatting>
  <conditionalFormatting sqref="AI23:AO23">
    <cfRule type="expression" dxfId="534" priority="54">
      <formula>OR(AI$69=$B22,AI$70=$B22)</formula>
    </cfRule>
  </conditionalFormatting>
  <conditionalFormatting sqref="AP23:AV23">
    <cfRule type="expression" dxfId="533" priority="55">
      <formula>OR(AP$69=$B22,AP$70=$B22)</formula>
    </cfRule>
  </conditionalFormatting>
  <conditionalFormatting sqref="AW23:AY23">
    <cfRule type="expression" dxfId="532" priority="56">
      <formula>OR(AW$69=$B22,AW$70=$B22)</formula>
    </cfRule>
  </conditionalFormatting>
  <conditionalFormatting sqref="U26:AA26">
    <cfRule type="expression" dxfId="531" priority="57">
      <formula>OR(U$69=$B25,U$70=$B25)</formula>
    </cfRule>
  </conditionalFormatting>
  <conditionalFormatting sqref="AB26:AH26">
    <cfRule type="expression" dxfId="530" priority="58">
      <formula>OR(AB$69=$B25,AB$70=$B25)</formula>
    </cfRule>
  </conditionalFormatting>
  <conditionalFormatting sqref="AI26:AO26">
    <cfRule type="expression" dxfId="529" priority="59">
      <formula>OR(AI$69=$B25,AI$70=$B25)</formula>
    </cfRule>
  </conditionalFormatting>
  <conditionalFormatting sqref="AP26:AV26">
    <cfRule type="expression" dxfId="528" priority="60">
      <formula>OR(AP$69=$B25,AP$70=$B25)</formula>
    </cfRule>
  </conditionalFormatting>
  <conditionalFormatting sqref="AW26:AY26">
    <cfRule type="expression" dxfId="527" priority="61">
      <formula>OR(AW$69=$B25,AW$70=$B25)</formula>
    </cfRule>
  </conditionalFormatting>
  <conditionalFormatting sqref="U29:AA29">
    <cfRule type="expression" dxfId="526" priority="62">
      <formula>OR(U$69=$B28,U$70=$B28)</formula>
    </cfRule>
  </conditionalFormatting>
  <conditionalFormatting sqref="AB29:AH29">
    <cfRule type="expression" dxfId="525" priority="63">
      <formula>OR(AB$69=$B28,AB$70=$B28)</formula>
    </cfRule>
  </conditionalFormatting>
  <conditionalFormatting sqref="AI29:AO29">
    <cfRule type="expression" dxfId="524" priority="64">
      <formula>OR(AI$69=$B28,AI$70=$B28)</formula>
    </cfRule>
  </conditionalFormatting>
  <conditionalFormatting sqref="AP29:AV29">
    <cfRule type="expression" dxfId="523" priority="65">
      <formula>OR(AP$69=$B28,AP$70=$B28)</formula>
    </cfRule>
  </conditionalFormatting>
  <conditionalFormatting sqref="AW29:AY29">
    <cfRule type="expression" dxfId="522" priority="66">
      <formula>OR(AW$69=$B28,AW$70=$B28)</formula>
    </cfRule>
  </conditionalFormatting>
  <conditionalFormatting sqref="U32:AA32">
    <cfRule type="expression" dxfId="521" priority="67">
      <formula>OR(U$69=$B31,U$70=$B31)</formula>
    </cfRule>
  </conditionalFormatting>
  <conditionalFormatting sqref="AB32:AH32">
    <cfRule type="expression" dxfId="520" priority="68">
      <formula>OR(AB$69=$B31,AB$70=$B31)</formula>
    </cfRule>
  </conditionalFormatting>
  <conditionalFormatting sqref="AI32:AO32">
    <cfRule type="expression" dxfId="519" priority="69">
      <formula>OR(AI$69=$B31,AI$70=$B31)</formula>
    </cfRule>
  </conditionalFormatting>
  <conditionalFormatting sqref="AP32:AV32">
    <cfRule type="expression" dxfId="518" priority="70">
      <formula>OR(AP$69=$B31,AP$70=$B31)</formula>
    </cfRule>
  </conditionalFormatting>
  <conditionalFormatting sqref="AW32:AY32">
    <cfRule type="expression" dxfId="517" priority="71">
      <formula>OR(AW$69=$B31,AW$70=$B31)</formula>
    </cfRule>
  </conditionalFormatting>
  <conditionalFormatting sqref="U35:AA35">
    <cfRule type="expression" dxfId="516" priority="72">
      <formula>OR(U$69=$B34,U$70=$B34)</formula>
    </cfRule>
  </conditionalFormatting>
  <conditionalFormatting sqref="AB35:AH35">
    <cfRule type="expression" dxfId="515" priority="73">
      <formula>OR(AB$69=$B34,AB$70=$B34)</formula>
    </cfRule>
  </conditionalFormatting>
  <conditionalFormatting sqref="AI35:AO35">
    <cfRule type="expression" dxfId="514" priority="74">
      <formula>OR(AI$69=$B34,AI$70=$B34)</formula>
    </cfRule>
  </conditionalFormatting>
  <conditionalFormatting sqref="AP35:AV35">
    <cfRule type="expression" dxfId="513" priority="75">
      <formula>OR(AP$69=$B34,AP$70=$B34)</formula>
    </cfRule>
  </conditionalFormatting>
  <conditionalFormatting sqref="AW35:AY35">
    <cfRule type="expression" dxfId="512" priority="76">
      <formula>OR(AW$69=$B34,AW$70=$B34)</formula>
    </cfRule>
  </conditionalFormatting>
  <conditionalFormatting sqref="U38:AA38">
    <cfRule type="expression" dxfId="511" priority="77">
      <formula>OR(U$69=$B37,U$70=$B37)</formula>
    </cfRule>
  </conditionalFormatting>
  <conditionalFormatting sqref="AB38:AH38">
    <cfRule type="expression" dxfId="510" priority="78">
      <formula>OR(AB$69=$B37,AB$70=$B37)</formula>
    </cfRule>
  </conditionalFormatting>
  <conditionalFormatting sqref="AI38:AO38">
    <cfRule type="expression" dxfId="509" priority="79">
      <formula>OR(AI$69=$B37,AI$70=$B37)</formula>
    </cfRule>
  </conditionalFormatting>
  <conditionalFormatting sqref="AP38:AV38">
    <cfRule type="expression" dxfId="508" priority="80">
      <formula>OR(AP$69=$B37,AP$70=$B37)</formula>
    </cfRule>
  </conditionalFormatting>
  <conditionalFormatting sqref="AW38:AY38">
    <cfRule type="expression" dxfId="507" priority="81">
      <formula>OR(AW$69=$B37,AW$70=$B37)</formula>
    </cfRule>
  </conditionalFormatting>
  <conditionalFormatting sqref="U41:AA41">
    <cfRule type="expression" dxfId="506" priority="82">
      <formula>OR(U$69=$B40,U$70=$B40)</formula>
    </cfRule>
  </conditionalFormatting>
  <conditionalFormatting sqref="AB41:AH41">
    <cfRule type="expression" dxfId="505" priority="83">
      <formula>OR(AB$69=$B40,AB$70=$B40)</formula>
    </cfRule>
  </conditionalFormatting>
  <conditionalFormatting sqref="AI41:AO41">
    <cfRule type="expression" dxfId="504" priority="84">
      <formula>OR(AI$69=$B40,AI$70=$B40)</formula>
    </cfRule>
  </conditionalFormatting>
  <conditionalFormatting sqref="AP41:AV41">
    <cfRule type="expression" dxfId="503" priority="85">
      <formula>OR(AP$69=$B40,AP$70=$B40)</formula>
    </cfRule>
  </conditionalFormatting>
  <conditionalFormatting sqref="AP40:AV41">
    <cfRule type="expression" dxfId="502" priority="86">
      <formula>INDIRECT(ADDRESS(ROW(),COLUMN()))=TRUNC(INDIRECT(ADDRESS(ROW(),COLUMN())))</formula>
    </cfRule>
  </conditionalFormatting>
  <conditionalFormatting sqref="AW41:AY41">
    <cfRule type="expression" dxfId="501" priority="87">
      <formula>OR(AW$69=$B40,AW$70=$B40)</formula>
    </cfRule>
  </conditionalFormatting>
  <conditionalFormatting sqref="AW40:AY41">
    <cfRule type="expression" dxfId="500" priority="88">
      <formula>INDIRECT(ADDRESS(ROW(),COLUMN()))=TRUNC(INDIRECT(ADDRESS(ROW(),COLUMN())))</formula>
    </cfRule>
  </conditionalFormatting>
  <conditionalFormatting sqref="U44:AA44">
    <cfRule type="expression" dxfId="499" priority="89">
      <formula>OR(U$69=$B43,U$70=$B43)</formula>
    </cfRule>
  </conditionalFormatting>
  <conditionalFormatting sqref="U43:AA44">
    <cfRule type="expression" dxfId="498" priority="90">
      <formula>INDIRECT(ADDRESS(ROW(),COLUMN()))=TRUNC(INDIRECT(ADDRESS(ROW(),COLUMN())))</formula>
    </cfRule>
  </conditionalFormatting>
  <conditionalFormatting sqref="AB44:AH44">
    <cfRule type="expression" dxfId="497" priority="91">
      <formula>OR(AB$69=$B43,AB$70=$B43)</formula>
    </cfRule>
  </conditionalFormatting>
  <conditionalFormatting sqref="AB43:AH44">
    <cfRule type="expression" dxfId="496" priority="92">
      <formula>INDIRECT(ADDRESS(ROW(),COLUMN()))=TRUNC(INDIRECT(ADDRESS(ROW(),COLUMN())))</formula>
    </cfRule>
  </conditionalFormatting>
  <conditionalFormatting sqref="AI44:AO44">
    <cfRule type="expression" dxfId="495" priority="93">
      <formula>OR(AI$69=$B43,AI$70=$B43)</formula>
    </cfRule>
  </conditionalFormatting>
  <conditionalFormatting sqref="AI43:AO44">
    <cfRule type="expression" dxfId="494" priority="94">
      <formula>INDIRECT(ADDRESS(ROW(),COLUMN()))=TRUNC(INDIRECT(ADDRESS(ROW(),COLUMN())))</formula>
    </cfRule>
  </conditionalFormatting>
  <conditionalFormatting sqref="AP44:AV44">
    <cfRule type="expression" dxfId="493" priority="95">
      <formula>OR(AP$69=$B43,AP$70=$B43)</formula>
    </cfRule>
  </conditionalFormatting>
  <conditionalFormatting sqref="AP43:AV44">
    <cfRule type="expression" dxfId="492" priority="96">
      <formula>INDIRECT(ADDRESS(ROW(),COLUMN()))=TRUNC(INDIRECT(ADDRESS(ROW(),COLUMN())))</formula>
    </cfRule>
  </conditionalFormatting>
  <conditionalFormatting sqref="AW44:AY44">
    <cfRule type="expression" dxfId="491" priority="97">
      <formula>OR(AW$69=$B43,AW$70=$B43)</formula>
    </cfRule>
  </conditionalFormatting>
  <conditionalFormatting sqref="AW43:AY44">
    <cfRule type="expression" dxfId="490" priority="98">
      <formula>INDIRECT(ADDRESS(ROW(),COLUMN()))=TRUNC(INDIRECT(ADDRESS(ROW(),COLUMN())))</formula>
    </cfRule>
  </conditionalFormatting>
  <conditionalFormatting sqref="U47:AA47">
    <cfRule type="expression" dxfId="489" priority="99">
      <formula>OR(U$69=$B46,U$70=$B46)</formula>
    </cfRule>
  </conditionalFormatting>
  <conditionalFormatting sqref="U46:AA47">
    <cfRule type="expression" dxfId="488" priority="100">
      <formula>INDIRECT(ADDRESS(ROW(),COLUMN()))=TRUNC(INDIRECT(ADDRESS(ROW(),COLUMN())))</formula>
    </cfRule>
  </conditionalFormatting>
  <conditionalFormatting sqref="AB47:AH47">
    <cfRule type="expression" dxfId="487" priority="101">
      <formula>OR(AB$69=$B46,AB$70=$B46)</formula>
    </cfRule>
  </conditionalFormatting>
  <conditionalFormatting sqref="AB46:AH47">
    <cfRule type="expression" dxfId="486" priority="102">
      <formula>INDIRECT(ADDRESS(ROW(),COLUMN()))=TRUNC(INDIRECT(ADDRESS(ROW(),COLUMN())))</formula>
    </cfRule>
  </conditionalFormatting>
  <conditionalFormatting sqref="AI47:AO47">
    <cfRule type="expression" dxfId="485" priority="103">
      <formula>OR(AI$69=$B46,AI$70=$B46)</formula>
    </cfRule>
  </conditionalFormatting>
  <conditionalFormatting sqref="AI46:AO47">
    <cfRule type="expression" dxfId="484" priority="104">
      <formula>INDIRECT(ADDRESS(ROW(),COLUMN()))=TRUNC(INDIRECT(ADDRESS(ROW(),COLUMN())))</formula>
    </cfRule>
  </conditionalFormatting>
  <conditionalFormatting sqref="AP47:AV47">
    <cfRule type="expression" dxfId="483" priority="105">
      <formula>OR(AP$69=$B46,AP$70=$B46)</formula>
    </cfRule>
  </conditionalFormatting>
  <conditionalFormatting sqref="AP46:AV47">
    <cfRule type="expression" dxfId="482" priority="106">
      <formula>INDIRECT(ADDRESS(ROW(),COLUMN()))=TRUNC(INDIRECT(ADDRESS(ROW(),COLUMN())))</formula>
    </cfRule>
  </conditionalFormatting>
  <conditionalFormatting sqref="AW47:AY47">
    <cfRule type="expression" dxfId="481" priority="107">
      <formula>OR(AW$69=$B46,AW$70=$B46)</formula>
    </cfRule>
  </conditionalFormatting>
  <conditionalFormatting sqref="AW46:AY47">
    <cfRule type="expression" dxfId="480" priority="108">
      <formula>INDIRECT(ADDRESS(ROW(),COLUMN()))=TRUNC(INDIRECT(ADDRESS(ROW(),COLUMN())))</formula>
    </cfRule>
  </conditionalFormatting>
  <conditionalFormatting sqref="U50:AA50">
    <cfRule type="expression" dxfId="479" priority="109">
      <formula>OR(U$69=$B49,U$70=$B49)</formula>
    </cfRule>
  </conditionalFormatting>
  <conditionalFormatting sqref="U49:AA50">
    <cfRule type="expression" dxfId="478" priority="110">
      <formula>INDIRECT(ADDRESS(ROW(),COLUMN()))=TRUNC(INDIRECT(ADDRESS(ROW(),COLUMN())))</formula>
    </cfRule>
  </conditionalFormatting>
  <conditionalFormatting sqref="AB50:AH50">
    <cfRule type="expression" dxfId="477" priority="111">
      <formula>OR(AB$69=$B49,AB$70=$B49)</formula>
    </cfRule>
  </conditionalFormatting>
  <conditionalFormatting sqref="AB49:AH50">
    <cfRule type="expression" dxfId="476" priority="112">
      <formula>INDIRECT(ADDRESS(ROW(),COLUMN()))=TRUNC(INDIRECT(ADDRESS(ROW(),COLUMN())))</formula>
    </cfRule>
  </conditionalFormatting>
  <conditionalFormatting sqref="AI50:AO50">
    <cfRule type="expression" dxfId="475" priority="113">
      <formula>OR(AI$69=$B49,AI$70=$B49)</formula>
    </cfRule>
  </conditionalFormatting>
  <conditionalFormatting sqref="AI49:AO50">
    <cfRule type="expression" dxfId="474" priority="114">
      <formula>INDIRECT(ADDRESS(ROW(),COLUMN()))=TRUNC(INDIRECT(ADDRESS(ROW(),COLUMN())))</formula>
    </cfRule>
  </conditionalFormatting>
  <conditionalFormatting sqref="AP50:AV50">
    <cfRule type="expression" dxfId="473" priority="115">
      <formula>OR(AP$69=$B49,AP$70=$B49)</formula>
    </cfRule>
  </conditionalFormatting>
  <conditionalFormatting sqref="AP49:AV50">
    <cfRule type="expression" dxfId="472" priority="116">
      <formula>INDIRECT(ADDRESS(ROW(),COLUMN()))=TRUNC(INDIRECT(ADDRESS(ROW(),COLUMN())))</formula>
    </cfRule>
  </conditionalFormatting>
  <conditionalFormatting sqref="AW50:AY50">
    <cfRule type="expression" dxfId="471" priority="117">
      <formula>OR(AW$69=$B49,AW$70=$B49)</formula>
    </cfRule>
  </conditionalFormatting>
  <conditionalFormatting sqref="AW49:AY50">
    <cfRule type="expression" dxfId="470" priority="118">
      <formula>INDIRECT(ADDRESS(ROW(),COLUMN()))=TRUNC(INDIRECT(ADDRESS(ROW(),COLUMN())))</formula>
    </cfRule>
  </conditionalFormatting>
  <conditionalFormatting sqref="U53:AA53">
    <cfRule type="expression" dxfId="469" priority="119">
      <formula>OR(U$69=$B52,U$70=$B52)</formula>
    </cfRule>
  </conditionalFormatting>
  <conditionalFormatting sqref="U52:AA53">
    <cfRule type="expression" dxfId="468" priority="120">
      <formula>INDIRECT(ADDRESS(ROW(),COLUMN()))=TRUNC(INDIRECT(ADDRESS(ROW(),COLUMN())))</formula>
    </cfRule>
  </conditionalFormatting>
  <conditionalFormatting sqref="AB53:AH53">
    <cfRule type="expression" dxfId="467" priority="121">
      <formula>OR(AB$69=$B52,AB$70=$B52)</formula>
    </cfRule>
  </conditionalFormatting>
  <conditionalFormatting sqref="AB52:AH53">
    <cfRule type="expression" dxfId="466" priority="122">
      <formula>INDIRECT(ADDRESS(ROW(),COLUMN()))=TRUNC(INDIRECT(ADDRESS(ROW(),COLUMN())))</formula>
    </cfRule>
  </conditionalFormatting>
  <conditionalFormatting sqref="AI53:AO53">
    <cfRule type="expression" dxfId="465" priority="123">
      <formula>OR(AI$69=$B52,AI$70=$B52)</formula>
    </cfRule>
  </conditionalFormatting>
  <conditionalFormatting sqref="AI52:AO53">
    <cfRule type="expression" dxfId="464" priority="124">
      <formula>INDIRECT(ADDRESS(ROW(),COLUMN()))=TRUNC(INDIRECT(ADDRESS(ROW(),COLUMN())))</formula>
    </cfRule>
  </conditionalFormatting>
  <conditionalFormatting sqref="AP53:AV53">
    <cfRule type="expression" dxfId="463" priority="125">
      <formula>OR(AP$69=$B52,AP$70=$B52)</formula>
    </cfRule>
  </conditionalFormatting>
  <conditionalFormatting sqref="AP52:AV53">
    <cfRule type="expression" dxfId="462" priority="126">
      <formula>INDIRECT(ADDRESS(ROW(),COLUMN()))=TRUNC(INDIRECT(ADDRESS(ROW(),COLUMN())))</formula>
    </cfRule>
  </conditionalFormatting>
  <conditionalFormatting sqref="AW53:AY53">
    <cfRule type="expression" dxfId="461" priority="127">
      <formula>OR(AW$69=$B52,AW$70=$B52)</formula>
    </cfRule>
  </conditionalFormatting>
  <conditionalFormatting sqref="AW52:AY53">
    <cfRule type="expression" dxfId="460" priority="128">
      <formula>INDIRECT(ADDRESS(ROW(),COLUMN()))=TRUNC(INDIRECT(ADDRESS(ROW(),COLUMN())))</formula>
    </cfRule>
  </conditionalFormatting>
  <conditionalFormatting sqref="U56:AA56">
    <cfRule type="expression" dxfId="459" priority="129">
      <formula>OR(U$69=$B55,U$70=$B55)</formula>
    </cfRule>
  </conditionalFormatting>
  <conditionalFormatting sqref="U55:AA56">
    <cfRule type="expression" dxfId="458" priority="130">
      <formula>INDIRECT(ADDRESS(ROW(),COLUMN()))=TRUNC(INDIRECT(ADDRESS(ROW(),COLUMN())))</formula>
    </cfRule>
  </conditionalFormatting>
  <conditionalFormatting sqref="AB56:AH56">
    <cfRule type="expression" dxfId="457" priority="131">
      <formula>OR(AB$69=$B55,AB$70=$B55)</formula>
    </cfRule>
  </conditionalFormatting>
  <conditionalFormatting sqref="AB55:AH56">
    <cfRule type="expression" dxfId="456" priority="132">
      <formula>INDIRECT(ADDRESS(ROW(),COLUMN()))=TRUNC(INDIRECT(ADDRESS(ROW(),COLUMN())))</formula>
    </cfRule>
  </conditionalFormatting>
  <conditionalFormatting sqref="AI56:AO56">
    <cfRule type="expression" dxfId="455" priority="133">
      <formula>OR(AI$69=$B55,AI$70=$B55)</formula>
    </cfRule>
  </conditionalFormatting>
  <conditionalFormatting sqref="AI55:AO56">
    <cfRule type="expression" dxfId="454" priority="134">
      <formula>INDIRECT(ADDRESS(ROW(),COLUMN()))=TRUNC(INDIRECT(ADDRESS(ROW(),COLUMN())))</formula>
    </cfRule>
  </conditionalFormatting>
  <conditionalFormatting sqref="AP56:AV56">
    <cfRule type="expression" dxfId="453" priority="135">
      <formula>OR(AP$69=$B55,AP$70=$B55)</formula>
    </cfRule>
  </conditionalFormatting>
  <conditionalFormatting sqref="AP55:AV56">
    <cfRule type="expression" dxfId="452" priority="136">
      <formula>INDIRECT(ADDRESS(ROW(),COLUMN()))=TRUNC(INDIRECT(ADDRESS(ROW(),COLUMN())))</formula>
    </cfRule>
  </conditionalFormatting>
  <conditionalFormatting sqref="AW56:AY56">
    <cfRule type="expression" dxfId="451" priority="137">
      <formula>OR(AW$69=$B55,AW$70=$B55)</formula>
    </cfRule>
  </conditionalFormatting>
  <conditionalFormatting sqref="AW55:AY56">
    <cfRule type="expression" dxfId="450" priority="138">
      <formula>INDIRECT(ADDRESS(ROW(),COLUMN()))=TRUNC(INDIRECT(ADDRESS(ROW(),COLUMN())))</formula>
    </cfRule>
  </conditionalFormatting>
  <conditionalFormatting sqref="U59:AA59">
    <cfRule type="expression" dxfId="449" priority="139">
      <formula>OR(U$69=$B58,U$70=$B58)</formula>
    </cfRule>
  </conditionalFormatting>
  <conditionalFormatting sqref="U58:AA59">
    <cfRule type="expression" dxfId="448" priority="140">
      <formula>INDIRECT(ADDRESS(ROW(),COLUMN()))=TRUNC(INDIRECT(ADDRESS(ROW(),COLUMN())))</formula>
    </cfRule>
  </conditionalFormatting>
  <conditionalFormatting sqref="AB59:AH59">
    <cfRule type="expression" dxfId="447" priority="141">
      <formula>OR(AB$69=$B58,AB$70=$B58)</formula>
    </cfRule>
  </conditionalFormatting>
  <conditionalFormatting sqref="AB58:AH59">
    <cfRule type="expression" dxfId="446" priority="142">
      <formula>INDIRECT(ADDRESS(ROW(),COLUMN()))=TRUNC(INDIRECT(ADDRESS(ROW(),COLUMN())))</formula>
    </cfRule>
  </conditionalFormatting>
  <conditionalFormatting sqref="AI59:AO59">
    <cfRule type="expression" dxfId="445" priority="143">
      <formula>OR(AI$69=$B58,AI$70=$B58)</formula>
    </cfRule>
  </conditionalFormatting>
  <conditionalFormatting sqref="AI58:AO59">
    <cfRule type="expression" dxfId="444" priority="144">
      <formula>INDIRECT(ADDRESS(ROW(),COLUMN()))=TRUNC(INDIRECT(ADDRESS(ROW(),COLUMN())))</formula>
    </cfRule>
  </conditionalFormatting>
  <conditionalFormatting sqref="AP59:AV59">
    <cfRule type="expression" dxfId="443" priority="145">
      <formula>OR(AP$69=$B58,AP$70=$B58)</formula>
    </cfRule>
  </conditionalFormatting>
  <conditionalFormatting sqref="AP58:AV59">
    <cfRule type="expression" dxfId="442" priority="146">
      <formula>INDIRECT(ADDRESS(ROW(),COLUMN()))=TRUNC(INDIRECT(ADDRESS(ROW(),COLUMN())))</formula>
    </cfRule>
  </conditionalFormatting>
  <conditionalFormatting sqref="AW59:AY59">
    <cfRule type="expression" dxfId="441" priority="147">
      <formula>OR(AW$69=$B58,AW$70=$B58)</formula>
    </cfRule>
  </conditionalFormatting>
  <conditionalFormatting sqref="AW58:AY59">
    <cfRule type="expression" dxfId="440" priority="148">
      <formula>INDIRECT(ADDRESS(ROW(),COLUMN()))=TRUNC(INDIRECT(ADDRESS(ROW(),COLUMN())))</formula>
    </cfRule>
  </conditionalFormatting>
  <conditionalFormatting sqref="U62:AA62">
    <cfRule type="expression" dxfId="439" priority="149">
      <formula>OR(U$69=$B61,U$70=$B61)</formula>
    </cfRule>
  </conditionalFormatting>
  <conditionalFormatting sqref="U61:AA62">
    <cfRule type="expression" dxfId="438" priority="150">
      <formula>INDIRECT(ADDRESS(ROW(),COLUMN()))=TRUNC(INDIRECT(ADDRESS(ROW(),COLUMN())))</formula>
    </cfRule>
  </conditionalFormatting>
  <conditionalFormatting sqref="AB62:AH62">
    <cfRule type="expression" dxfId="437" priority="151">
      <formula>OR(AB$69=$B61,AB$70=$B61)</formula>
    </cfRule>
  </conditionalFormatting>
  <conditionalFormatting sqref="AB61:AH62">
    <cfRule type="expression" dxfId="436" priority="152">
      <formula>INDIRECT(ADDRESS(ROW(),COLUMN()))=TRUNC(INDIRECT(ADDRESS(ROW(),COLUMN())))</formula>
    </cfRule>
  </conditionalFormatting>
  <conditionalFormatting sqref="AI62:AO62">
    <cfRule type="expression" dxfId="435" priority="153">
      <formula>OR(AI$69=$B61,AI$70=$B61)</formula>
    </cfRule>
  </conditionalFormatting>
  <conditionalFormatting sqref="AI61:AO62">
    <cfRule type="expression" dxfId="434" priority="154">
      <formula>INDIRECT(ADDRESS(ROW(),COLUMN()))=TRUNC(INDIRECT(ADDRESS(ROW(),COLUMN())))</formula>
    </cfRule>
  </conditionalFormatting>
  <conditionalFormatting sqref="AP62:AV62">
    <cfRule type="expression" dxfId="433" priority="155">
      <formula>OR(AP$69=$B61,AP$70=$B61)</formula>
    </cfRule>
  </conditionalFormatting>
  <conditionalFormatting sqref="AP61:AV62">
    <cfRule type="expression" dxfId="432" priority="156">
      <formula>INDIRECT(ADDRESS(ROW(),COLUMN()))=TRUNC(INDIRECT(ADDRESS(ROW(),COLUMN())))</formula>
    </cfRule>
  </conditionalFormatting>
  <conditionalFormatting sqref="AW62:AY62">
    <cfRule type="expression" dxfId="431" priority="157">
      <formula>OR(AW$69=$B61,AW$70=$B61)</formula>
    </cfRule>
  </conditionalFormatting>
  <conditionalFormatting sqref="AW61:AY62">
    <cfRule type="expression" dxfId="430" priority="158">
      <formula>INDIRECT(ADDRESS(ROW(),COLUMN()))=TRUNC(INDIRECT(ADDRESS(ROW(),COLUMN())))</formula>
    </cfRule>
  </conditionalFormatting>
  <conditionalFormatting sqref="U65:AA65">
    <cfRule type="expression" dxfId="429" priority="159">
      <formula>OR(U$69=$B64,U$70=$B64)</formula>
    </cfRule>
  </conditionalFormatting>
  <conditionalFormatting sqref="U64:AA65">
    <cfRule type="expression" dxfId="428" priority="160">
      <formula>INDIRECT(ADDRESS(ROW(),COLUMN()))=TRUNC(INDIRECT(ADDRESS(ROW(),COLUMN())))</formula>
    </cfRule>
  </conditionalFormatting>
  <conditionalFormatting sqref="AB65:AH65">
    <cfRule type="expression" dxfId="427" priority="161">
      <formula>OR(AB$69=$B64,AB$70=$B64)</formula>
    </cfRule>
  </conditionalFormatting>
  <conditionalFormatting sqref="AB64:AH65">
    <cfRule type="expression" dxfId="426" priority="162">
      <formula>INDIRECT(ADDRESS(ROW(),COLUMN()))=TRUNC(INDIRECT(ADDRESS(ROW(),COLUMN())))</formula>
    </cfRule>
  </conditionalFormatting>
  <conditionalFormatting sqref="AI65:AO65">
    <cfRule type="expression" dxfId="425" priority="163">
      <formula>OR(AI$69=$B64,AI$70=$B64)</formula>
    </cfRule>
  </conditionalFormatting>
  <conditionalFormatting sqref="AI64:AO65">
    <cfRule type="expression" dxfId="424" priority="164">
      <formula>INDIRECT(ADDRESS(ROW(),COLUMN()))=TRUNC(INDIRECT(ADDRESS(ROW(),COLUMN())))</formula>
    </cfRule>
  </conditionalFormatting>
  <conditionalFormatting sqref="AP65:AV65">
    <cfRule type="expression" dxfId="423" priority="165">
      <formula>OR(AP$69=$B64,AP$70=$B64)</formula>
    </cfRule>
  </conditionalFormatting>
  <conditionalFormatting sqref="AP64:AV65">
    <cfRule type="expression" dxfId="422" priority="166">
      <formula>INDIRECT(ADDRESS(ROW(),COLUMN()))=TRUNC(INDIRECT(ADDRESS(ROW(),COLUMN())))</formula>
    </cfRule>
  </conditionalFormatting>
  <conditionalFormatting sqref="AW65:AY65">
    <cfRule type="expression" dxfId="421" priority="167">
      <formula>OR(AW$69=$B64,AW$70=$B64)</formula>
    </cfRule>
  </conditionalFormatting>
  <conditionalFormatting sqref="AW64:AY65">
    <cfRule type="expression" dxfId="420" priority="168">
      <formula>INDIRECT(ADDRESS(ROW(),COLUMN()))=TRUNC(INDIRECT(ADDRESS(ROW(),COLUMN())))</formula>
    </cfRule>
  </conditionalFormatting>
  <conditionalFormatting sqref="U68:AA68">
    <cfRule type="expression" dxfId="419" priority="169">
      <formula>OR(U$69=$B67,U$70=$B67)</formula>
    </cfRule>
  </conditionalFormatting>
  <conditionalFormatting sqref="U67:AA68">
    <cfRule type="expression" dxfId="418" priority="170">
      <formula>INDIRECT(ADDRESS(ROW(),COLUMN()))=TRUNC(INDIRECT(ADDRESS(ROW(),COLUMN())))</formula>
    </cfRule>
  </conditionalFormatting>
  <conditionalFormatting sqref="AB68:AH68">
    <cfRule type="expression" dxfId="417" priority="171">
      <formula>OR(AB$69=$B67,AB$70=$B67)</formula>
    </cfRule>
  </conditionalFormatting>
  <conditionalFormatting sqref="AB67:AH68">
    <cfRule type="expression" dxfId="416" priority="172">
      <formula>INDIRECT(ADDRESS(ROW(),COLUMN()))=TRUNC(INDIRECT(ADDRESS(ROW(),COLUMN())))</formula>
    </cfRule>
  </conditionalFormatting>
  <conditionalFormatting sqref="AI68:AO68">
    <cfRule type="expression" dxfId="415" priority="173">
      <formula>OR(AI$69=$B67,AI$70=$B67)</formula>
    </cfRule>
  </conditionalFormatting>
  <conditionalFormatting sqref="AI67:AO68">
    <cfRule type="expression" dxfId="414" priority="174">
      <formula>INDIRECT(ADDRESS(ROW(),COLUMN()))=TRUNC(INDIRECT(ADDRESS(ROW(),COLUMN())))</formula>
    </cfRule>
  </conditionalFormatting>
  <conditionalFormatting sqref="AP68:AV68">
    <cfRule type="expression" dxfId="413" priority="175">
      <formula>OR(AP$69=$B67,AP$70=$B67)</formula>
    </cfRule>
  </conditionalFormatting>
  <conditionalFormatting sqref="AP67:AV68">
    <cfRule type="expression" dxfId="412" priority="176">
      <formula>INDIRECT(ADDRESS(ROW(),COLUMN()))=TRUNC(INDIRECT(ADDRESS(ROW(),COLUMN())))</formula>
    </cfRule>
  </conditionalFormatting>
  <conditionalFormatting sqref="AW68:AY68">
    <cfRule type="expression" dxfId="411" priority="177">
      <formula>OR(AW$69=$B67,AW$70=$B67)</formula>
    </cfRule>
  </conditionalFormatting>
  <conditionalFormatting sqref="AW67:AY68">
    <cfRule type="expression" dxfId="410" priority="178">
      <formula>INDIRECT(ADDRESS(ROW(),COLUMN()))=TRUNC(INDIRECT(ADDRESS(ROW(),COLUMN())))</formula>
    </cfRule>
  </conditionalFormatting>
  <dataValidations count="9">
    <dataValidation allowBlank="1" showInputMessage="1" showErrorMessage="1" error="入力可能範囲　32～40" sqref="BC10">
      <formula1>0</formula1>
      <formula2>0</formula2>
    </dataValidation>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errorStyle="warning"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s>
  <printOptions horizontalCentered="1"/>
  <pageMargins left="0.19685039370078741" right="0.19685039370078741" top="0.59055118110236227" bottom="0.19685039370078741" header="0.51181102362204722" footer="0.51181102362204722"/>
  <pageSetup paperSize="9" scale="39" fitToHeight="0" orientation="landscape" horizontalDpi="300" verticalDpi="300"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38"/>
  <sheetViews>
    <sheetView showGridLines="0" topLeftCell="A167" zoomScale="55" zoomScaleNormal="55" zoomScalePageLayoutView="75" workbookViewId="0">
      <selection activeCell="U30" sqref="U30"/>
    </sheetView>
  </sheetViews>
  <sheetFormatPr defaultColWidth="4.5" defaultRowHeight="19.5" x14ac:dyDescent="0.4"/>
  <cols>
    <col min="1" max="1" width="0.875" style="1" customWidth="1"/>
    <col min="2" max="5" width="5.75" style="1" customWidth="1"/>
    <col min="6" max="7" width="5.75" style="1" hidden="1" customWidth="1"/>
    <col min="8" max="60" width="5.75" style="1" customWidth="1"/>
    <col min="61" max="61" width="1.125" style="1" customWidth="1"/>
    <col min="62" max="1024" width="4.5" style="1"/>
  </cols>
  <sheetData>
    <row r="1" spans="2:65" s="2" customFormat="1" ht="20.25" customHeight="1" x14ac:dyDescent="0.4">
      <c r="C1" s="3" t="s">
        <v>0</v>
      </c>
      <c r="D1" s="3"/>
      <c r="E1" s="3"/>
      <c r="F1" s="3"/>
      <c r="G1" s="3"/>
      <c r="H1" s="3"/>
      <c r="K1" s="4" t="s">
        <v>1</v>
      </c>
      <c r="N1" s="3"/>
      <c r="O1" s="3"/>
      <c r="P1" s="3"/>
      <c r="Q1" s="3"/>
      <c r="R1" s="3"/>
      <c r="S1" s="3"/>
      <c r="T1" s="3"/>
      <c r="U1" s="3"/>
      <c r="AQ1" s="5" t="s">
        <v>2</v>
      </c>
      <c r="AR1" s="470" t="s">
        <v>3</v>
      </c>
      <c r="AS1" s="470"/>
      <c r="AT1" s="470"/>
      <c r="AU1" s="470"/>
      <c r="AV1" s="470"/>
      <c r="AW1" s="470"/>
      <c r="AX1" s="470"/>
      <c r="AY1" s="470"/>
      <c r="AZ1" s="470"/>
      <c r="BA1" s="470"/>
      <c r="BB1" s="470"/>
      <c r="BC1" s="470"/>
      <c r="BD1" s="470"/>
      <c r="BE1" s="470"/>
      <c r="BF1" s="470"/>
      <c r="BG1" s="470"/>
      <c r="BH1" s="5" t="s">
        <v>4</v>
      </c>
    </row>
    <row r="2" spans="2:65" s="6" customFormat="1" ht="20.25" customHeight="1" x14ac:dyDescent="0.4">
      <c r="H2" s="4"/>
      <c r="K2" s="4"/>
      <c r="L2" s="4"/>
      <c r="N2" s="5"/>
      <c r="O2" s="5"/>
      <c r="P2" s="5"/>
      <c r="Q2" s="5"/>
      <c r="R2" s="5"/>
      <c r="S2" s="5"/>
      <c r="T2" s="5"/>
      <c r="U2" s="5"/>
      <c r="Z2" s="7" t="s">
        <v>5</v>
      </c>
      <c r="AA2" s="471">
        <v>3</v>
      </c>
      <c r="AB2" s="471"/>
      <c r="AC2" s="8" t="s">
        <v>6</v>
      </c>
      <c r="AD2" s="472">
        <f>IF(AA2=0,"",YEAR(DATE(2018+AA2,1,1)))</f>
        <v>2021</v>
      </c>
      <c r="AE2" s="472"/>
      <c r="AF2" s="9" t="s">
        <v>7</v>
      </c>
      <c r="AG2" s="10" t="s">
        <v>8</v>
      </c>
      <c r="AH2" s="471">
        <v>4</v>
      </c>
      <c r="AI2" s="471"/>
      <c r="AJ2" s="10" t="s">
        <v>9</v>
      </c>
      <c r="AQ2" s="5" t="s">
        <v>10</v>
      </c>
      <c r="AR2" s="473" t="s">
        <v>11</v>
      </c>
      <c r="AS2" s="473"/>
      <c r="AT2" s="473"/>
      <c r="AU2" s="473"/>
      <c r="AV2" s="473"/>
      <c r="AW2" s="473"/>
      <c r="AX2" s="473"/>
      <c r="AY2" s="473"/>
      <c r="AZ2" s="473"/>
      <c r="BA2" s="473"/>
      <c r="BB2" s="473"/>
      <c r="BC2" s="473"/>
      <c r="BD2" s="473"/>
      <c r="BE2" s="473"/>
      <c r="BF2" s="473"/>
      <c r="BG2" s="473"/>
      <c r="BH2" s="5" t="s">
        <v>4</v>
      </c>
      <c r="BI2" s="5"/>
      <c r="BJ2" s="5"/>
      <c r="BK2" s="5"/>
    </row>
    <row r="3" spans="2:65" s="6" customFormat="1" ht="20.25" customHeight="1" x14ac:dyDescent="0.4">
      <c r="H3" s="4"/>
      <c r="K3" s="4"/>
      <c r="M3" s="5"/>
      <c r="N3" s="5"/>
      <c r="O3" s="5"/>
      <c r="P3" s="5"/>
      <c r="Q3" s="5"/>
      <c r="R3" s="5"/>
      <c r="S3" s="5"/>
      <c r="AA3" s="11"/>
      <c r="AB3" s="11"/>
      <c r="AC3" s="12"/>
      <c r="AD3" s="13"/>
      <c r="AE3" s="12"/>
      <c r="BB3" s="14" t="s">
        <v>12</v>
      </c>
      <c r="BC3" s="474" t="s">
        <v>13</v>
      </c>
      <c r="BD3" s="474"/>
      <c r="BE3" s="474"/>
      <c r="BF3" s="474"/>
      <c r="BG3" s="5"/>
    </row>
    <row r="4" spans="2:65" s="6" customFormat="1" ht="20.25" customHeight="1" x14ac:dyDescent="0.4">
      <c r="H4" s="4"/>
      <c r="K4" s="4"/>
      <c r="M4" s="5"/>
      <c r="N4" s="5"/>
      <c r="O4" s="5"/>
      <c r="P4" s="5"/>
      <c r="Q4" s="5"/>
      <c r="R4" s="5"/>
      <c r="S4" s="5"/>
      <c r="AA4" s="11"/>
      <c r="AB4" s="11"/>
      <c r="AC4" s="12"/>
      <c r="AD4" s="13"/>
      <c r="AE4" s="12"/>
      <c r="BB4" s="14" t="s">
        <v>14</v>
      </c>
      <c r="BC4" s="474" t="s">
        <v>15</v>
      </c>
      <c r="BD4" s="474"/>
      <c r="BE4" s="474"/>
      <c r="BF4" s="474"/>
      <c r="BG4" s="5"/>
    </row>
    <row r="5" spans="2:65" s="6" customFormat="1" ht="4.5" customHeight="1" x14ac:dyDescent="0.4">
      <c r="H5" s="4"/>
      <c r="K5" s="4"/>
      <c r="M5" s="5"/>
      <c r="N5" s="5"/>
      <c r="O5" s="5"/>
      <c r="P5" s="5"/>
      <c r="Q5" s="5"/>
      <c r="R5" s="5"/>
      <c r="S5" s="5"/>
      <c r="AA5" s="15"/>
      <c r="AB5" s="15"/>
      <c r="AH5" s="2"/>
      <c r="AI5" s="2"/>
      <c r="AJ5" s="2"/>
      <c r="AK5" s="2"/>
      <c r="AL5" s="2"/>
      <c r="AM5" s="2"/>
      <c r="AN5" s="2"/>
      <c r="AO5" s="2"/>
      <c r="AP5" s="2"/>
      <c r="AQ5" s="2"/>
      <c r="AR5" s="2"/>
      <c r="AS5" s="2"/>
      <c r="AT5" s="2"/>
      <c r="AU5" s="2"/>
      <c r="AV5" s="2"/>
      <c r="AW5" s="2"/>
      <c r="AX5" s="2"/>
      <c r="AY5" s="2"/>
      <c r="AZ5" s="2"/>
      <c r="BA5" s="2"/>
      <c r="BB5" s="2"/>
      <c r="BC5" s="2"/>
      <c r="BD5" s="2"/>
      <c r="BE5" s="2"/>
      <c r="BF5" s="16"/>
      <c r="BG5" s="16"/>
    </row>
    <row r="6" spans="2:65" s="6" customFormat="1" ht="21" customHeight="1" x14ac:dyDescent="0.4">
      <c r="B6" s="17"/>
      <c r="C6" s="18"/>
      <c r="D6" s="18"/>
      <c r="E6" s="18"/>
      <c r="F6" s="18"/>
      <c r="G6" s="18"/>
      <c r="H6" s="18"/>
      <c r="I6" s="19"/>
      <c r="J6" s="19"/>
      <c r="K6" s="19"/>
      <c r="L6" s="20"/>
      <c r="M6" s="19"/>
      <c r="N6" s="19"/>
      <c r="O6" s="19"/>
      <c r="P6" s="21"/>
      <c r="Q6" s="21"/>
      <c r="R6" s="21"/>
      <c r="S6" s="21"/>
      <c r="T6" s="21"/>
      <c r="U6" s="21"/>
      <c r="V6" s="21"/>
      <c r="W6" s="21"/>
      <c r="X6" s="21"/>
      <c r="Y6" s="21"/>
      <c r="Z6" s="21"/>
      <c r="AA6" s="21"/>
      <c r="AB6" s="21"/>
      <c r="AC6" s="21"/>
      <c r="AD6" s="21"/>
      <c r="AE6" s="21"/>
      <c r="AF6" s="21"/>
      <c r="AG6" s="21"/>
      <c r="AH6" s="22"/>
      <c r="AI6" s="22"/>
      <c r="AJ6" s="22"/>
      <c r="AK6" s="22"/>
      <c r="AL6" s="22"/>
      <c r="AM6" s="23" t="s">
        <v>16</v>
      </c>
      <c r="AN6" s="2"/>
      <c r="AO6" s="2"/>
      <c r="AP6" s="2"/>
      <c r="AQ6" s="2"/>
      <c r="AR6" s="2"/>
      <c r="AS6" s="2"/>
      <c r="AU6" s="24"/>
      <c r="AV6" s="24"/>
      <c r="AW6" s="25"/>
      <c r="AX6" s="2"/>
      <c r="AY6" s="457">
        <v>40</v>
      </c>
      <c r="AZ6" s="457"/>
      <c r="BA6" s="25" t="s">
        <v>17</v>
      </c>
      <c r="BB6" s="2"/>
      <c r="BC6" s="457">
        <v>160</v>
      </c>
      <c r="BD6" s="457"/>
      <c r="BE6" s="25" t="s">
        <v>18</v>
      </c>
      <c r="BF6" s="2"/>
      <c r="BG6" s="16"/>
    </row>
    <row r="7" spans="2:65" s="6" customFormat="1" ht="4.5" customHeight="1" x14ac:dyDescent="0.4">
      <c r="B7" s="17"/>
      <c r="C7" s="26"/>
      <c r="D7" s="26"/>
      <c r="E7" s="26"/>
      <c r="F7" s="26"/>
      <c r="G7" s="26"/>
      <c r="H7" s="19"/>
      <c r="I7" s="19"/>
      <c r="J7" s="19"/>
      <c r="K7" s="19"/>
      <c r="L7" s="19"/>
      <c r="M7" s="19"/>
      <c r="N7" s="19"/>
      <c r="O7" s="19"/>
      <c r="P7" s="21"/>
      <c r="Q7" s="21"/>
      <c r="R7" s="21"/>
      <c r="S7" s="21"/>
      <c r="T7" s="21"/>
      <c r="U7" s="21"/>
      <c r="V7" s="21"/>
      <c r="W7" s="21"/>
      <c r="X7" s="21"/>
      <c r="Y7" s="21"/>
      <c r="Z7" s="21"/>
      <c r="AA7" s="21"/>
      <c r="AB7" s="21"/>
      <c r="AC7" s="21"/>
      <c r="AD7" s="21"/>
      <c r="AE7" s="21"/>
      <c r="AF7" s="21"/>
      <c r="AG7" s="21"/>
      <c r="AH7" s="22"/>
      <c r="AI7" s="22"/>
      <c r="AJ7" s="22"/>
      <c r="AK7" s="22"/>
      <c r="AL7" s="22"/>
      <c r="AM7" s="22"/>
      <c r="AN7" s="22"/>
      <c r="AO7" s="22"/>
      <c r="AP7" s="22"/>
      <c r="AQ7" s="22"/>
      <c r="AR7" s="22"/>
      <c r="AS7" s="22"/>
      <c r="AT7" s="22"/>
      <c r="AU7" s="22"/>
      <c r="AV7" s="22"/>
      <c r="AW7" s="22"/>
      <c r="AX7" s="22"/>
      <c r="AY7" s="22"/>
      <c r="AZ7" s="22"/>
      <c r="BA7" s="22"/>
      <c r="BB7" s="22"/>
      <c r="BC7" s="22"/>
      <c r="BD7" s="22"/>
      <c r="BE7" s="22"/>
      <c r="BF7" s="27"/>
      <c r="BG7" s="27"/>
      <c r="BH7" s="21"/>
    </row>
    <row r="8" spans="2:65" s="6" customFormat="1" ht="21" customHeight="1" x14ac:dyDescent="0.4">
      <c r="B8" s="28"/>
      <c r="C8" s="20"/>
      <c r="D8" s="20"/>
      <c r="E8" s="20"/>
      <c r="F8" s="20"/>
      <c r="G8" s="20"/>
      <c r="H8" s="19"/>
      <c r="I8" s="19"/>
      <c r="J8" s="19"/>
      <c r="K8" s="19"/>
      <c r="L8" s="19"/>
      <c r="M8" s="19"/>
      <c r="N8" s="19"/>
      <c r="O8" s="19"/>
      <c r="P8" s="21"/>
      <c r="Q8" s="21"/>
      <c r="R8" s="21"/>
      <c r="S8" s="21"/>
      <c r="T8" s="21"/>
      <c r="U8" s="21"/>
      <c r="V8" s="21"/>
      <c r="W8" s="21"/>
      <c r="X8" s="21"/>
      <c r="Y8" s="21"/>
      <c r="Z8" s="21"/>
      <c r="AA8" s="21"/>
      <c r="AB8" s="21"/>
      <c r="AC8" s="21"/>
      <c r="AD8" s="21"/>
      <c r="AE8" s="21"/>
      <c r="AF8" s="21"/>
      <c r="AG8" s="21"/>
      <c r="AH8" s="29"/>
      <c r="AI8" s="29"/>
      <c r="AJ8" s="29"/>
      <c r="AK8" s="18"/>
      <c r="AL8" s="30"/>
      <c r="AM8" s="31"/>
      <c r="AN8" s="31"/>
      <c r="AO8" s="17"/>
      <c r="AP8" s="32"/>
      <c r="AQ8" s="32"/>
      <c r="AR8" s="32"/>
      <c r="AS8" s="33"/>
      <c r="AT8" s="33"/>
      <c r="AU8" s="22"/>
      <c r="AV8" s="32"/>
      <c r="AW8" s="32"/>
      <c r="AX8" s="20"/>
      <c r="AY8" s="22"/>
      <c r="AZ8" s="22" t="s">
        <v>19</v>
      </c>
      <c r="BA8" s="22"/>
      <c r="BB8" s="22"/>
      <c r="BC8" s="407">
        <f>DAY(EOMONTH(DATE(AD2,AH2,1),0))</f>
        <v>30</v>
      </c>
      <c r="BD8" s="407"/>
      <c r="BE8" s="22" t="s">
        <v>20</v>
      </c>
      <c r="BF8" s="22"/>
      <c r="BG8" s="22"/>
      <c r="BH8" s="21"/>
      <c r="BK8" s="5"/>
      <c r="BL8" s="5"/>
      <c r="BM8" s="5"/>
    </row>
    <row r="9" spans="2:65" s="6" customFormat="1" ht="4.5" customHeight="1" x14ac:dyDescent="0.4">
      <c r="B9" s="28"/>
      <c r="C9" s="34"/>
      <c r="D9" s="34"/>
      <c r="E9" s="34"/>
      <c r="F9" s="34"/>
      <c r="G9" s="34"/>
      <c r="H9" s="32"/>
      <c r="I9" s="32"/>
      <c r="J9" s="32"/>
      <c r="K9" s="32"/>
      <c r="L9" s="32"/>
      <c r="M9" s="32"/>
      <c r="N9" s="32"/>
      <c r="O9" s="32"/>
      <c r="P9" s="21"/>
      <c r="Q9" s="21"/>
      <c r="R9" s="21"/>
      <c r="S9" s="21"/>
      <c r="T9" s="21"/>
      <c r="U9" s="21"/>
      <c r="V9" s="21"/>
      <c r="W9" s="21"/>
      <c r="X9" s="21"/>
      <c r="Y9" s="21"/>
      <c r="Z9" s="21"/>
      <c r="AA9" s="21"/>
      <c r="AB9" s="21"/>
      <c r="AC9" s="21"/>
      <c r="AD9" s="21"/>
      <c r="AE9" s="21"/>
      <c r="AF9" s="21"/>
      <c r="AG9" s="21"/>
      <c r="AH9" s="26"/>
      <c r="AI9" s="18"/>
      <c r="AJ9" s="35"/>
      <c r="AK9" s="29"/>
      <c r="AL9" s="18"/>
      <c r="AM9" s="18"/>
      <c r="AN9" s="18"/>
      <c r="AO9" s="18"/>
      <c r="AP9" s="35"/>
      <c r="AQ9" s="22"/>
      <c r="AR9" s="36"/>
      <c r="AS9" s="36"/>
      <c r="AT9" s="36"/>
      <c r="AU9" s="22"/>
      <c r="AV9" s="22"/>
      <c r="AW9" s="22"/>
      <c r="AX9" s="22"/>
      <c r="AY9" s="22"/>
      <c r="AZ9" s="22"/>
      <c r="BA9" s="22"/>
      <c r="BB9" s="22"/>
      <c r="BC9" s="22"/>
      <c r="BD9" s="22"/>
      <c r="BE9" s="22"/>
      <c r="BF9" s="22"/>
      <c r="BG9" s="22"/>
      <c r="BH9" s="21"/>
      <c r="BK9" s="5"/>
      <c r="BL9" s="5"/>
      <c r="BM9" s="5"/>
    </row>
    <row r="10" spans="2:65" s="6" customFormat="1" ht="21" customHeight="1" x14ac:dyDescent="0.4">
      <c r="B10" s="28"/>
      <c r="C10" s="34"/>
      <c r="D10" s="34"/>
      <c r="E10" s="34"/>
      <c r="F10" s="34"/>
      <c r="G10" s="34"/>
      <c r="H10" s="32"/>
      <c r="I10" s="32"/>
      <c r="J10" s="32"/>
      <c r="K10" s="32"/>
      <c r="L10" s="32"/>
      <c r="M10" s="32"/>
      <c r="N10" s="32"/>
      <c r="O10" s="32"/>
      <c r="P10" s="21"/>
      <c r="Q10" s="21"/>
      <c r="R10" s="21"/>
      <c r="S10" s="21"/>
      <c r="T10" s="21"/>
      <c r="U10" s="21"/>
      <c r="V10" s="21"/>
      <c r="W10" s="21"/>
      <c r="X10" s="21"/>
      <c r="Y10" s="21"/>
      <c r="Z10" s="21"/>
      <c r="AA10" s="21"/>
      <c r="AB10" s="21"/>
      <c r="AC10" s="21"/>
      <c r="AD10" s="21"/>
      <c r="AE10" s="21"/>
      <c r="AF10" s="21"/>
      <c r="AG10" s="21"/>
      <c r="AH10" s="26"/>
      <c r="AI10" s="18"/>
      <c r="AJ10" s="35"/>
      <c r="AK10" s="29"/>
      <c r="AL10" s="18"/>
      <c r="AM10" s="18"/>
      <c r="AN10" s="23" t="s">
        <v>21</v>
      </c>
      <c r="AO10" s="22"/>
      <c r="AP10" s="35"/>
      <c r="AQ10" s="22"/>
      <c r="AR10" s="18"/>
      <c r="AS10" s="18"/>
      <c r="AT10" s="35"/>
      <c r="AU10" s="22"/>
      <c r="AV10" s="36"/>
      <c r="AW10" s="36"/>
      <c r="AX10" s="36"/>
      <c r="AY10" s="22"/>
      <c r="AZ10" s="22"/>
      <c r="BA10" s="27" t="s">
        <v>22</v>
      </c>
      <c r="BB10" s="22"/>
      <c r="BC10" s="457"/>
      <c r="BD10" s="457"/>
      <c r="BE10" s="25" t="s">
        <v>23</v>
      </c>
      <c r="BF10" s="22"/>
      <c r="BG10" s="22"/>
      <c r="BH10" s="21"/>
      <c r="BK10" s="5"/>
      <c r="BL10" s="5"/>
      <c r="BM10" s="5"/>
    </row>
    <row r="11" spans="2:65" s="6" customFormat="1" ht="4.5" customHeight="1" x14ac:dyDescent="0.4">
      <c r="B11" s="28"/>
      <c r="C11" s="34"/>
      <c r="D11" s="34"/>
      <c r="E11" s="34"/>
      <c r="F11" s="34"/>
      <c r="G11" s="34"/>
      <c r="H11" s="32"/>
      <c r="I11" s="32"/>
      <c r="J11" s="32"/>
      <c r="K11" s="32"/>
      <c r="L11" s="32"/>
      <c r="M11" s="32"/>
      <c r="N11" s="32"/>
      <c r="O11" s="32"/>
      <c r="P11" s="21"/>
      <c r="Q11" s="21"/>
      <c r="R11" s="21"/>
      <c r="S11" s="21"/>
      <c r="T11" s="21"/>
      <c r="U11" s="21"/>
      <c r="V11" s="21"/>
      <c r="W11" s="21"/>
      <c r="X11" s="21"/>
      <c r="Y11" s="21"/>
      <c r="Z11" s="21"/>
      <c r="AA11" s="21"/>
      <c r="AB11" s="21"/>
      <c r="AC11" s="21"/>
      <c r="AD11" s="21"/>
      <c r="AE11" s="21"/>
      <c r="AF11" s="21"/>
      <c r="AG11" s="21"/>
      <c r="AH11" s="26"/>
      <c r="AI11" s="18"/>
      <c r="AJ11" s="35"/>
      <c r="AK11" s="29"/>
      <c r="AL11" s="18"/>
      <c r="AM11" s="18"/>
      <c r="AN11" s="18"/>
      <c r="AO11" s="18"/>
      <c r="AP11" s="35"/>
      <c r="AQ11" s="22"/>
      <c r="AR11" s="36"/>
      <c r="AS11" s="36"/>
      <c r="AT11" s="36"/>
      <c r="AU11" s="22"/>
      <c r="AV11" s="22"/>
      <c r="AW11" s="22"/>
      <c r="AX11" s="22"/>
      <c r="AY11" s="22"/>
      <c r="AZ11" s="22"/>
      <c r="BA11" s="22"/>
      <c r="BB11" s="22"/>
      <c r="BC11" s="22"/>
      <c r="BD11" s="22"/>
      <c r="BE11" s="22"/>
      <c r="BF11" s="22"/>
      <c r="BG11" s="22"/>
      <c r="BH11" s="21"/>
      <c r="BK11" s="5"/>
      <c r="BL11" s="5"/>
      <c r="BM11" s="5"/>
    </row>
    <row r="12" spans="2:65" s="6" customFormat="1" ht="21" customHeight="1" x14ac:dyDescent="0.4">
      <c r="R12" s="19"/>
      <c r="S12" s="19"/>
      <c r="T12" s="30"/>
      <c r="U12" s="409"/>
      <c r="V12" s="409"/>
      <c r="W12" s="17"/>
      <c r="X12" s="37"/>
      <c r="Y12" s="21"/>
      <c r="Z12" s="21"/>
      <c r="AA12" s="26"/>
      <c r="AB12" s="31"/>
      <c r="AC12" s="17"/>
      <c r="AD12" s="26"/>
      <c r="AE12" s="26"/>
      <c r="AF12" s="26"/>
      <c r="AG12" s="38"/>
      <c r="AH12" s="29"/>
      <c r="AI12" s="29"/>
      <c r="AJ12" s="29"/>
      <c r="AK12" s="18"/>
      <c r="AL12" s="30"/>
      <c r="AM12" s="31"/>
      <c r="AN12" s="22"/>
      <c r="AO12" s="35"/>
      <c r="AP12" s="35"/>
      <c r="AQ12" s="35"/>
      <c r="AR12" s="35"/>
      <c r="AS12" s="39" t="s">
        <v>24</v>
      </c>
      <c r="AT12" s="35"/>
      <c r="AU12" s="35"/>
      <c r="AV12" s="35"/>
      <c r="AW12" s="35"/>
      <c r="AX12" s="35"/>
      <c r="AY12" s="35"/>
      <c r="AZ12" s="35"/>
      <c r="BA12" s="35"/>
      <c r="BB12" s="35"/>
      <c r="BC12" s="26"/>
      <c r="BD12" s="29"/>
      <c r="BE12" s="18"/>
      <c r="BF12" s="18"/>
      <c r="BG12" s="26"/>
      <c r="BH12" s="18"/>
      <c r="BK12" s="5"/>
      <c r="BL12" s="5"/>
      <c r="BM12" s="5"/>
    </row>
    <row r="13" spans="2:65" s="6" customFormat="1" ht="21" customHeight="1" x14ac:dyDescent="0.4">
      <c r="R13" s="35"/>
      <c r="S13" s="18"/>
      <c r="T13" s="18"/>
      <c r="U13" s="18"/>
      <c r="V13" s="18"/>
      <c r="W13" s="21"/>
      <c r="X13" s="21"/>
      <c r="Y13" s="21"/>
      <c r="Z13" s="21"/>
      <c r="AA13" s="35"/>
      <c r="AB13" s="18"/>
      <c r="AC13" s="18"/>
      <c r="AD13" s="35"/>
      <c r="AE13" s="35"/>
      <c r="AF13" s="35"/>
      <c r="AG13" s="38"/>
      <c r="AH13" s="26"/>
      <c r="AI13" s="29"/>
      <c r="AJ13" s="18"/>
      <c r="AK13" s="29"/>
      <c r="AL13" s="18"/>
      <c r="AM13" s="18"/>
      <c r="AN13" s="18"/>
      <c r="AO13" s="26"/>
      <c r="AP13" s="17"/>
      <c r="AQ13" s="26"/>
      <c r="AR13" s="26"/>
      <c r="AS13" s="17" t="s">
        <v>25</v>
      </c>
      <c r="AT13" s="18"/>
      <c r="AU13" s="18"/>
      <c r="AV13" s="18"/>
      <c r="AW13" s="18"/>
      <c r="AX13" s="18"/>
      <c r="AY13" s="18"/>
      <c r="AZ13" s="18"/>
      <c r="BA13" s="18"/>
      <c r="BB13" s="458">
        <v>0.29166666666666702</v>
      </c>
      <c r="BC13" s="458"/>
      <c r="BD13" s="458"/>
      <c r="BE13" s="20" t="s">
        <v>26</v>
      </c>
      <c r="BF13" s="458">
        <v>0.83333333333333304</v>
      </c>
      <c r="BG13" s="458"/>
      <c r="BH13" s="458"/>
      <c r="BK13" s="5"/>
      <c r="BL13" s="5"/>
      <c r="BM13" s="5"/>
    </row>
    <row r="14" spans="2:65" s="6" customFormat="1" ht="21" customHeight="1" x14ac:dyDescent="0.4">
      <c r="R14" s="40"/>
      <c r="S14" s="40"/>
      <c r="T14" s="40"/>
      <c r="U14" s="40"/>
      <c r="V14" s="40"/>
      <c r="W14" s="40"/>
      <c r="X14" s="21"/>
      <c r="Y14" s="21"/>
      <c r="Z14" s="21"/>
      <c r="AA14" s="20"/>
      <c r="AB14" s="40"/>
      <c r="AC14" s="40"/>
      <c r="AD14" s="20"/>
      <c r="AE14" s="26"/>
      <c r="AF14" s="26"/>
      <c r="AG14" s="41"/>
      <c r="AH14" s="17"/>
      <c r="AI14" s="29"/>
      <c r="AJ14" s="18"/>
      <c r="AK14" s="29"/>
      <c r="AL14" s="18"/>
      <c r="AM14" s="18"/>
      <c r="AN14" s="18"/>
      <c r="AO14" s="20"/>
      <c r="AP14" s="19"/>
      <c r="AQ14" s="19"/>
      <c r="AR14" s="19"/>
      <c r="AS14" s="17" t="s">
        <v>27</v>
      </c>
      <c r="AT14" s="18"/>
      <c r="AU14" s="18"/>
      <c r="AV14" s="18"/>
      <c r="AW14" s="18"/>
      <c r="AX14" s="18"/>
      <c r="AY14" s="18"/>
      <c r="AZ14" s="18"/>
      <c r="BA14" s="18"/>
      <c r="BB14" s="458">
        <v>0.83333333333333304</v>
      </c>
      <c r="BC14" s="458"/>
      <c r="BD14" s="458"/>
      <c r="BE14" s="20" t="s">
        <v>26</v>
      </c>
      <c r="BF14" s="458">
        <v>0.29166666666666702</v>
      </c>
      <c r="BG14" s="458"/>
      <c r="BH14" s="458"/>
      <c r="BK14" s="5"/>
      <c r="BL14" s="5"/>
      <c r="BM14" s="5"/>
    </row>
    <row r="15" spans="2:65" ht="12" customHeight="1" x14ac:dyDescent="0.4">
      <c r="B15" s="42"/>
      <c r="C15" s="43"/>
      <c r="D15" s="43"/>
      <c r="E15" s="43"/>
      <c r="F15" s="43"/>
      <c r="G15" s="43"/>
      <c r="H15" s="43"/>
      <c r="I15" s="42"/>
      <c r="J15" s="42"/>
      <c r="K15" s="42"/>
      <c r="L15" s="42"/>
      <c r="M15" s="42"/>
      <c r="N15" s="42"/>
      <c r="O15" s="42"/>
      <c r="P15" s="42"/>
      <c r="Q15" s="42"/>
      <c r="R15" s="42"/>
      <c r="S15" s="42"/>
      <c r="T15" s="42"/>
      <c r="U15" s="42"/>
      <c r="V15" s="42"/>
      <c r="W15" s="42"/>
      <c r="X15" s="42"/>
      <c r="Y15" s="42"/>
      <c r="Z15" s="42"/>
      <c r="AA15" s="43"/>
      <c r="AB15" s="42"/>
      <c r="AC15" s="42"/>
      <c r="AD15" s="42"/>
      <c r="AE15" s="42"/>
      <c r="AF15" s="42"/>
      <c r="AG15" s="42"/>
      <c r="AH15" s="42"/>
      <c r="AI15" s="42"/>
      <c r="AJ15" s="42"/>
      <c r="AK15" s="42"/>
      <c r="AL15" s="42"/>
      <c r="AM15" s="42"/>
      <c r="AR15" s="44"/>
      <c r="BI15" s="45"/>
      <c r="BJ15" s="45"/>
      <c r="BK15" s="45"/>
    </row>
    <row r="16" spans="2:65" ht="21" customHeight="1" x14ac:dyDescent="0.4">
      <c r="B16" s="459" t="s">
        <v>28</v>
      </c>
      <c r="C16" s="460" t="s">
        <v>29</v>
      </c>
      <c r="D16" s="460"/>
      <c r="E16" s="460"/>
      <c r="F16" s="46"/>
      <c r="G16" s="47"/>
      <c r="H16" s="461" t="s">
        <v>30</v>
      </c>
      <c r="I16" s="462" t="s">
        <v>31</v>
      </c>
      <c r="J16" s="462"/>
      <c r="K16" s="462"/>
      <c r="L16" s="462"/>
      <c r="M16" s="462" t="s">
        <v>32</v>
      </c>
      <c r="N16" s="462"/>
      <c r="O16" s="462"/>
      <c r="P16" s="463" t="s">
        <v>33</v>
      </c>
      <c r="Q16" s="463"/>
      <c r="R16" s="463"/>
      <c r="S16" s="463"/>
      <c r="T16" s="463"/>
      <c r="U16" s="48"/>
      <c r="V16" s="49"/>
      <c r="W16" s="49"/>
      <c r="X16" s="49"/>
      <c r="Y16" s="49"/>
      <c r="Z16" s="49"/>
      <c r="AA16" s="49"/>
      <c r="AB16" s="49"/>
      <c r="AC16" s="49"/>
      <c r="AD16" s="49"/>
      <c r="AE16" s="49"/>
      <c r="AF16" s="49"/>
      <c r="AG16" s="49"/>
      <c r="AH16" s="49"/>
      <c r="AI16" s="50" t="s">
        <v>34</v>
      </c>
      <c r="AJ16" s="49"/>
      <c r="AK16" s="49"/>
      <c r="AL16" s="49"/>
      <c r="AM16" s="49"/>
      <c r="AN16" s="49" t="s">
        <v>35</v>
      </c>
      <c r="AO16" s="49"/>
      <c r="AP16" s="51"/>
      <c r="AQ16" s="52"/>
      <c r="AR16" s="49" t="s">
        <v>4</v>
      </c>
      <c r="AS16" s="49"/>
      <c r="AT16" s="49"/>
      <c r="AU16" s="49"/>
      <c r="AV16" s="49"/>
      <c r="AW16" s="49"/>
      <c r="AX16" s="49"/>
      <c r="AY16" s="53"/>
      <c r="AZ16" s="464" t="str">
        <f>IF(BC3="計画","(11)1～4週目の勤務時間数合計","(11)1か月の勤務時間数　合計")</f>
        <v>(11)1か月の勤務時間数　合計</v>
      </c>
      <c r="BA16" s="464"/>
      <c r="BB16" s="465" t="s">
        <v>36</v>
      </c>
      <c r="BC16" s="465"/>
      <c r="BD16" s="466" t="s">
        <v>37</v>
      </c>
      <c r="BE16" s="466"/>
      <c r="BF16" s="466"/>
      <c r="BG16" s="466"/>
      <c r="BH16" s="466"/>
    </row>
    <row r="17" spans="2:60" ht="20.25" customHeight="1" x14ac:dyDescent="0.4">
      <c r="B17" s="459"/>
      <c r="C17" s="460"/>
      <c r="D17" s="460"/>
      <c r="E17" s="460"/>
      <c r="F17" s="54"/>
      <c r="G17" s="55"/>
      <c r="H17" s="461"/>
      <c r="I17" s="462"/>
      <c r="J17" s="462"/>
      <c r="K17" s="462"/>
      <c r="L17" s="462"/>
      <c r="M17" s="462"/>
      <c r="N17" s="462"/>
      <c r="O17" s="462"/>
      <c r="P17" s="463"/>
      <c r="Q17" s="463"/>
      <c r="R17" s="463"/>
      <c r="S17" s="463"/>
      <c r="T17" s="463"/>
      <c r="U17" s="467" t="s">
        <v>38</v>
      </c>
      <c r="V17" s="467"/>
      <c r="W17" s="467"/>
      <c r="X17" s="467"/>
      <c r="Y17" s="467"/>
      <c r="Z17" s="467"/>
      <c r="AA17" s="467"/>
      <c r="AB17" s="468" t="s">
        <v>39</v>
      </c>
      <c r="AC17" s="468"/>
      <c r="AD17" s="468"/>
      <c r="AE17" s="468"/>
      <c r="AF17" s="468"/>
      <c r="AG17" s="468"/>
      <c r="AH17" s="468"/>
      <c r="AI17" s="468" t="s">
        <v>40</v>
      </c>
      <c r="AJ17" s="468"/>
      <c r="AK17" s="468"/>
      <c r="AL17" s="468"/>
      <c r="AM17" s="468"/>
      <c r="AN17" s="468"/>
      <c r="AO17" s="468"/>
      <c r="AP17" s="468" t="s">
        <v>41</v>
      </c>
      <c r="AQ17" s="468"/>
      <c r="AR17" s="468"/>
      <c r="AS17" s="468"/>
      <c r="AT17" s="468"/>
      <c r="AU17" s="468"/>
      <c r="AV17" s="468"/>
      <c r="AW17" s="469" t="s">
        <v>42</v>
      </c>
      <c r="AX17" s="469"/>
      <c r="AY17" s="469"/>
      <c r="AZ17" s="464"/>
      <c r="BA17" s="464"/>
      <c r="BB17" s="465"/>
      <c r="BC17" s="465"/>
      <c r="BD17" s="466"/>
      <c r="BE17" s="466"/>
      <c r="BF17" s="466"/>
      <c r="BG17" s="466"/>
      <c r="BH17" s="466"/>
    </row>
    <row r="18" spans="2:60" ht="20.25" customHeight="1" x14ac:dyDescent="0.4">
      <c r="B18" s="459"/>
      <c r="C18" s="460"/>
      <c r="D18" s="460"/>
      <c r="E18" s="460"/>
      <c r="F18" s="54"/>
      <c r="G18" s="55"/>
      <c r="H18" s="461"/>
      <c r="I18" s="462"/>
      <c r="J18" s="462"/>
      <c r="K18" s="462"/>
      <c r="L18" s="462"/>
      <c r="M18" s="462"/>
      <c r="N18" s="462"/>
      <c r="O18" s="462"/>
      <c r="P18" s="463"/>
      <c r="Q18" s="463"/>
      <c r="R18" s="463"/>
      <c r="S18" s="463"/>
      <c r="T18" s="463"/>
      <c r="U18" s="56">
        <v>1</v>
      </c>
      <c r="V18" s="57">
        <v>2</v>
      </c>
      <c r="W18" s="57">
        <v>3</v>
      </c>
      <c r="X18" s="57">
        <v>4</v>
      </c>
      <c r="Y18" s="57">
        <v>5</v>
      </c>
      <c r="Z18" s="57">
        <v>6</v>
      </c>
      <c r="AA18" s="58">
        <v>7</v>
      </c>
      <c r="AB18" s="59">
        <v>8</v>
      </c>
      <c r="AC18" s="57">
        <v>9</v>
      </c>
      <c r="AD18" s="57">
        <v>10</v>
      </c>
      <c r="AE18" s="57">
        <v>11</v>
      </c>
      <c r="AF18" s="57">
        <v>12</v>
      </c>
      <c r="AG18" s="57">
        <v>13</v>
      </c>
      <c r="AH18" s="58">
        <v>14</v>
      </c>
      <c r="AI18" s="56">
        <v>15</v>
      </c>
      <c r="AJ18" s="57">
        <v>16</v>
      </c>
      <c r="AK18" s="57">
        <v>17</v>
      </c>
      <c r="AL18" s="57">
        <v>18</v>
      </c>
      <c r="AM18" s="57">
        <v>19</v>
      </c>
      <c r="AN18" s="57">
        <v>20</v>
      </c>
      <c r="AO18" s="58">
        <v>21</v>
      </c>
      <c r="AP18" s="59">
        <v>22</v>
      </c>
      <c r="AQ18" s="57">
        <v>23</v>
      </c>
      <c r="AR18" s="57">
        <v>24</v>
      </c>
      <c r="AS18" s="57">
        <v>25</v>
      </c>
      <c r="AT18" s="57">
        <v>26</v>
      </c>
      <c r="AU18" s="57">
        <v>27</v>
      </c>
      <c r="AV18" s="58">
        <v>28</v>
      </c>
      <c r="AW18" s="60" t="str">
        <f>IF($BC$3="暦月",IF(DAY(DATE($AD$2,$AH$2,29))=29,29,""),"")</f>
        <v/>
      </c>
      <c r="AX18" s="61" t="str">
        <f>IF($BC$3="暦月",IF(DAY(DATE($AD$2,$AH$2,30))=30,30,""),"")</f>
        <v/>
      </c>
      <c r="AY18" s="62" t="str">
        <f>IF($BC$3="暦月",IF(DAY(DATE($AD$2,$AH$2,31))=31,31,""),"")</f>
        <v/>
      </c>
      <c r="AZ18" s="464"/>
      <c r="BA18" s="464"/>
      <c r="BB18" s="465"/>
      <c r="BC18" s="465"/>
      <c r="BD18" s="466"/>
      <c r="BE18" s="466"/>
      <c r="BF18" s="466"/>
      <c r="BG18" s="466"/>
      <c r="BH18" s="466"/>
    </row>
    <row r="19" spans="2:60" ht="20.25" hidden="1" customHeight="1" x14ac:dyDescent="0.4">
      <c r="B19" s="459"/>
      <c r="C19" s="460"/>
      <c r="D19" s="460"/>
      <c r="E19" s="460"/>
      <c r="F19" s="54"/>
      <c r="G19" s="55"/>
      <c r="H19" s="461"/>
      <c r="I19" s="462"/>
      <c r="J19" s="462"/>
      <c r="K19" s="462"/>
      <c r="L19" s="462"/>
      <c r="M19" s="462"/>
      <c r="N19" s="462"/>
      <c r="O19" s="462"/>
      <c r="P19" s="463"/>
      <c r="Q19" s="463"/>
      <c r="R19" s="463"/>
      <c r="S19" s="463"/>
      <c r="T19" s="463"/>
      <c r="U19" s="56">
        <f>WEEKDAY(DATE($AD$2,$AH$2,1))</f>
        <v>5</v>
      </c>
      <c r="V19" s="57">
        <f>WEEKDAY(DATE($AD$2,$AH$2,2))</f>
        <v>6</v>
      </c>
      <c r="W19" s="57">
        <f>WEEKDAY(DATE($AD$2,$AH$2,3))</f>
        <v>7</v>
      </c>
      <c r="X19" s="57">
        <f>WEEKDAY(DATE($AD$2,$AH$2,4))</f>
        <v>1</v>
      </c>
      <c r="Y19" s="57">
        <f>WEEKDAY(DATE($AD$2,$AH$2,5))</f>
        <v>2</v>
      </c>
      <c r="Z19" s="57">
        <f>WEEKDAY(DATE($AD$2,$AH$2,6))</f>
        <v>3</v>
      </c>
      <c r="AA19" s="58">
        <f>WEEKDAY(DATE($AD$2,$AH$2,7))</f>
        <v>4</v>
      </c>
      <c r="AB19" s="59">
        <f>WEEKDAY(DATE($AD$2,$AH$2,8))</f>
        <v>5</v>
      </c>
      <c r="AC19" s="57">
        <f>WEEKDAY(DATE($AD$2,$AH$2,9))</f>
        <v>6</v>
      </c>
      <c r="AD19" s="57">
        <f>WEEKDAY(DATE($AD$2,$AH$2,10))</f>
        <v>7</v>
      </c>
      <c r="AE19" s="57">
        <f>WEEKDAY(DATE($AD$2,$AH$2,11))</f>
        <v>1</v>
      </c>
      <c r="AF19" s="57">
        <f>WEEKDAY(DATE($AD$2,$AH$2,12))</f>
        <v>2</v>
      </c>
      <c r="AG19" s="57">
        <f>WEEKDAY(DATE($AD$2,$AH$2,13))</f>
        <v>3</v>
      </c>
      <c r="AH19" s="58">
        <f>WEEKDAY(DATE($AD$2,$AH$2,14))</f>
        <v>4</v>
      </c>
      <c r="AI19" s="59">
        <f>WEEKDAY(DATE($AD$2,$AH$2,15))</f>
        <v>5</v>
      </c>
      <c r="AJ19" s="57">
        <f>WEEKDAY(DATE($AD$2,$AH$2,16))</f>
        <v>6</v>
      </c>
      <c r="AK19" s="57">
        <f>WEEKDAY(DATE($AD$2,$AH$2,17))</f>
        <v>7</v>
      </c>
      <c r="AL19" s="57">
        <f>WEEKDAY(DATE($AD$2,$AH$2,18))</f>
        <v>1</v>
      </c>
      <c r="AM19" s="57">
        <f>WEEKDAY(DATE($AD$2,$AH$2,19))</f>
        <v>2</v>
      </c>
      <c r="AN19" s="57">
        <f>WEEKDAY(DATE($AD$2,$AH$2,20))</f>
        <v>3</v>
      </c>
      <c r="AO19" s="58">
        <f>WEEKDAY(DATE($AD$2,$AH$2,21))</f>
        <v>4</v>
      </c>
      <c r="AP19" s="59">
        <f>WEEKDAY(DATE($AD$2,$AH$2,22))</f>
        <v>5</v>
      </c>
      <c r="AQ19" s="57">
        <f>WEEKDAY(DATE($AD$2,$AH$2,23))</f>
        <v>6</v>
      </c>
      <c r="AR19" s="57">
        <f>WEEKDAY(DATE($AD$2,$AH$2,24))</f>
        <v>7</v>
      </c>
      <c r="AS19" s="57">
        <f>WEEKDAY(DATE($AD$2,$AH$2,25))</f>
        <v>1</v>
      </c>
      <c r="AT19" s="57">
        <f>WEEKDAY(DATE($AD$2,$AH$2,26))</f>
        <v>2</v>
      </c>
      <c r="AU19" s="57">
        <f>WEEKDAY(DATE($AD$2,$AH$2,27))</f>
        <v>3</v>
      </c>
      <c r="AV19" s="58">
        <f>WEEKDAY(DATE($AD$2,$AH$2,28))</f>
        <v>4</v>
      </c>
      <c r="AW19" s="59">
        <f>IF(AW18=29,WEEKDAY(DATE($AD$2,$AH$2,29)),0)</f>
        <v>0</v>
      </c>
      <c r="AX19" s="57">
        <f>IF(AX18=30,WEEKDAY(DATE($AD$2,$AH$2,30)),0)</f>
        <v>0</v>
      </c>
      <c r="AY19" s="58">
        <f>IF(AY18=31,WEEKDAY(DATE($AD$2,$AH$2,31)),0)</f>
        <v>0</v>
      </c>
      <c r="AZ19" s="464"/>
      <c r="BA19" s="464"/>
      <c r="BB19" s="465"/>
      <c r="BC19" s="465"/>
      <c r="BD19" s="466"/>
      <c r="BE19" s="466"/>
      <c r="BF19" s="466"/>
      <c r="BG19" s="466"/>
      <c r="BH19" s="466"/>
    </row>
    <row r="20" spans="2:60" ht="20.25" customHeight="1" x14ac:dyDescent="0.4">
      <c r="B20" s="459"/>
      <c r="C20" s="460"/>
      <c r="D20" s="460"/>
      <c r="E20" s="460"/>
      <c r="F20" s="63"/>
      <c r="G20" s="64"/>
      <c r="H20" s="461"/>
      <c r="I20" s="462"/>
      <c r="J20" s="462"/>
      <c r="K20" s="462"/>
      <c r="L20" s="462"/>
      <c r="M20" s="462"/>
      <c r="N20" s="462"/>
      <c r="O20" s="462"/>
      <c r="P20" s="463"/>
      <c r="Q20" s="463"/>
      <c r="R20" s="463"/>
      <c r="S20" s="463"/>
      <c r="T20" s="463"/>
      <c r="U20" s="65" t="str">
        <f t="shared" ref="U20:AV20" si="0">IF(U19=1,"日",IF(U19=2,"月",IF(U19=3,"火",IF(U19=4,"水",IF(U19=5,"木",IF(U19=6,"金","土"))))))</f>
        <v>木</v>
      </c>
      <c r="V20" s="66" t="str">
        <f t="shared" si="0"/>
        <v>金</v>
      </c>
      <c r="W20" s="66" t="str">
        <f t="shared" si="0"/>
        <v>土</v>
      </c>
      <c r="X20" s="66" t="str">
        <f t="shared" si="0"/>
        <v>日</v>
      </c>
      <c r="Y20" s="66" t="str">
        <f t="shared" si="0"/>
        <v>月</v>
      </c>
      <c r="Z20" s="66" t="str">
        <f t="shared" si="0"/>
        <v>火</v>
      </c>
      <c r="AA20" s="67" t="str">
        <f t="shared" si="0"/>
        <v>水</v>
      </c>
      <c r="AB20" s="68" t="str">
        <f t="shared" si="0"/>
        <v>木</v>
      </c>
      <c r="AC20" s="66" t="str">
        <f t="shared" si="0"/>
        <v>金</v>
      </c>
      <c r="AD20" s="66" t="str">
        <f t="shared" si="0"/>
        <v>土</v>
      </c>
      <c r="AE20" s="66" t="str">
        <f t="shared" si="0"/>
        <v>日</v>
      </c>
      <c r="AF20" s="66" t="str">
        <f t="shared" si="0"/>
        <v>月</v>
      </c>
      <c r="AG20" s="66" t="str">
        <f t="shared" si="0"/>
        <v>火</v>
      </c>
      <c r="AH20" s="67" t="str">
        <f t="shared" si="0"/>
        <v>水</v>
      </c>
      <c r="AI20" s="68" t="str">
        <f t="shared" si="0"/>
        <v>木</v>
      </c>
      <c r="AJ20" s="66" t="str">
        <f t="shared" si="0"/>
        <v>金</v>
      </c>
      <c r="AK20" s="66" t="str">
        <f t="shared" si="0"/>
        <v>土</v>
      </c>
      <c r="AL20" s="66" t="str">
        <f t="shared" si="0"/>
        <v>日</v>
      </c>
      <c r="AM20" s="66" t="str">
        <f t="shared" si="0"/>
        <v>月</v>
      </c>
      <c r="AN20" s="66" t="str">
        <f t="shared" si="0"/>
        <v>火</v>
      </c>
      <c r="AO20" s="67" t="str">
        <f t="shared" si="0"/>
        <v>水</v>
      </c>
      <c r="AP20" s="68" t="str">
        <f t="shared" si="0"/>
        <v>木</v>
      </c>
      <c r="AQ20" s="66" t="str">
        <f t="shared" si="0"/>
        <v>金</v>
      </c>
      <c r="AR20" s="66" t="str">
        <f t="shared" si="0"/>
        <v>土</v>
      </c>
      <c r="AS20" s="66" t="str">
        <f t="shared" si="0"/>
        <v>日</v>
      </c>
      <c r="AT20" s="66" t="str">
        <f t="shared" si="0"/>
        <v>月</v>
      </c>
      <c r="AU20" s="66" t="str">
        <f t="shared" si="0"/>
        <v>火</v>
      </c>
      <c r="AV20" s="67" t="str">
        <f t="shared" si="0"/>
        <v>水</v>
      </c>
      <c r="AW20" s="66" t="str">
        <f>IF(AW19=1,"日",IF(AW19=2,"月",IF(AW19=3,"火",IF(AW19=4,"水",IF(AW19=5,"木",IF(AW19=6,"金",IF(AW19=0,"","土")))))))</f>
        <v/>
      </c>
      <c r="AX20" s="66" t="str">
        <f>IF(AX19=1,"日",IF(AX19=2,"月",IF(AX19=3,"火",IF(AX19=4,"水",IF(AX19=5,"木",IF(AX19=6,"金",IF(AX19=0,"","土")))))))</f>
        <v/>
      </c>
      <c r="AY20" s="66" t="str">
        <f>IF(AY19=1,"日",IF(AY19=2,"月",IF(AY19=3,"火",IF(AY19=4,"水",IF(AY19=5,"木",IF(AY19=6,"金",IF(AY19=0,"","土")))))))</f>
        <v/>
      </c>
      <c r="AZ20" s="464"/>
      <c r="BA20" s="464"/>
      <c r="BB20" s="465"/>
      <c r="BC20" s="465"/>
      <c r="BD20" s="466"/>
      <c r="BE20" s="466"/>
      <c r="BF20" s="466"/>
      <c r="BG20" s="466"/>
      <c r="BH20" s="466"/>
    </row>
    <row r="21" spans="2:60" ht="20.25" customHeight="1" x14ac:dyDescent="0.4">
      <c r="B21" s="69"/>
      <c r="C21" s="450"/>
      <c r="D21" s="450"/>
      <c r="E21" s="450"/>
      <c r="F21" s="70"/>
      <c r="G21" s="71"/>
      <c r="H21" s="451"/>
      <c r="I21" s="451"/>
      <c r="J21" s="451"/>
      <c r="K21" s="451"/>
      <c r="L21" s="451"/>
      <c r="M21" s="453"/>
      <c r="N21" s="453"/>
      <c r="O21" s="453"/>
      <c r="P21" s="72" t="s">
        <v>47</v>
      </c>
      <c r="Q21" s="73"/>
      <c r="R21" s="73"/>
      <c r="S21" s="74"/>
      <c r="T21" s="75"/>
      <c r="U21" s="173"/>
      <c r="V21" s="173"/>
      <c r="W21" s="173"/>
      <c r="X21" s="173"/>
      <c r="Y21" s="173"/>
      <c r="Z21" s="173"/>
      <c r="AA21" s="76"/>
      <c r="AB21" s="174"/>
      <c r="AC21" s="173"/>
      <c r="AD21" s="173"/>
      <c r="AE21" s="173"/>
      <c r="AF21" s="173"/>
      <c r="AG21" s="173"/>
      <c r="AH21" s="76"/>
      <c r="AI21" s="174"/>
      <c r="AJ21" s="173"/>
      <c r="AK21" s="173"/>
      <c r="AL21" s="173"/>
      <c r="AM21" s="173"/>
      <c r="AN21" s="173"/>
      <c r="AO21" s="76"/>
      <c r="AP21" s="174"/>
      <c r="AQ21" s="173"/>
      <c r="AR21" s="173"/>
      <c r="AS21" s="173"/>
      <c r="AT21" s="173"/>
      <c r="AU21" s="173"/>
      <c r="AV21" s="76"/>
      <c r="AW21" s="174"/>
      <c r="AX21" s="173"/>
      <c r="AY21" s="173"/>
      <c r="AZ21" s="454"/>
      <c r="BA21" s="454"/>
      <c r="BB21" s="455"/>
      <c r="BC21" s="455"/>
      <c r="BD21" s="476"/>
      <c r="BE21" s="476"/>
      <c r="BF21" s="476"/>
      <c r="BG21" s="476"/>
      <c r="BH21" s="476"/>
    </row>
    <row r="22" spans="2:60" ht="20.25" customHeight="1" x14ac:dyDescent="0.4">
      <c r="B22" s="77">
        <v>1</v>
      </c>
      <c r="C22" s="450"/>
      <c r="D22" s="450"/>
      <c r="E22" s="450"/>
      <c r="F22" s="78">
        <f>C21</f>
        <v>0</v>
      </c>
      <c r="G22" s="79"/>
      <c r="H22" s="451"/>
      <c r="I22" s="451"/>
      <c r="J22" s="451"/>
      <c r="K22" s="451"/>
      <c r="L22" s="451"/>
      <c r="M22" s="453"/>
      <c r="N22" s="453"/>
      <c r="O22" s="453"/>
      <c r="P22" s="80" t="s">
        <v>48</v>
      </c>
      <c r="Q22" s="81"/>
      <c r="R22" s="81"/>
      <c r="S22" s="82"/>
      <c r="T22" s="83"/>
      <c r="U22" s="84" t="str">
        <f>IF(U21="","",VLOOKUP(U21,'シフト記号表（勤務時間帯）'!$C$6:$W$47,21,FALSE()))</f>
        <v/>
      </c>
      <c r="V22" s="85" t="str">
        <f>IF(V21="","",VLOOKUP(V21,'シフト記号表（勤務時間帯）'!$C$6:$W$47,21,FALSE()))</f>
        <v/>
      </c>
      <c r="W22" s="85" t="str">
        <f>IF(W21="","",VLOOKUP(W21,'シフト記号表（勤務時間帯）'!$C$6:$W$47,21,FALSE()))</f>
        <v/>
      </c>
      <c r="X22" s="85" t="str">
        <f>IF(X21="","",VLOOKUP(X21,'シフト記号表（勤務時間帯）'!$C$6:$W$47,21,FALSE()))</f>
        <v/>
      </c>
      <c r="Y22" s="85" t="str">
        <f>IF(Y21="","",VLOOKUP(Y21,'シフト記号表（勤務時間帯）'!$C$6:$W$47,21,FALSE()))</f>
        <v/>
      </c>
      <c r="Z22" s="85" t="str">
        <f>IF(Z21="","",VLOOKUP(Z21,'シフト記号表（勤務時間帯）'!$C$6:$W$47,21,FALSE()))</f>
        <v/>
      </c>
      <c r="AA22" s="86" t="str">
        <f>IF(AA21="","",VLOOKUP(AA21,'シフト記号表（勤務時間帯）'!$C$6:$W$47,21,FALSE()))</f>
        <v/>
      </c>
      <c r="AB22" s="84" t="str">
        <f>IF(AB21="","",VLOOKUP(AB21,'シフト記号表（勤務時間帯）'!$C$6:$W$47,21,FALSE()))</f>
        <v/>
      </c>
      <c r="AC22" s="85" t="str">
        <f>IF(AC21="","",VLOOKUP(AC21,'シフト記号表（勤務時間帯）'!$C$6:$W$47,21,FALSE()))</f>
        <v/>
      </c>
      <c r="AD22" s="85" t="str">
        <f>IF(AD21="","",VLOOKUP(AD21,'シフト記号表（勤務時間帯）'!$C$6:$W$47,21,FALSE()))</f>
        <v/>
      </c>
      <c r="AE22" s="85" t="str">
        <f>IF(AE21="","",VLOOKUP(AE21,'シフト記号表（勤務時間帯）'!$C$6:$W$47,21,FALSE()))</f>
        <v/>
      </c>
      <c r="AF22" s="85" t="str">
        <f>IF(AF21="","",VLOOKUP(AF21,'シフト記号表（勤務時間帯）'!$C$6:$W$47,21,FALSE()))</f>
        <v/>
      </c>
      <c r="AG22" s="85" t="str">
        <f>IF(AG21="","",VLOOKUP(AG21,'シフト記号表（勤務時間帯）'!$C$6:$W$47,21,FALSE()))</f>
        <v/>
      </c>
      <c r="AH22" s="86" t="str">
        <f>IF(AH21="","",VLOOKUP(AH21,'シフト記号表（勤務時間帯）'!$C$6:$W$47,21,FALSE()))</f>
        <v/>
      </c>
      <c r="AI22" s="84" t="str">
        <f>IF(AI21="","",VLOOKUP(AI21,'シフト記号表（勤務時間帯）'!$C$6:$W$47,21,FALSE()))</f>
        <v/>
      </c>
      <c r="AJ22" s="85" t="str">
        <f>IF(AJ21="","",VLOOKUP(AJ21,'シフト記号表（勤務時間帯）'!$C$6:$W$47,21,FALSE()))</f>
        <v/>
      </c>
      <c r="AK22" s="85" t="str">
        <f>IF(AK21="","",VLOOKUP(AK21,'シフト記号表（勤務時間帯）'!$C$6:$W$47,21,FALSE()))</f>
        <v/>
      </c>
      <c r="AL22" s="85" t="str">
        <f>IF(AL21="","",VLOOKUP(AL21,'シフト記号表（勤務時間帯）'!$C$6:$W$47,21,FALSE()))</f>
        <v/>
      </c>
      <c r="AM22" s="85" t="str">
        <f>IF(AM21="","",VLOOKUP(AM21,'シフト記号表（勤務時間帯）'!$C$6:$W$47,21,FALSE()))</f>
        <v/>
      </c>
      <c r="AN22" s="85" t="str">
        <f>IF(AN21="","",VLOOKUP(AN21,'シフト記号表（勤務時間帯）'!$C$6:$W$47,21,FALSE()))</f>
        <v/>
      </c>
      <c r="AO22" s="86" t="str">
        <f>IF(AO21="","",VLOOKUP(AO21,'シフト記号表（勤務時間帯）'!$C$6:$W$47,21,FALSE()))</f>
        <v/>
      </c>
      <c r="AP22" s="84" t="str">
        <f>IF(AP21="","",VLOOKUP(AP21,'シフト記号表（勤務時間帯）'!$C$6:$W$47,21,FALSE()))</f>
        <v/>
      </c>
      <c r="AQ22" s="85" t="str">
        <f>IF(AQ21="","",VLOOKUP(AQ21,'シフト記号表（勤務時間帯）'!$C$6:$W$47,21,FALSE()))</f>
        <v/>
      </c>
      <c r="AR22" s="85" t="str">
        <f>IF(AR21="","",VLOOKUP(AR21,'シフト記号表（勤務時間帯）'!$C$6:$W$47,21,FALSE()))</f>
        <v/>
      </c>
      <c r="AS22" s="85" t="str">
        <f>IF(AS21="","",VLOOKUP(AS21,'シフト記号表（勤務時間帯）'!$C$6:$W$47,21,FALSE()))</f>
        <v/>
      </c>
      <c r="AT22" s="85" t="str">
        <f>IF(AT21="","",VLOOKUP(AT21,'シフト記号表（勤務時間帯）'!$C$6:$W$47,21,FALSE()))</f>
        <v/>
      </c>
      <c r="AU22" s="85" t="str">
        <f>IF(AU21="","",VLOOKUP(AU21,'シフト記号表（勤務時間帯）'!$C$6:$W$47,21,FALSE()))</f>
        <v/>
      </c>
      <c r="AV22" s="86" t="str">
        <f>IF(AV21="","",VLOOKUP(AV21,'シフト記号表（勤務時間帯）'!$C$6:$W$47,21,FALSE()))</f>
        <v/>
      </c>
      <c r="AW22" s="84" t="str">
        <f>IF(AW21="","",VLOOKUP(AW21,'シフト記号表（勤務時間帯）'!$C$6:$W$47,21,FALSE()))</f>
        <v/>
      </c>
      <c r="AX22" s="85" t="str">
        <f>IF(AX21="","",VLOOKUP(AX21,'シフト記号表（勤務時間帯）'!$C$6:$W$47,21,FALSE()))</f>
        <v/>
      </c>
      <c r="AY22" s="85" t="str">
        <f>IF(AY21="","",VLOOKUP(AY21,'シフト記号表（勤務時間帯）'!$C$6:$W$47,21,FALSE()))</f>
        <v/>
      </c>
      <c r="AZ22" s="440">
        <f>IF($BC$3="４週",SUM(U22:AV22),IF($BC$3="暦月",SUM(U22:AY22),""))</f>
        <v>0</v>
      </c>
      <c r="BA22" s="440"/>
      <c r="BB22" s="441">
        <f>IF($BC$3="４週",AZ22/4,IF($BC$3="暦月",(AZ22/($BC$8/7)),""))</f>
        <v>0</v>
      </c>
      <c r="BC22" s="441"/>
      <c r="BD22" s="476"/>
      <c r="BE22" s="476"/>
      <c r="BF22" s="476"/>
      <c r="BG22" s="476"/>
      <c r="BH22" s="476"/>
    </row>
    <row r="23" spans="2:60" ht="20.25" customHeight="1" x14ac:dyDescent="0.4">
      <c r="B23" s="87"/>
      <c r="C23" s="450"/>
      <c r="D23" s="450"/>
      <c r="E23" s="450"/>
      <c r="F23" s="88"/>
      <c r="G23" s="89">
        <f>C21</f>
        <v>0</v>
      </c>
      <c r="H23" s="451"/>
      <c r="I23" s="451"/>
      <c r="J23" s="451"/>
      <c r="K23" s="451"/>
      <c r="L23" s="451"/>
      <c r="M23" s="453"/>
      <c r="N23" s="453"/>
      <c r="O23" s="453"/>
      <c r="P23" s="90" t="s">
        <v>49</v>
      </c>
      <c r="Q23" s="91"/>
      <c r="R23" s="91"/>
      <c r="S23" s="92"/>
      <c r="T23" s="93"/>
      <c r="U23" s="94" t="str">
        <f>IF(U21="","",VLOOKUP(U21,'シフト記号表（勤務時間帯）'!$C$6:$Y$47,23,FALSE()))</f>
        <v/>
      </c>
      <c r="V23" s="95" t="str">
        <f>IF(V21="","",VLOOKUP(V21,'シフト記号表（勤務時間帯）'!$C$6:$Y$47,23,FALSE()))</f>
        <v/>
      </c>
      <c r="W23" s="95" t="str">
        <f>IF(W21="","",VLOOKUP(W21,'シフト記号表（勤務時間帯）'!$C$6:$Y$47,23,FALSE()))</f>
        <v/>
      </c>
      <c r="X23" s="95" t="str">
        <f>IF(X21="","",VLOOKUP(X21,'シフト記号表（勤務時間帯）'!$C$6:$Y$47,23,FALSE()))</f>
        <v/>
      </c>
      <c r="Y23" s="95" t="str">
        <f>IF(Y21="","",VLOOKUP(Y21,'シフト記号表（勤務時間帯）'!$C$6:$Y$47,23,FALSE()))</f>
        <v/>
      </c>
      <c r="Z23" s="95" t="str">
        <f>IF(Z21="","",VLOOKUP(Z21,'シフト記号表（勤務時間帯）'!$C$6:$Y$47,23,FALSE()))</f>
        <v/>
      </c>
      <c r="AA23" s="96" t="str">
        <f>IF(AA21="","",VLOOKUP(AA21,'シフト記号表（勤務時間帯）'!$C$6:$Y$47,23,FALSE()))</f>
        <v/>
      </c>
      <c r="AB23" s="94" t="str">
        <f>IF(AB21="","",VLOOKUP(AB21,'シフト記号表（勤務時間帯）'!$C$6:$Y$47,23,FALSE()))</f>
        <v/>
      </c>
      <c r="AC23" s="95" t="str">
        <f>IF(AC21="","",VLOOKUP(AC21,'シフト記号表（勤務時間帯）'!$C$6:$Y$47,23,FALSE()))</f>
        <v/>
      </c>
      <c r="AD23" s="95" t="str">
        <f>IF(AD21="","",VLOOKUP(AD21,'シフト記号表（勤務時間帯）'!$C$6:$Y$47,23,FALSE()))</f>
        <v/>
      </c>
      <c r="AE23" s="95" t="str">
        <f>IF(AE21="","",VLOOKUP(AE21,'シフト記号表（勤務時間帯）'!$C$6:$Y$47,23,FALSE()))</f>
        <v/>
      </c>
      <c r="AF23" s="95" t="str">
        <f>IF(AF21="","",VLOOKUP(AF21,'シフト記号表（勤務時間帯）'!$C$6:$Y$47,23,FALSE()))</f>
        <v/>
      </c>
      <c r="AG23" s="95" t="str">
        <f>IF(AG21="","",VLOOKUP(AG21,'シフト記号表（勤務時間帯）'!$C$6:$Y$47,23,FALSE()))</f>
        <v/>
      </c>
      <c r="AH23" s="96" t="str">
        <f>IF(AH21="","",VLOOKUP(AH21,'シフト記号表（勤務時間帯）'!$C$6:$Y$47,23,FALSE()))</f>
        <v/>
      </c>
      <c r="AI23" s="94" t="str">
        <f>IF(AI21="","",VLOOKUP(AI21,'シフト記号表（勤務時間帯）'!$C$6:$Y$47,23,FALSE()))</f>
        <v/>
      </c>
      <c r="AJ23" s="95" t="str">
        <f>IF(AJ21="","",VLOOKUP(AJ21,'シフト記号表（勤務時間帯）'!$C$6:$Y$47,23,FALSE()))</f>
        <v/>
      </c>
      <c r="AK23" s="95" t="str">
        <f>IF(AK21="","",VLOOKUP(AK21,'シフト記号表（勤務時間帯）'!$C$6:$Y$47,23,FALSE()))</f>
        <v/>
      </c>
      <c r="AL23" s="95" t="str">
        <f>IF(AL21="","",VLOOKUP(AL21,'シフト記号表（勤務時間帯）'!$C$6:$Y$47,23,FALSE()))</f>
        <v/>
      </c>
      <c r="AM23" s="95" t="str">
        <f>IF(AM21="","",VLOOKUP(AM21,'シフト記号表（勤務時間帯）'!$C$6:$Y$47,23,FALSE()))</f>
        <v/>
      </c>
      <c r="AN23" s="95" t="str">
        <f>IF(AN21="","",VLOOKUP(AN21,'シフト記号表（勤務時間帯）'!$C$6:$Y$47,23,FALSE()))</f>
        <v/>
      </c>
      <c r="AO23" s="96" t="str">
        <f>IF(AO21="","",VLOOKUP(AO21,'シフト記号表（勤務時間帯）'!$C$6:$Y$47,23,FALSE()))</f>
        <v/>
      </c>
      <c r="AP23" s="94" t="str">
        <f>IF(AP21="","",VLOOKUP(AP21,'シフト記号表（勤務時間帯）'!$C$6:$Y$47,23,FALSE()))</f>
        <v/>
      </c>
      <c r="AQ23" s="95" t="str">
        <f>IF(AQ21="","",VLOOKUP(AQ21,'シフト記号表（勤務時間帯）'!$C$6:$Y$47,23,FALSE()))</f>
        <v/>
      </c>
      <c r="AR23" s="95" t="str">
        <f>IF(AR21="","",VLOOKUP(AR21,'シフト記号表（勤務時間帯）'!$C$6:$Y$47,23,FALSE()))</f>
        <v/>
      </c>
      <c r="AS23" s="95" t="str">
        <f>IF(AS21="","",VLOOKUP(AS21,'シフト記号表（勤務時間帯）'!$C$6:$Y$47,23,FALSE()))</f>
        <v/>
      </c>
      <c r="AT23" s="95" t="str">
        <f>IF(AT21="","",VLOOKUP(AT21,'シフト記号表（勤務時間帯）'!$C$6:$Y$47,23,FALSE()))</f>
        <v/>
      </c>
      <c r="AU23" s="95" t="str">
        <f>IF(AU21="","",VLOOKUP(AU21,'シフト記号表（勤務時間帯）'!$C$6:$Y$47,23,FALSE()))</f>
        <v/>
      </c>
      <c r="AV23" s="96" t="str">
        <f>IF(AV21="","",VLOOKUP(AV21,'シフト記号表（勤務時間帯）'!$C$6:$Y$47,23,FALSE()))</f>
        <v/>
      </c>
      <c r="AW23" s="94" t="str">
        <f>IF(AW21="","",VLOOKUP(AW21,'シフト記号表（勤務時間帯）'!$C$6:$Y$47,23,FALSE()))</f>
        <v/>
      </c>
      <c r="AX23" s="95" t="str">
        <f>IF(AX21="","",VLOOKUP(AX21,'シフト記号表（勤務時間帯）'!$C$6:$Y$47,23,FALSE()))</f>
        <v/>
      </c>
      <c r="AY23" s="95" t="str">
        <f>IF(AY21="","",VLOOKUP(AY21,'シフト記号表（勤務時間帯）'!$C$6:$Y$47,23,FALSE()))</f>
        <v/>
      </c>
      <c r="AZ23" s="442">
        <f>IF($BC$3="４週",SUM(U23:AV23),IF($BC$3="暦月",SUM(U23:AY23),""))</f>
        <v>0</v>
      </c>
      <c r="BA23" s="442"/>
      <c r="BB23" s="443">
        <f>IF($BC$3="４週",AZ23/4,IF($BC$3="暦月",(AZ23/($BC$8/7)),""))</f>
        <v>0</v>
      </c>
      <c r="BC23" s="443"/>
      <c r="BD23" s="476"/>
      <c r="BE23" s="476"/>
      <c r="BF23" s="476"/>
      <c r="BG23" s="476"/>
      <c r="BH23" s="476"/>
    </row>
    <row r="24" spans="2:60" ht="20.25" customHeight="1" x14ac:dyDescent="0.4">
      <c r="B24" s="97"/>
      <c r="C24" s="444"/>
      <c r="D24" s="444"/>
      <c r="E24" s="444"/>
      <c r="F24" s="98"/>
      <c r="G24" s="99"/>
      <c r="H24" s="449"/>
      <c r="I24" s="449"/>
      <c r="J24" s="449"/>
      <c r="K24" s="449"/>
      <c r="L24" s="449"/>
      <c r="M24" s="447"/>
      <c r="N24" s="447"/>
      <c r="O24" s="447"/>
      <c r="P24" s="100" t="s">
        <v>47</v>
      </c>
      <c r="Q24" s="101"/>
      <c r="R24" s="101"/>
      <c r="S24" s="102"/>
      <c r="T24" s="103"/>
      <c r="U24" s="175"/>
      <c r="V24" s="176"/>
      <c r="W24" s="176"/>
      <c r="X24" s="176"/>
      <c r="Y24" s="176"/>
      <c r="Z24" s="176"/>
      <c r="AA24" s="177"/>
      <c r="AB24" s="175"/>
      <c r="AC24" s="176"/>
      <c r="AD24" s="176"/>
      <c r="AE24" s="176"/>
      <c r="AF24" s="176"/>
      <c r="AG24" s="176"/>
      <c r="AH24" s="177"/>
      <c r="AI24" s="175"/>
      <c r="AJ24" s="176"/>
      <c r="AK24" s="176"/>
      <c r="AL24" s="176"/>
      <c r="AM24" s="176"/>
      <c r="AN24" s="176"/>
      <c r="AO24" s="177"/>
      <c r="AP24" s="175"/>
      <c r="AQ24" s="176"/>
      <c r="AR24" s="176"/>
      <c r="AS24" s="176"/>
      <c r="AT24" s="176"/>
      <c r="AU24" s="176"/>
      <c r="AV24" s="177"/>
      <c r="AW24" s="175"/>
      <c r="AX24" s="176"/>
      <c r="AY24" s="176"/>
      <c r="AZ24" s="437"/>
      <c r="BA24" s="437"/>
      <c r="BB24" s="438"/>
      <c r="BC24" s="438"/>
      <c r="BD24" s="475"/>
      <c r="BE24" s="475"/>
      <c r="BF24" s="475"/>
      <c r="BG24" s="475"/>
      <c r="BH24" s="475"/>
    </row>
    <row r="25" spans="2:60" ht="20.25" customHeight="1" x14ac:dyDescent="0.4">
      <c r="B25" s="77">
        <f>B22+1</f>
        <v>2</v>
      </c>
      <c r="C25" s="444"/>
      <c r="D25" s="444"/>
      <c r="E25" s="444"/>
      <c r="F25" s="78">
        <f>C24</f>
        <v>0</v>
      </c>
      <c r="G25" s="79"/>
      <c r="H25" s="449"/>
      <c r="I25" s="449"/>
      <c r="J25" s="449"/>
      <c r="K25" s="449"/>
      <c r="L25" s="449"/>
      <c r="M25" s="447"/>
      <c r="N25" s="447"/>
      <c r="O25" s="447"/>
      <c r="P25" s="80" t="s">
        <v>48</v>
      </c>
      <c r="Q25" s="81"/>
      <c r="R25" s="81"/>
      <c r="S25" s="82"/>
      <c r="T25" s="83"/>
      <c r="U25" s="84" t="str">
        <f>IF(U24="","",VLOOKUP(U24,'シフト記号表（勤務時間帯）'!$C$6:$W$47,21,FALSE()))</f>
        <v/>
      </c>
      <c r="V25" s="85" t="str">
        <f>IF(V24="","",VLOOKUP(V24,'シフト記号表（勤務時間帯）'!$C$6:$W$47,21,FALSE()))</f>
        <v/>
      </c>
      <c r="W25" s="85" t="str">
        <f>IF(W24="","",VLOOKUP(W24,'シフト記号表（勤務時間帯）'!$C$6:$W$47,21,FALSE()))</f>
        <v/>
      </c>
      <c r="X25" s="85" t="str">
        <f>IF(X24="","",VLOOKUP(X24,'シフト記号表（勤務時間帯）'!$C$6:$W$47,21,FALSE()))</f>
        <v/>
      </c>
      <c r="Y25" s="85" t="str">
        <f>IF(Y24="","",VLOOKUP(Y24,'シフト記号表（勤務時間帯）'!$C$6:$W$47,21,FALSE()))</f>
        <v/>
      </c>
      <c r="Z25" s="85" t="str">
        <f>IF(Z24="","",VLOOKUP(Z24,'シフト記号表（勤務時間帯）'!$C$6:$W$47,21,FALSE()))</f>
        <v/>
      </c>
      <c r="AA25" s="86" t="str">
        <f>IF(AA24="","",VLOOKUP(AA24,'シフト記号表（勤務時間帯）'!$C$6:$W$47,21,FALSE()))</f>
        <v/>
      </c>
      <c r="AB25" s="84" t="str">
        <f>IF(AB24="","",VLOOKUP(AB24,'シフト記号表（勤務時間帯）'!$C$6:$W$47,21,FALSE()))</f>
        <v/>
      </c>
      <c r="AC25" s="85" t="str">
        <f>IF(AC24="","",VLOOKUP(AC24,'シフト記号表（勤務時間帯）'!$C$6:$W$47,21,FALSE()))</f>
        <v/>
      </c>
      <c r="AD25" s="85" t="str">
        <f>IF(AD24="","",VLOOKUP(AD24,'シフト記号表（勤務時間帯）'!$C$6:$W$47,21,FALSE()))</f>
        <v/>
      </c>
      <c r="AE25" s="85" t="str">
        <f>IF(AE24="","",VLOOKUP(AE24,'シフト記号表（勤務時間帯）'!$C$6:$W$47,21,FALSE()))</f>
        <v/>
      </c>
      <c r="AF25" s="85" t="str">
        <f>IF(AF24="","",VLOOKUP(AF24,'シフト記号表（勤務時間帯）'!$C$6:$W$47,21,FALSE()))</f>
        <v/>
      </c>
      <c r="AG25" s="85" t="str">
        <f>IF(AG24="","",VLOOKUP(AG24,'シフト記号表（勤務時間帯）'!$C$6:$W$47,21,FALSE()))</f>
        <v/>
      </c>
      <c r="AH25" s="86" t="str">
        <f>IF(AH24="","",VLOOKUP(AH24,'シフト記号表（勤務時間帯）'!$C$6:$W$47,21,FALSE()))</f>
        <v/>
      </c>
      <c r="AI25" s="84" t="str">
        <f>IF(AI24="","",VLOOKUP(AI24,'シフト記号表（勤務時間帯）'!$C$6:$W$47,21,FALSE()))</f>
        <v/>
      </c>
      <c r="AJ25" s="85" t="str">
        <f>IF(AJ24="","",VLOOKUP(AJ24,'シフト記号表（勤務時間帯）'!$C$6:$W$47,21,FALSE()))</f>
        <v/>
      </c>
      <c r="AK25" s="85" t="str">
        <f>IF(AK24="","",VLOOKUP(AK24,'シフト記号表（勤務時間帯）'!$C$6:$W$47,21,FALSE()))</f>
        <v/>
      </c>
      <c r="AL25" s="85" t="str">
        <f>IF(AL24="","",VLOOKUP(AL24,'シフト記号表（勤務時間帯）'!$C$6:$W$47,21,FALSE()))</f>
        <v/>
      </c>
      <c r="AM25" s="85" t="str">
        <f>IF(AM24="","",VLOOKUP(AM24,'シフト記号表（勤務時間帯）'!$C$6:$W$47,21,FALSE()))</f>
        <v/>
      </c>
      <c r="AN25" s="85" t="str">
        <f>IF(AN24="","",VLOOKUP(AN24,'シフト記号表（勤務時間帯）'!$C$6:$W$47,21,FALSE()))</f>
        <v/>
      </c>
      <c r="AO25" s="86" t="str">
        <f>IF(AO24="","",VLOOKUP(AO24,'シフト記号表（勤務時間帯）'!$C$6:$W$47,21,FALSE()))</f>
        <v/>
      </c>
      <c r="AP25" s="84" t="str">
        <f>IF(AP24="","",VLOOKUP(AP24,'シフト記号表（勤務時間帯）'!$C$6:$W$47,21,FALSE()))</f>
        <v/>
      </c>
      <c r="AQ25" s="85" t="str">
        <f>IF(AQ24="","",VLOOKUP(AQ24,'シフト記号表（勤務時間帯）'!$C$6:$W$47,21,FALSE()))</f>
        <v/>
      </c>
      <c r="AR25" s="85" t="str">
        <f>IF(AR24="","",VLOOKUP(AR24,'シフト記号表（勤務時間帯）'!$C$6:$W$47,21,FALSE()))</f>
        <v/>
      </c>
      <c r="AS25" s="85" t="str">
        <f>IF(AS24="","",VLOOKUP(AS24,'シフト記号表（勤務時間帯）'!$C$6:$W$47,21,FALSE()))</f>
        <v/>
      </c>
      <c r="AT25" s="85" t="str">
        <f>IF(AT24="","",VLOOKUP(AT24,'シフト記号表（勤務時間帯）'!$C$6:$W$47,21,FALSE()))</f>
        <v/>
      </c>
      <c r="AU25" s="85" t="str">
        <f>IF(AU24="","",VLOOKUP(AU24,'シフト記号表（勤務時間帯）'!$C$6:$W$47,21,FALSE()))</f>
        <v/>
      </c>
      <c r="AV25" s="86" t="str">
        <f>IF(AV24="","",VLOOKUP(AV24,'シフト記号表（勤務時間帯）'!$C$6:$W$47,21,FALSE()))</f>
        <v/>
      </c>
      <c r="AW25" s="84" t="str">
        <f>IF(AW24="","",VLOOKUP(AW24,'シフト記号表（勤務時間帯）'!$C$6:$W$47,21,FALSE()))</f>
        <v/>
      </c>
      <c r="AX25" s="85" t="str">
        <f>IF(AX24="","",VLOOKUP(AX24,'シフト記号表（勤務時間帯）'!$C$6:$W$47,21,FALSE()))</f>
        <v/>
      </c>
      <c r="AY25" s="85" t="str">
        <f>IF(AY24="","",VLOOKUP(AY24,'シフト記号表（勤務時間帯）'!$C$6:$W$47,21,FALSE()))</f>
        <v/>
      </c>
      <c r="AZ25" s="440">
        <f>IF($BC$3="４週",SUM(U25:AV25),IF($BC$3="暦月",SUM(U25:AY25),""))</f>
        <v>0</v>
      </c>
      <c r="BA25" s="440"/>
      <c r="BB25" s="441">
        <f>IF($BC$3="４週",AZ25/4,IF($BC$3="暦月",(AZ25/($BC$8/7)),""))</f>
        <v>0</v>
      </c>
      <c r="BC25" s="441"/>
      <c r="BD25" s="475"/>
      <c r="BE25" s="475"/>
      <c r="BF25" s="475"/>
      <c r="BG25" s="475"/>
      <c r="BH25" s="475"/>
    </row>
    <row r="26" spans="2:60" ht="20.25" customHeight="1" x14ac:dyDescent="0.4">
      <c r="B26" s="87"/>
      <c r="C26" s="444"/>
      <c r="D26" s="444"/>
      <c r="E26" s="444"/>
      <c r="F26" s="88"/>
      <c r="G26" s="89">
        <f>C24</f>
        <v>0</v>
      </c>
      <c r="H26" s="449"/>
      <c r="I26" s="449"/>
      <c r="J26" s="449"/>
      <c r="K26" s="449"/>
      <c r="L26" s="449"/>
      <c r="M26" s="447"/>
      <c r="N26" s="447"/>
      <c r="O26" s="447"/>
      <c r="P26" s="90" t="s">
        <v>49</v>
      </c>
      <c r="Q26" s="91"/>
      <c r="R26" s="91"/>
      <c r="S26" s="92"/>
      <c r="T26" s="93"/>
      <c r="U26" s="94" t="str">
        <f>IF(U24="","",VLOOKUP(U24,'シフト記号表（勤務時間帯）'!$C$6:$Y$47,23,FALSE()))</f>
        <v/>
      </c>
      <c r="V26" s="95" t="str">
        <f>IF(V24="","",VLOOKUP(V24,'シフト記号表（勤務時間帯）'!$C$6:$Y$47,23,FALSE()))</f>
        <v/>
      </c>
      <c r="W26" s="95" t="str">
        <f>IF(W24="","",VLOOKUP(W24,'シフト記号表（勤務時間帯）'!$C$6:$Y$47,23,FALSE()))</f>
        <v/>
      </c>
      <c r="X26" s="95" t="str">
        <f>IF(X24="","",VLOOKUP(X24,'シフト記号表（勤務時間帯）'!$C$6:$Y$47,23,FALSE()))</f>
        <v/>
      </c>
      <c r="Y26" s="95" t="str">
        <f>IF(Y24="","",VLOOKUP(Y24,'シフト記号表（勤務時間帯）'!$C$6:$Y$47,23,FALSE()))</f>
        <v/>
      </c>
      <c r="Z26" s="95" t="str">
        <f>IF(Z24="","",VLOOKUP(Z24,'シフト記号表（勤務時間帯）'!$C$6:$Y$47,23,FALSE()))</f>
        <v/>
      </c>
      <c r="AA26" s="96" t="str">
        <f>IF(AA24="","",VLOOKUP(AA24,'シフト記号表（勤務時間帯）'!$C$6:$Y$47,23,FALSE()))</f>
        <v/>
      </c>
      <c r="AB26" s="94" t="str">
        <f>IF(AB24="","",VLOOKUP(AB24,'シフト記号表（勤務時間帯）'!$C$6:$Y$47,23,FALSE()))</f>
        <v/>
      </c>
      <c r="AC26" s="95" t="str">
        <f>IF(AC24="","",VLOOKUP(AC24,'シフト記号表（勤務時間帯）'!$C$6:$Y$47,23,FALSE()))</f>
        <v/>
      </c>
      <c r="AD26" s="95" t="str">
        <f>IF(AD24="","",VLOOKUP(AD24,'シフト記号表（勤務時間帯）'!$C$6:$Y$47,23,FALSE()))</f>
        <v/>
      </c>
      <c r="AE26" s="95" t="str">
        <f>IF(AE24="","",VLOOKUP(AE24,'シフト記号表（勤務時間帯）'!$C$6:$Y$47,23,FALSE()))</f>
        <v/>
      </c>
      <c r="AF26" s="95" t="str">
        <f>IF(AF24="","",VLOOKUP(AF24,'シフト記号表（勤務時間帯）'!$C$6:$Y$47,23,FALSE()))</f>
        <v/>
      </c>
      <c r="AG26" s="95" t="str">
        <f>IF(AG24="","",VLOOKUP(AG24,'シフト記号表（勤務時間帯）'!$C$6:$Y$47,23,FALSE()))</f>
        <v/>
      </c>
      <c r="AH26" s="96" t="str">
        <f>IF(AH24="","",VLOOKUP(AH24,'シフト記号表（勤務時間帯）'!$C$6:$Y$47,23,FALSE()))</f>
        <v/>
      </c>
      <c r="AI26" s="94" t="str">
        <f>IF(AI24="","",VLOOKUP(AI24,'シフト記号表（勤務時間帯）'!$C$6:$Y$47,23,FALSE()))</f>
        <v/>
      </c>
      <c r="AJ26" s="95" t="str">
        <f>IF(AJ24="","",VLOOKUP(AJ24,'シフト記号表（勤務時間帯）'!$C$6:$Y$47,23,FALSE()))</f>
        <v/>
      </c>
      <c r="AK26" s="95" t="str">
        <f>IF(AK24="","",VLOOKUP(AK24,'シフト記号表（勤務時間帯）'!$C$6:$Y$47,23,FALSE()))</f>
        <v/>
      </c>
      <c r="AL26" s="95" t="str">
        <f>IF(AL24="","",VLOOKUP(AL24,'シフト記号表（勤務時間帯）'!$C$6:$Y$47,23,FALSE()))</f>
        <v/>
      </c>
      <c r="AM26" s="95" t="str">
        <f>IF(AM24="","",VLOOKUP(AM24,'シフト記号表（勤務時間帯）'!$C$6:$Y$47,23,FALSE()))</f>
        <v/>
      </c>
      <c r="AN26" s="95" t="str">
        <f>IF(AN24="","",VLOOKUP(AN24,'シフト記号表（勤務時間帯）'!$C$6:$Y$47,23,FALSE()))</f>
        <v/>
      </c>
      <c r="AO26" s="96" t="str">
        <f>IF(AO24="","",VLOOKUP(AO24,'シフト記号表（勤務時間帯）'!$C$6:$Y$47,23,FALSE()))</f>
        <v/>
      </c>
      <c r="AP26" s="94" t="str">
        <f>IF(AP24="","",VLOOKUP(AP24,'シフト記号表（勤務時間帯）'!$C$6:$Y$47,23,FALSE()))</f>
        <v/>
      </c>
      <c r="AQ26" s="95" t="str">
        <f>IF(AQ24="","",VLOOKUP(AQ24,'シフト記号表（勤務時間帯）'!$C$6:$Y$47,23,FALSE()))</f>
        <v/>
      </c>
      <c r="AR26" s="95" t="str">
        <f>IF(AR24="","",VLOOKUP(AR24,'シフト記号表（勤務時間帯）'!$C$6:$Y$47,23,FALSE()))</f>
        <v/>
      </c>
      <c r="AS26" s="95" t="str">
        <f>IF(AS24="","",VLOOKUP(AS24,'シフト記号表（勤務時間帯）'!$C$6:$Y$47,23,FALSE()))</f>
        <v/>
      </c>
      <c r="AT26" s="95" t="str">
        <f>IF(AT24="","",VLOOKUP(AT24,'シフト記号表（勤務時間帯）'!$C$6:$Y$47,23,FALSE()))</f>
        <v/>
      </c>
      <c r="AU26" s="95" t="str">
        <f>IF(AU24="","",VLOOKUP(AU24,'シフト記号表（勤務時間帯）'!$C$6:$Y$47,23,FALSE()))</f>
        <v/>
      </c>
      <c r="AV26" s="96" t="str">
        <f>IF(AV24="","",VLOOKUP(AV24,'シフト記号表（勤務時間帯）'!$C$6:$Y$47,23,FALSE()))</f>
        <v/>
      </c>
      <c r="AW26" s="94" t="str">
        <f>IF(AW24="","",VLOOKUP(AW24,'シフト記号表（勤務時間帯）'!$C$6:$Y$47,23,FALSE()))</f>
        <v/>
      </c>
      <c r="AX26" s="95" t="str">
        <f>IF(AX24="","",VLOOKUP(AX24,'シフト記号表（勤務時間帯）'!$C$6:$Y$47,23,FALSE()))</f>
        <v/>
      </c>
      <c r="AY26" s="95" t="str">
        <f>IF(AY24="","",VLOOKUP(AY24,'シフト記号表（勤務時間帯）'!$C$6:$Y$47,23,FALSE()))</f>
        <v/>
      </c>
      <c r="AZ26" s="442">
        <f>IF($BC$3="４週",SUM(U26:AV26),IF($BC$3="暦月",SUM(U26:AY26),""))</f>
        <v>0</v>
      </c>
      <c r="BA26" s="442"/>
      <c r="BB26" s="443">
        <f>IF($BC$3="４週",AZ26/4,IF($BC$3="暦月",(AZ26/($BC$8/7)),""))</f>
        <v>0</v>
      </c>
      <c r="BC26" s="443"/>
      <c r="BD26" s="475"/>
      <c r="BE26" s="475"/>
      <c r="BF26" s="475"/>
      <c r="BG26" s="475"/>
      <c r="BH26" s="475"/>
    </row>
    <row r="27" spans="2:60" ht="20.25" customHeight="1" x14ac:dyDescent="0.4">
      <c r="B27" s="97"/>
      <c r="C27" s="444"/>
      <c r="D27" s="444"/>
      <c r="E27" s="444"/>
      <c r="F27" s="78"/>
      <c r="G27" s="79"/>
      <c r="H27" s="445"/>
      <c r="I27" s="449"/>
      <c r="J27" s="449"/>
      <c r="K27" s="449"/>
      <c r="L27" s="449"/>
      <c r="M27" s="447"/>
      <c r="N27" s="447"/>
      <c r="O27" s="447"/>
      <c r="P27" s="100" t="s">
        <v>47</v>
      </c>
      <c r="Q27" s="101"/>
      <c r="R27" s="101"/>
      <c r="S27" s="102"/>
      <c r="T27" s="103"/>
      <c r="U27" s="175"/>
      <c r="V27" s="176"/>
      <c r="W27" s="176"/>
      <c r="X27" s="176"/>
      <c r="Y27" s="176"/>
      <c r="Z27" s="176"/>
      <c r="AA27" s="177"/>
      <c r="AB27" s="175"/>
      <c r="AC27" s="176"/>
      <c r="AD27" s="176"/>
      <c r="AE27" s="176"/>
      <c r="AF27" s="176"/>
      <c r="AG27" s="176"/>
      <c r="AH27" s="177"/>
      <c r="AI27" s="175"/>
      <c r="AJ27" s="176"/>
      <c r="AK27" s="176"/>
      <c r="AL27" s="176"/>
      <c r="AM27" s="176"/>
      <c r="AN27" s="176"/>
      <c r="AO27" s="177"/>
      <c r="AP27" s="175"/>
      <c r="AQ27" s="176"/>
      <c r="AR27" s="176"/>
      <c r="AS27" s="176"/>
      <c r="AT27" s="176"/>
      <c r="AU27" s="176"/>
      <c r="AV27" s="177"/>
      <c r="AW27" s="175"/>
      <c r="AX27" s="176"/>
      <c r="AY27" s="176"/>
      <c r="AZ27" s="437"/>
      <c r="BA27" s="437"/>
      <c r="BB27" s="438"/>
      <c r="BC27" s="438"/>
      <c r="BD27" s="475"/>
      <c r="BE27" s="475"/>
      <c r="BF27" s="475"/>
      <c r="BG27" s="475"/>
      <c r="BH27" s="475"/>
    </row>
    <row r="28" spans="2:60" ht="20.25" customHeight="1" x14ac:dyDescent="0.4">
      <c r="B28" s="77">
        <f>B25+1</f>
        <v>3</v>
      </c>
      <c r="C28" s="444"/>
      <c r="D28" s="444"/>
      <c r="E28" s="444"/>
      <c r="F28" s="78">
        <f>C27</f>
        <v>0</v>
      </c>
      <c r="G28" s="79"/>
      <c r="H28" s="445"/>
      <c r="I28" s="449"/>
      <c r="J28" s="449"/>
      <c r="K28" s="449"/>
      <c r="L28" s="449"/>
      <c r="M28" s="447"/>
      <c r="N28" s="447"/>
      <c r="O28" s="447"/>
      <c r="P28" s="80" t="s">
        <v>48</v>
      </c>
      <c r="Q28" s="81"/>
      <c r="R28" s="81"/>
      <c r="S28" s="82"/>
      <c r="T28" s="83"/>
      <c r="U28" s="84" t="str">
        <f>IF(U27="","",VLOOKUP(U27,'シフト記号表（勤務時間帯）'!$C$6:$W$47,21,FALSE()))</f>
        <v/>
      </c>
      <c r="V28" s="85" t="str">
        <f>IF(V27="","",VLOOKUP(V27,'シフト記号表（勤務時間帯）'!$C$6:$W$47,21,FALSE()))</f>
        <v/>
      </c>
      <c r="W28" s="85" t="str">
        <f>IF(W27="","",VLOOKUP(W27,'シフト記号表（勤務時間帯）'!$C$6:$W$47,21,FALSE()))</f>
        <v/>
      </c>
      <c r="X28" s="85" t="str">
        <f>IF(X27="","",VLOOKUP(X27,'シフト記号表（勤務時間帯）'!$C$6:$W$47,21,FALSE()))</f>
        <v/>
      </c>
      <c r="Y28" s="85" t="str">
        <f>IF(Y27="","",VLOOKUP(Y27,'シフト記号表（勤務時間帯）'!$C$6:$W$47,21,FALSE()))</f>
        <v/>
      </c>
      <c r="Z28" s="85" t="str">
        <f>IF(Z27="","",VLOOKUP(Z27,'シフト記号表（勤務時間帯）'!$C$6:$W$47,21,FALSE()))</f>
        <v/>
      </c>
      <c r="AA28" s="86" t="str">
        <f>IF(AA27="","",VLOOKUP(AA27,'シフト記号表（勤務時間帯）'!$C$6:$W$47,21,FALSE()))</f>
        <v/>
      </c>
      <c r="AB28" s="84" t="str">
        <f>IF(AB27="","",VLOOKUP(AB27,'シフト記号表（勤務時間帯）'!$C$6:$W$47,21,FALSE()))</f>
        <v/>
      </c>
      <c r="AC28" s="85" t="str">
        <f>IF(AC27="","",VLOOKUP(AC27,'シフト記号表（勤務時間帯）'!$C$6:$W$47,21,FALSE()))</f>
        <v/>
      </c>
      <c r="AD28" s="85" t="str">
        <f>IF(AD27="","",VLOOKUP(AD27,'シフト記号表（勤務時間帯）'!$C$6:$W$47,21,FALSE()))</f>
        <v/>
      </c>
      <c r="AE28" s="85" t="str">
        <f>IF(AE27="","",VLOOKUP(AE27,'シフト記号表（勤務時間帯）'!$C$6:$W$47,21,FALSE()))</f>
        <v/>
      </c>
      <c r="AF28" s="85" t="str">
        <f>IF(AF27="","",VLOOKUP(AF27,'シフト記号表（勤務時間帯）'!$C$6:$W$47,21,FALSE()))</f>
        <v/>
      </c>
      <c r="AG28" s="85" t="str">
        <f>IF(AG27="","",VLOOKUP(AG27,'シフト記号表（勤務時間帯）'!$C$6:$W$47,21,FALSE()))</f>
        <v/>
      </c>
      <c r="AH28" s="86" t="str">
        <f>IF(AH27="","",VLOOKUP(AH27,'シフト記号表（勤務時間帯）'!$C$6:$W$47,21,FALSE()))</f>
        <v/>
      </c>
      <c r="AI28" s="84" t="str">
        <f>IF(AI27="","",VLOOKUP(AI27,'シフト記号表（勤務時間帯）'!$C$6:$W$47,21,FALSE()))</f>
        <v/>
      </c>
      <c r="AJ28" s="85" t="str">
        <f>IF(AJ27="","",VLOOKUP(AJ27,'シフト記号表（勤務時間帯）'!$C$6:$W$47,21,FALSE()))</f>
        <v/>
      </c>
      <c r="AK28" s="85" t="str">
        <f>IF(AK27="","",VLOOKUP(AK27,'シフト記号表（勤務時間帯）'!$C$6:$W$47,21,FALSE()))</f>
        <v/>
      </c>
      <c r="AL28" s="85" t="str">
        <f>IF(AL27="","",VLOOKUP(AL27,'シフト記号表（勤務時間帯）'!$C$6:$W$47,21,FALSE()))</f>
        <v/>
      </c>
      <c r="AM28" s="85" t="str">
        <f>IF(AM27="","",VLOOKUP(AM27,'シフト記号表（勤務時間帯）'!$C$6:$W$47,21,FALSE()))</f>
        <v/>
      </c>
      <c r="AN28" s="85" t="str">
        <f>IF(AN27="","",VLOOKUP(AN27,'シフト記号表（勤務時間帯）'!$C$6:$W$47,21,FALSE()))</f>
        <v/>
      </c>
      <c r="AO28" s="86" t="str">
        <f>IF(AO27="","",VLOOKUP(AO27,'シフト記号表（勤務時間帯）'!$C$6:$W$47,21,FALSE()))</f>
        <v/>
      </c>
      <c r="AP28" s="84" t="str">
        <f>IF(AP27="","",VLOOKUP(AP27,'シフト記号表（勤務時間帯）'!$C$6:$W$47,21,FALSE()))</f>
        <v/>
      </c>
      <c r="AQ28" s="85" t="str">
        <f>IF(AQ27="","",VLOOKUP(AQ27,'シフト記号表（勤務時間帯）'!$C$6:$W$47,21,FALSE()))</f>
        <v/>
      </c>
      <c r="AR28" s="85" t="str">
        <f>IF(AR27="","",VLOOKUP(AR27,'シフト記号表（勤務時間帯）'!$C$6:$W$47,21,FALSE()))</f>
        <v/>
      </c>
      <c r="AS28" s="85" t="str">
        <f>IF(AS27="","",VLOOKUP(AS27,'シフト記号表（勤務時間帯）'!$C$6:$W$47,21,FALSE()))</f>
        <v/>
      </c>
      <c r="AT28" s="85" t="str">
        <f>IF(AT27="","",VLOOKUP(AT27,'シフト記号表（勤務時間帯）'!$C$6:$W$47,21,FALSE()))</f>
        <v/>
      </c>
      <c r="AU28" s="85" t="str">
        <f>IF(AU27="","",VLOOKUP(AU27,'シフト記号表（勤務時間帯）'!$C$6:$W$47,21,FALSE()))</f>
        <v/>
      </c>
      <c r="AV28" s="86" t="str">
        <f>IF(AV27="","",VLOOKUP(AV27,'シフト記号表（勤務時間帯）'!$C$6:$W$47,21,FALSE()))</f>
        <v/>
      </c>
      <c r="AW28" s="84" t="str">
        <f>IF(AW27="","",VLOOKUP(AW27,'シフト記号表（勤務時間帯）'!$C$6:$W$47,21,FALSE()))</f>
        <v/>
      </c>
      <c r="AX28" s="85" t="str">
        <f>IF(AX27="","",VLOOKUP(AX27,'シフト記号表（勤務時間帯）'!$C$6:$W$47,21,FALSE()))</f>
        <v/>
      </c>
      <c r="AY28" s="85" t="str">
        <f>IF(AY27="","",VLOOKUP(AY27,'シフト記号表（勤務時間帯）'!$C$6:$W$47,21,FALSE()))</f>
        <v/>
      </c>
      <c r="AZ28" s="440">
        <f>IF($BC$3="４週",SUM(U28:AV28),IF($BC$3="暦月",SUM(U28:AY28),""))</f>
        <v>0</v>
      </c>
      <c r="BA28" s="440"/>
      <c r="BB28" s="441">
        <f>IF($BC$3="４週",AZ28/4,IF($BC$3="暦月",(AZ28/($BC$8/7)),""))</f>
        <v>0</v>
      </c>
      <c r="BC28" s="441"/>
      <c r="BD28" s="475"/>
      <c r="BE28" s="475"/>
      <c r="BF28" s="475"/>
      <c r="BG28" s="475"/>
      <c r="BH28" s="475"/>
    </row>
    <row r="29" spans="2:60" ht="20.25" customHeight="1" x14ac:dyDescent="0.4">
      <c r="B29" s="87"/>
      <c r="C29" s="444"/>
      <c r="D29" s="444"/>
      <c r="E29" s="444"/>
      <c r="F29" s="88"/>
      <c r="G29" s="89">
        <f>C27</f>
        <v>0</v>
      </c>
      <c r="H29" s="445"/>
      <c r="I29" s="449"/>
      <c r="J29" s="449"/>
      <c r="K29" s="449"/>
      <c r="L29" s="449"/>
      <c r="M29" s="447"/>
      <c r="N29" s="447"/>
      <c r="O29" s="447"/>
      <c r="P29" s="90" t="s">
        <v>49</v>
      </c>
      <c r="Q29" s="104"/>
      <c r="R29" s="104"/>
      <c r="S29" s="105"/>
      <c r="T29" s="106"/>
      <c r="U29" s="94" t="str">
        <f>IF(U27="","",VLOOKUP(U27,'シフト記号表（勤務時間帯）'!$C$6:$Y$47,23,FALSE()))</f>
        <v/>
      </c>
      <c r="V29" s="95" t="str">
        <f>IF(V27="","",VLOOKUP(V27,'シフト記号表（勤務時間帯）'!$C$6:$Y$47,23,FALSE()))</f>
        <v/>
      </c>
      <c r="W29" s="95" t="str">
        <f>IF(W27="","",VLOOKUP(W27,'シフト記号表（勤務時間帯）'!$C$6:$Y$47,23,FALSE()))</f>
        <v/>
      </c>
      <c r="X29" s="95" t="str">
        <f>IF(X27="","",VLOOKUP(X27,'シフト記号表（勤務時間帯）'!$C$6:$Y$47,23,FALSE()))</f>
        <v/>
      </c>
      <c r="Y29" s="95" t="str">
        <f>IF(Y27="","",VLOOKUP(Y27,'シフト記号表（勤務時間帯）'!$C$6:$Y$47,23,FALSE()))</f>
        <v/>
      </c>
      <c r="Z29" s="95" t="str">
        <f>IF(Z27="","",VLOOKUP(Z27,'シフト記号表（勤務時間帯）'!$C$6:$Y$47,23,FALSE()))</f>
        <v/>
      </c>
      <c r="AA29" s="96" t="str">
        <f>IF(AA27="","",VLOOKUP(AA27,'シフト記号表（勤務時間帯）'!$C$6:$Y$47,23,FALSE()))</f>
        <v/>
      </c>
      <c r="AB29" s="94" t="str">
        <f>IF(AB27="","",VLOOKUP(AB27,'シフト記号表（勤務時間帯）'!$C$6:$Y$47,23,FALSE()))</f>
        <v/>
      </c>
      <c r="AC29" s="95" t="str">
        <f>IF(AC27="","",VLOOKUP(AC27,'シフト記号表（勤務時間帯）'!$C$6:$Y$47,23,FALSE()))</f>
        <v/>
      </c>
      <c r="AD29" s="95" t="str">
        <f>IF(AD27="","",VLOOKUP(AD27,'シフト記号表（勤務時間帯）'!$C$6:$Y$47,23,FALSE()))</f>
        <v/>
      </c>
      <c r="AE29" s="95" t="str">
        <f>IF(AE27="","",VLOOKUP(AE27,'シフト記号表（勤務時間帯）'!$C$6:$Y$47,23,FALSE()))</f>
        <v/>
      </c>
      <c r="AF29" s="95" t="str">
        <f>IF(AF27="","",VLOOKUP(AF27,'シフト記号表（勤務時間帯）'!$C$6:$Y$47,23,FALSE()))</f>
        <v/>
      </c>
      <c r="AG29" s="95" t="str">
        <f>IF(AG27="","",VLOOKUP(AG27,'シフト記号表（勤務時間帯）'!$C$6:$Y$47,23,FALSE()))</f>
        <v/>
      </c>
      <c r="AH29" s="96" t="str">
        <f>IF(AH27="","",VLOOKUP(AH27,'シフト記号表（勤務時間帯）'!$C$6:$Y$47,23,FALSE()))</f>
        <v/>
      </c>
      <c r="AI29" s="94" t="str">
        <f>IF(AI27="","",VLOOKUP(AI27,'シフト記号表（勤務時間帯）'!$C$6:$Y$47,23,FALSE()))</f>
        <v/>
      </c>
      <c r="AJ29" s="95" t="str">
        <f>IF(AJ27="","",VLOOKUP(AJ27,'シフト記号表（勤務時間帯）'!$C$6:$Y$47,23,FALSE()))</f>
        <v/>
      </c>
      <c r="AK29" s="95" t="str">
        <f>IF(AK27="","",VLOOKUP(AK27,'シフト記号表（勤務時間帯）'!$C$6:$Y$47,23,FALSE()))</f>
        <v/>
      </c>
      <c r="AL29" s="95" t="str">
        <f>IF(AL27="","",VLOOKUP(AL27,'シフト記号表（勤務時間帯）'!$C$6:$Y$47,23,FALSE()))</f>
        <v/>
      </c>
      <c r="AM29" s="95" t="str">
        <f>IF(AM27="","",VLOOKUP(AM27,'シフト記号表（勤務時間帯）'!$C$6:$Y$47,23,FALSE()))</f>
        <v/>
      </c>
      <c r="AN29" s="95" t="str">
        <f>IF(AN27="","",VLOOKUP(AN27,'シフト記号表（勤務時間帯）'!$C$6:$Y$47,23,FALSE()))</f>
        <v/>
      </c>
      <c r="AO29" s="96" t="str">
        <f>IF(AO27="","",VLOOKUP(AO27,'シフト記号表（勤務時間帯）'!$C$6:$Y$47,23,FALSE()))</f>
        <v/>
      </c>
      <c r="AP29" s="94" t="str">
        <f>IF(AP27="","",VLOOKUP(AP27,'シフト記号表（勤務時間帯）'!$C$6:$Y$47,23,FALSE()))</f>
        <v/>
      </c>
      <c r="AQ29" s="95" t="str">
        <f>IF(AQ27="","",VLOOKUP(AQ27,'シフト記号表（勤務時間帯）'!$C$6:$Y$47,23,FALSE()))</f>
        <v/>
      </c>
      <c r="AR29" s="95" t="str">
        <f>IF(AR27="","",VLOOKUP(AR27,'シフト記号表（勤務時間帯）'!$C$6:$Y$47,23,FALSE()))</f>
        <v/>
      </c>
      <c r="AS29" s="95" t="str">
        <f>IF(AS27="","",VLOOKUP(AS27,'シフト記号表（勤務時間帯）'!$C$6:$Y$47,23,FALSE()))</f>
        <v/>
      </c>
      <c r="AT29" s="95" t="str">
        <f>IF(AT27="","",VLOOKUP(AT27,'シフト記号表（勤務時間帯）'!$C$6:$Y$47,23,FALSE()))</f>
        <v/>
      </c>
      <c r="AU29" s="95" t="str">
        <f>IF(AU27="","",VLOOKUP(AU27,'シフト記号表（勤務時間帯）'!$C$6:$Y$47,23,FALSE()))</f>
        <v/>
      </c>
      <c r="AV29" s="96" t="str">
        <f>IF(AV27="","",VLOOKUP(AV27,'シフト記号表（勤務時間帯）'!$C$6:$Y$47,23,FALSE()))</f>
        <v/>
      </c>
      <c r="AW29" s="94" t="str">
        <f>IF(AW27="","",VLOOKUP(AW27,'シフト記号表（勤務時間帯）'!$C$6:$Y$47,23,FALSE()))</f>
        <v/>
      </c>
      <c r="AX29" s="95" t="str">
        <f>IF(AX27="","",VLOOKUP(AX27,'シフト記号表（勤務時間帯）'!$C$6:$Y$47,23,FALSE()))</f>
        <v/>
      </c>
      <c r="AY29" s="95" t="str">
        <f>IF(AY27="","",VLOOKUP(AY27,'シフト記号表（勤務時間帯）'!$C$6:$Y$47,23,FALSE()))</f>
        <v/>
      </c>
      <c r="AZ29" s="442">
        <f>IF($BC$3="４週",SUM(U29:AV29),IF($BC$3="暦月",SUM(U29:AY29),""))</f>
        <v>0</v>
      </c>
      <c r="BA29" s="442"/>
      <c r="BB29" s="443">
        <f>IF($BC$3="４週",AZ29/4,IF($BC$3="暦月",(AZ29/($BC$8/7)),""))</f>
        <v>0</v>
      </c>
      <c r="BC29" s="443"/>
      <c r="BD29" s="475"/>
      <c r="BE29" s="475"/>
      <c r="BF29" s="475"/>
      <c r="BG29" s="475"/>
      <c r="BH29" s="475"/>
    </row>
    <row r="30" spans="2:60" ht="20.25" customHeight="1" x14ac:dyDescent="0.4">
      <c r="B30" s="97"/>
      <c r="C30" s="444"/>
      <c r="D30" s="444"/>
      <c r="E30" s="444"/>
      <c r="F30" s="78"/>
      <c r="G30" s="79"/>
      <c r="H30" s="445"/>
      <c r="I30" s="449"/>
      <c r="J30" s="449"/>
      <c r="K30" s="449"/>
      <c r="L30" s="449"/>
      <c r="M30" s="447"/>
      <c r="N30" s="447"/>
      <c r="O30" s="447"/>
      <c r="P30" s="100" t="s">
        <v>47</v>
      </c>
      <c r="Q30" s="101"/>
      <c r="R30" s="101"/>
      <c r="S30" s="102"/>
      <c r="T30" s="103"/>
      <c r="U30" s="175"/>
      <c r="V30" s="176"/>
      <c r="W30" s="176"/>
      <c r="X30" s="176"/>
      <c r="Y30" s="176"/>
      <c r="Z30" s="176"/>
      <c r="AA30" s="177"/>
      <c r="AB30" s="175"/>
      <c r="AC30" s="176"/>
      <c r="AD30" s="176"/>
      <c r="AE30" s="176"/>
      <c r="AF30" s="176"/>
      <c r="AG30" s="176"/>
      <c r="AH30" s="177"/>
      <c r="AI30" s="175"/>
      <c r="AJ30" s="176"/>
      <c r="AK30" s="176"/>
      <c r="AL30" s="176"/>
      <c r="AM30" s="176"/>
      <c r="AN30" s="176"/>
      <c r="AO30" s="177"/>
      <c r="AP30" s="175"/>
      <c r="AQ30" s="176"/>
      <c r="AR30" s="176"/>
      <c r="AS30" s="176"/>
      <c r="AT30" s="176"/>
      <c r="AU30" s="176"/>
      <c r="AV30" s="177"/>
      <c r="AW30" s="175"/>
      <c r="AX30" s="176"/>
      <c r="AY30" s="176"/>
      <c r="AZ30" s="437"/>
      <c r="BA30" s="437"/>
      <c r="BB30" s="438"/>
      <c r="BC30" s="438"/>
      <c r="BD30" s="475"/>
      <c r="BE30" s="475"/>
      <c r="BF30" s="475"/>
      <c r="BG30" s="475"/>
      <c r="BH30" s="475"/>
    </row>
    <row r="31" spans="2:60" ht="20.25" customHeight="1" x14ac:dyDescent="0.4">
      <c r="B31" s="77">
        <f>B28+1</f>
        <v>4</v>
      </c>
      <c r="C31" s="444"/>
      <c r="D31" s="444"/>
      <c r="E31" s="444"/>
      <c r="F31" s="78">
        <f>C30</f>
        <v>0</v>
      </c>
      <c r="G31" s="79"/>
      <c r="H31" s="445"/>
      <c r="I31" s="449"/>
      <c r="J31" s="449"/>
      <c r="K31" s="449"/>
      <c r="L31" s="449"/>
      <c r="M31" s="447"/>
      <c r="N31" s="447"/>
      <c r="O31" s="447"/>
      <c r="P31" s="80" t="s">
        <v>48</v>
      </c>
      <c r="Q31" s="81"/>
      <c r="R31" s="81"/>
      <c r="S31" s="82"/>
      <c r="T31" s="83"/>
      <c r="U31" s="84" t="str">
        <f>IF(U30="","",VLOOKUP(U30,'シフト記号表（勤務時間帯）'!$C$6:$W$47,21,FALSE()))</f>
        <v/>
      </c>
      <c r="V31" s="85" t="str">
        <f>IF(V30="","",VLOOKUP(V30,'シフト記号表（勤務時間帯）'!$C$6:$W$47,21,FALSE()))</f>
        <v/>
      </c>
      <c r="W31" s="85" t="str">
        <f>IF(W30="","",VLOOKUP(W30,'シフト記号表（勤務時間帯）'!$C$6:$W$47,21,FALSE()))</f>
        <v/>
      </c>
      <c r="X31" s="85" t="str">
        <f>IF(X30="","",VLOOKUP(X30,'シフト記号表（勤務時間帯）'!$C$6:$W$47,21,FALSE()))</f>
        <v/>
      </c>
      <c r="Y31" s="85" t="str">
        <f>IF(Y30="","",VLOOKUP(Y30,'シフト記号表（勤務時間帯）'!$C$6:$W$47,21,FALSE()))</f>
        <v/>
      </c>
      <c r="Z31" s="85" t="str">
        <f>IF(Z30="","",VLOOKUP(Z30,'シフト記号表（勤務時間帯）'!$C$6:$W$47,21,FALSE()))</f>
        <v/>
      </c>
      <c r="AA31" s="86" t="str">
        <f>IF(AA30="","",VLOOKUP(AA30,'シフト記号表（勤務時間帯）'!$C$6:$W$47,21,FALSE()))</f>
        <v/>
      </c>
      <c r="AB31" s="84" t="str">
        <f>IF(AB30="","",VLOOKUP(AB30,'シフト記号表（勤務時間帯）'!$C$6:$W$47,21,FALSE()))</f>
        <v/>
      </c>
      <c r="AC31" s="85" t="str">
        <f>IF(AC30="","",VLOOKUP(AC30,'シフト記号表（勤務時間帯）'!$C$6:$W$47,21,FALSE()))</f>
        <v/>
      </c>
      <c r="AD31" s="85" t="str">
        <f>IF(AD30="","",VLOOKUP(AD30,'シフト記号表（勤務時間帯）'!$C$6:$W$47,21,FALSE()))</f>
        <v/>
      </c>
      <c r="AE31" s="85" t="str">
        <f>IF(AE30="","",VLOOKUP(AE30,'シフト記号表（勤務時間帯）'!$C$6:$W$47,21,FALSE()))</f>
        <v/>
      </c>
      <c r="AF31" s="85" t="str">
        <f>IF(AF30="","",VLOOKUP(AF30,'シフト記号表（勤務時間帯）'!$C$6:$W$47,21,FALSE()))</f>
        <v/>
      </c>
      <c r="AG31" s="85" t="str">
        <f>IF(AG30="","",VLOOKUP(AG30,'シフト記号表（勤務時間帯）'!$C$6:$W$47,21,FALSE()))</f>
        <v/>
      </c>
      <c r="AH31" s="86" t="str">
        <f>IF(AH30="","",VLOOKUP(AH30,'シフト記号表（勤務時間帯）'!$C$6:$W$47,21,FALSE()))</f>
        <v/>
      </c>
      <c r="AI31" s="84" t="str">
        <f>IF(AI30="","",VLOOKUP(AI30,'シフト記号表（勤務時間帯）'!$C$6:$W$47,21,FALSE()))</f>
        <v/>
      </c>
      <c r="AJ31" s="85" t="str">
        <f>IF(AJ30="","",VLOOKUP(AJ30,'シフト記号表（勤務時間帯）'!$C$6:$W$47,21,FALSE()))</f>
        <v/>
      </c>
      <c r="AK31" s="85" t="str">
        <f>IF(AK30="","",VLOOKUP(AK30,'シフト記号表（勤務時間帯）'!$C$6:$W$47,21,FALSE()))</f>
        <v/>
      </c>
      <c r="AL31" s="85" t="str">
        <f>IF(AL30="","",VLOOKUP(AL30,'シフト記号表（勤務時間帯）'!$C$6:$W$47,21,FALSE()))</f>
        <v/>
      </c>
      <c r="AM31" s="85" t="str">
        <f>IF(AM30="","",VLOOKUP(AM30,'シフト記号表（勤務時間帯）'!$C$6:$W$47,21,FALSE()))</f>
        <v/>
      </c>
      <c r="AN31" s="85" t="str">
        <f>IF(AN30="","",VLOOKUP(AN30,'シフト記号表（勤務時間帯）'!$C$6:$W$47,21,FALSE()))</f>
        <v/>
      </c>
      <c r="AO31" s="86" t="str">
        <f>IF(AO30="","",VLOOKUP(AO30,'シフト記号表（勤務時間帯）'!$C$6:$W$47,21,FALSE()))</f>
        <v/>
      </c>
      <c r="AP31" s="84" t="str">
        <f>IF(AP30="","",VLOOKUP(AP30,'シフト記号表（勤務時間帯）'!$C$6:$W$47,21,FALSE()))</f>
        <v/>
      </c>
      <c r="AQ31" s="85" t="str">
        <f>IF(AQ30="","",VLOOKUP(AQ30,'シフト記号表（勤務時間帯）'!$C$6:$W$47,21,FALSE()))</f>
        <v/>
      </c>
      <c r="AR31" s="85" t="str">
        <f>IF(AR30="","",VLOOKUP(AR30,'シフト記号表（勤務時間帯）'!$C$6:$W$47,21,FALSE()))</f>
        <v/>
      </c>
      <c r="AS31" s="85" t="str">
        <f>IF(AS30="","",VLOOKUP(AS30,'シフト記号表（勤務時間帯）'!$C$6:$W$47,21,FALSE()))</f>
        <v/>
      </c>
      <c r="AT31" s="85" t="str">
        <f>IF(AT30="","",VLOOKUP(AT30,'シフト記号表（勤務時間帯）'!$C$6:$W$47,21,FALSE()))</f>
        <v/>
      </c>
      <c r="AU31" s="85" t="str">
        <f>IF(AU30="","",VLOOKUP(AU30,'シフト記号表（勤務時間帯）'!$C$6:$W$47,21,FALSE()))</f>
        <v/>
      </c>
      <c r="AV31" s="86" t="str">
        <f>IF(AV30="","",VLOOKUP(AV30,'シフト記号表（勤務時間帯）'!$C$6:$W$47,21,FALSE()))</f>
        <v/>
      </c>
      <c r="AW31" s="84" t="str">
        <f>IF(AW30="","",VLOOKUP(AW30,'シフト記号表（勤務時間帯）'!$C$6:$W$47,21,FALSE()))</f>
        <v/>
      </c>
      <c r="AX31" s="85" t="str">
        <f>IF(AX30="","",VLOOKUP(AX30,'シフト記号表（勤務時間帯）'!$C$6:$W$47,21,FALSE()))</f>
        <v/>
      </c>
      <c r="AY31" s="85" t="str">
        <f>IF(AY30="","",VLOOKUP(AY30,'シフト記号表（勤務時間帯）'!$C$6:$W$47,21,FALSE()))</f>
        <v/>
      </c>
      <c r="AZ31" s="440">
        <f>IF($BC$3="４週",SUM(U31:AV31),IF($BC$3="暦月",SUM(U31:AY31),""))</f>
        <v>0</v>
      </c>
      <c r="BA31" s="440"/>
      <c r="BB31" s="441">
        <f>IF($BC$3="４週",AZ31/4,IF($BC$3="暦月",(AZ31/($BC$8/7)),""))</f>
        <v>0</v>
      </c>
      <c r="BC31" s="441"/>
      <c r="BD31" s="475"/>
      <c r="BE31" s="475"/>
      <c r="BF31" s="475"/>
      <c r="BG31" s="475"/>
      <c r="BH31" s="475"/>
    </row>
    <row r="32" spans="2:60" ht="20.25" customHeight="1" x14ac:dyDescent="0.4">
      <c r="B32" s="87"/>
      <c r="C32" s="444"/>
      <c r="D32" s="444"/>
      <c r="E32" s="444"/>
      <c r="F32" s="88"/>
      <c r="G32" s="89">
        <f>C30</f>
        <v>0</v>
      </c>
      <c r="H32" s="445"/>
      <c r="I32" s="449"/>
      <c r="J32" s="449"/>
      <c r="K32" s="449"/>
      <c r="L32" s="449"/>
      <c r="M32" s="447"/>
      <c r="N32" s="447"/>
      <c r="O32" s="447"/>
      <c r="P32" s="90" t="s">
        <v>49</v>
      </c>
      <c r="Q32" s="107"/>
      <c r="R32" s="107"/>
      <c r="S32" s="92"/>
      <c r="T32" s="93"/>
      <c r="U32" s="94" t="str">
        <f>IF(U30="","",VLOOKUP(U30,'シフト記号表（勤務時間帯）'!$C$6:$Y$47,23,FALSE()))</f>
        <v/>
      </c>
      <c r="V32" s="95" t="str">
        <f>IF(V30="","",VLOOKUP(V30,'シフト記号表（勤務時間帯）'!$C$6:$Y$47,23,FALSE()))</f>
        <v/>
      </c>
      <c r="W32" s="95" t="str">
        <f>IF(W30="","",VLOOKUP(W30,'シフト記号表（勤務時間帯）'!$C$6:$Y$47,23,FALSE()))</f>
        <v/>
      </c>
      <c r="X32" s="95" t="str">
        <f>IF(X30="","",VLOOKUP(X30,'シフト記号表（勤務時間帯）'!$C$6:$Y$47,23,FALSE()))</f>
        <v/>
      </c>
      <c r="Y32" s="95" t="str">
        <f>IF(Y30="","",VLOOKUP(Y30,'シフト記号表（勤務時間帯）'!$C$6:$Y$47,23,FALSE()))</f>
        <v/>
      </c>
      <c r="Z32" s="95" t="str">
        <f>IF(Z30="","",VLOOKUP(Z30,'シフト記号表（勤務時間帯）'!$C$6:$Y$47,23,FALSE()))</f>
        <v/>
      </c>
      <c r="AA32" s="96" t="str">
        <f>IF(AA30="","",VLOOKUP(AA30,'シフト記号表（勤務時間帯）'!$C$6:$Y$47,23,FALSE()))</f>
        <v/>
      </c>
      <c r="AB32" s="94" t="str">
        <f>IF(AB30="","",VLOOKUP(AB30,'シフト記号表（勤務時間帯）'!$C$6:$Y$47,23,FALSE()))</f>
        <v/>
      </c>
      <c r="AC32" s="95" t="str">
        <f>IF(AC30="","",VLOOKUP(AC30,'シフト記号表（勤務時間帯）'!$C$6:$Y$47,23,FALSE()))</f>
        <v/>
      </c>
      <c r="AD32" s="95" t="str">
        <f>IF(AD30="","",VLOOKUP(AD30,'シフト記号表（勤務時間帯）'!$C$6:$Y$47,23,FALSE()))</f>
        <v/>
      </c>
      <c r="AE32" s="95" t="str">
        <f>IF(AE30="","",VLOOKUP(AE30,'シフト記号表（勤務時間帯）'!$C$6:$Y$47,23,FALSE()))</f>
        <v/>
      </c>
      <c r="AF32" s="95" t="str">
        <f>IF(AF30="","",VLOOKUP(AF30,'シフト記号表（勤務時間帯）'!$C$6:$Y$47,23,FALSE()))</f>
        <v/>
      </c>
      <c r="AG32" s="95" t="str">
        <f>IF(AG30="","",VLOOKUP(AG30,'シフト記号表（勤務時間帯）'!$C$6:$Y$47,23,FALSE()))</f>
        <v/>
      </c>
      <c r="AH32" s="96" t="str">
        <f>IF(AH30="","",VLOOKUP(AH30,'シフト記号表（勤務時間帯）'!$C$6:$Y$47,23,FALSE()))</f>
        <v/>
      </c>
      <c r="AI32" s="94" t="str">
        <f>IF(AI30="","",VLOOKUP(AI30,'シフト記号表（勤務時間帯）'!$C$6:$Y$47,23,FALSE()))</f>
        <v/>
      </c>
      <c r="AJ32" s="95" t="str">
        <f>IF(AJ30="","",VLOOKUP(AJ30,'シフト記号表（勤務時間帯）'!$C$6:$Y$47,23,FALSE()))</f>
        <v/>
      </c>
      <c r="AK32" s="95" t="str">
        <f>IF(AK30="","",VLOOKUP(AK30,'シフト記号表（勤務時間帯）'!$C$6:$Y$47,23,FALSE()))</f>
        <v/>
      </c>
      <c r="AL32" s="95" t="str">
        <f>IF(AL30="","",VLOOKUP(AL30,'シフト記号表（勤務時間帯）'!$C$6:$Y$47,23,FALSE()))</f>
        <v/>
      </c>
      <c r="AM32" s="95" t="str">
        <f>IF(AM30="","",VLOOKUP(AM30,'シフト記号表（勤務時間帯）'!$C$6:$Y$47,23,FALSE()))</f>
        <v/>
      </c>
      <c r="AN32" s="95" t="str">
        <f>IF(AN30="","",VLOOKUP(AN30,'シフト記号表（勤務時間帯）'!$C$6:$Y$47,23,FALSE()))</f>
        <v/>
      </c>
      <c r="AO32" s="96" t="str">
        <f>IF(AO30="","",VLOOKUP(AO30,'シフト記号表（勤務時間帯）'!$C$6:$Y$47,23,FALSE()))</f>
        <v/>
      </c>
      <c r="AP32" s="94" t="str">
        <f>IF(AP30="","",VLOOKUP(AP30,'シフト記号表（勤務時間帯）'!$C$6:$Y$47,23,FALSE()))</f>
        <v/>
      </c>
      <c r="AQ32" s="95" t="str">
        <f>IF(AQ30="","",VLOOKUP(AQ30,'シフト記号表（勤務時間帯）'!$C$6:$Y$47,23,FALSE()))</f>
        <v/>
      </c>
      <c r="AR32" s="95" t="str">
        <f>IF(AR30="","",VLOOKUP(AR30,'シフト記号表（勤務時間帯）'!$C$6:$Y$47,23,FALSE()))</f>
        <v/>
      </c>
      <c r="AS32" s="95" t="str">
        <f>IF(AS30="","",VLOOKUP(AS30,'シフト記号表（勤務時間帯）'!$C$6:$Y$47,23,FALSE()))</f>
        <v/>
      </c>
      <c r="AT32" s="95" t="str">
        <f>IF(AT30="","",VLOOKUP(AT30,'シフト記号表（勤務時間帯）'!$C$6:$Y$47,23,FALSE()))</f>
        <v/>
      </c>
      <c r="AU32" s="95" t="str">
        <f>IF(AU30="","",VLOOKUP(AU30,'シフト記号表（勤務時間帯）'!$C$6:$Y$47,23,FALSE()))</f>
        <v/>
      </c>
      <c r="AV32" s="96" t="str">
        <f>IF(AV30="","",VLOOKUP(AV30,'シフト記号表（勤務時間帯）'!$C$6:$Y$47,23,FALSE()))</f>
        <v/>
      </c>
      <c r="AW32" s="94" t="str">
        <f>IF(AW30="","",VLOOKUP(AW30,'シフト記号表（勤務時間帯）'!$C$6:$Y$47,23,FALSE()))</f>
        <v/>
      </c>
      <c r="AX32" s="95" t="str">
        <f>IF(AX30="","",VLOOKUP(AX30,'シフト記号表（勤務時間帯）'!$C$6:$Y$47,23,FALSE()))</f>
        <v/>
      </c>
      <c r="AY32" s="95" t="str">
        <f>IF(AY30="","",VLOOKUP(AY30,'シフト記号表（勤務時間帯）'!$C$6:$Y$47,23,FALSE()))</f>
        <v/>
      </c>
      <c r="AZ32" s="442">
        <f>IF($BC$3="４週",SUM(U32:AV32),IF($BC$3="暦月",SUM(U32:AY32),""))</f>
        <v>0</v>
      </c>
      <c r="BA32" s="442"/>
      <c r="BB32" s="443">
        <f>IF($BC$3="４週",AZ32/4,IF($BC$3="暦月",(AZ32/($BC$8/7)),""))</f>
        <v>0</v>
      </c>
      <c r="BC32" s="443"/>
      <c r="BD32" s="475"/>
      <c r="BE32" s="475"/>
      <c r="BF32" s="475"/>
      <c r="BG32" s="475"/>
      <c r="BH32" s="475"/>
    </row>
    <row r="33" spans="2:60" ht="20.25" customHeight="1" x14ac:dyDescent="0.4">
      <c r="B33" s="97"/>
      <c r="C33" s="444"/>
      <c r="D33" s="444"/>
      <c r="E33" s="444"/>
      <c r="F33" s="78"/>
      <c r="G33" s="79"/>
      <c r="H33" s="445"/>
      <c r="I33" s="449"/>
      <c r="J33" s="449"/>
      <c r="K33" s="449"/>
      <c r="L33" s="449"/>
      <c r="M33" s="447"/>
      <c r="N33" s="447"/>
      <c r="O33" s="447"/>
      <c r="P33" s="100" t="s">
        <v>47</v>
      </c>
      <c r="Q33" s="101"/>
      <c r="R33" s="101"/>
      <c r="S33" s="102"/>
      <c r="T33" s="103"/>
      <c r="U33" s="175"/>
      <c r="V33" s="176"/>
      <c r="W33" s="176"/>
      <c r="X33" s="176"/>
      <c r="Y33" s="176"/>
      <c r="Z33" s="176"/>
      <c r="AA33" s="177"/>
      <c r="AB33" s="175"/>
      <c r="AC33" s="176"/>
      <c r="AD33" s="176"/>
      <c r="AE33" s="176"/>
      <c r="AF33" s="176"/>
      <c r="AG33" s="176"/>
      <c r="AH33" s="177"/>
      <c r="AI33" s="175"/>
      <c r="AJ33" s="176"/>
      <c r="AK33" s="176"/>
      <c r="AL33" s="176"/>
      <c r="AM33" s="176"/>
      <c r="AN33" s="176"/>
      <c r="AO33" s="177"/>
      <c r="AP33" s="175"/>
      <c r="AQ33" s="176"/>
      <c r="AR33" s="176"/>
      <c r="AS33" s="176"/>
      <c r="AT33" s="176"/>
      <c r="AU33" s="176"/>
      <c r="AV33" s="177"/>
      <c r="AW33" s="175"/>
      <c r="AX33" s="176"/>
      <c r="AY33" s="176"/>
      <c r="AZ33" s="437"/>
      <c r="BA33" s="437"/>
      <c r="BB33" s="438"/>
      <c r="BC33" s="438"/>
      <c r="BD33" s="475"/>
      <c r="BE33" s="475"/>
      <c r="BF33" s="475"/>
      <c r="BG33" s="475"/>
      <c r="BH33" s="475"/>
    </row>
    <row r="34" spans="2:60" ht="20.25" customHeight="1" x14ac:dyDescent="0.4">
      <c r="B34" s="77">
        <f>B31+1</f>
        <v>5</v>
      </c>
      <c r="C34" s="444"/>
      <c r="D34" s="444"/>
      <c r="E34" s="444"/>
      <c r="F34" s="78">
        <f>C33</f>
        <v>0</v>
      </c>
      <c r="G34" s="79"/>
      <c r="H34" s="445"/>
      <c r="I34" s="449"/>
      <c r="J34" s="449"/>
      <c r="K34" s="449"/>
      <c r="L34" s="449"/>
      <c r="M34" s="447"/>
      <c r="N34" s="447"/>
      <c r="O34" s="447"/>
      <c r="P34" s="80" t="s">
        <v>48</v>
      </c>
      <c r="Q34" s="81"/>
      <c r="R34" s="81"/>
      <c r="S34" s="82"/>
      <c r="T34" s="83"/>
      <c r="U34" s="84" t="str">
        <f>IF(U33="","",VLOOKUP(U33,'シフト記号表（勤務時間帯）'!$C$6:$W$47,21,FALSE()))</f>
        <v/>
      </c>
      <c r="V34" s="85" t="str">
        <f>IF(V33="","",VLOOKUP(V33,'シフト記号表（勤務時間帯）'!$C$6:$W$47,21,FALSE()))</f>
        <v/>
      </c>
      <c r="W34" s="85" t="str">
        <f>IF(W33="","",VLOOKUP(W33,'シフト記号表（勤務時間帯）'!$C$6:$W$47,21,FALSE()))</f>
        <v/>
      </c>
      <c r="X34" s="85" t="str">
        <f>IF(X33="","",VLOOKUP(X33,'シフト記号表（勤務時間帯）'!$C$6:$W$47,21,FALSE()))</f>
        <v/>
      </c>
      <c r="Y34" s="85" t="str">
        <f>IF(Y33="","",VLOOKUP(Y33,'シフト記号表（勤務時間帯）'!$C$6:$W$47,21,FALSE()))</f>
        <v/>
      </c>
      <c r="Z34" s="85" t="str">
        <f>IF(Z33="","",VLOOKUP(Z33,'シフト記号表（勤務時間帯）'!$C$6:$W$47,21,FALSE()))</f>
        <v/>
      </c>
      <c r="AA34" s="86" t="str">
        <f>IF(AA33="","",VLOOKUP(AA33,'シフト記号表（勤務時間帯）'!$C$6:$W$47,21,FALSE()))</f>
        <v/>
      </c>
      <c r="AB34" s="84" t="str">
        <f>IF(AB33="","",VLOOKUP(AB33,'シフト記号表（勤務時間帯）'!$C$6:$W$47,21,FALSE()))</f>
        <v/>
      </c>
      <c r="AC34" s="85" t="str">
        <f>IF(AC33="","",VLOOKUP(AC33,'シフト記号表（勤務時間帯）'!$C$6:$W$47,21,FALSE()))</f>
        <v/>
      </c>
      <c r="AD34" s="85" t="str">
        <f>IF(AD33="","",VLOOKUP(AD33,'シフト記号表（勤務時間帯）'!$C$6:$W$47,21,FALSE()))</f>
        <v/>
      </c>
      <c r="AE34" s="85" t="str">
        <f>IF(AE33="","",VLOOKUP(AE33,'シフト記号表（勤務時間帯）'!$C$6:$W$47,21,FALSE()))</f>
        <v/>
      </c>
      <c r="AF34" s="85" t="str">
        <f>IF(AF33="","",VLOOKUP(AF33,'シフト記号表（勤務時間帯）'!$C$6:$W$47,21,FALSE()))</f>
        <v/>
      </c>
      <c r="AG34" s="85" t="str">
        <f>IF(AG33="","",VLOOKUP(AG33,'シフト記号表（勤務時間帯）'!$C$6:$W$47,21,FALSE()))</f>
        <v/>
      </c>
      <c r="AH34" s="86" t="str">
        <f>IF(AH33="","",VLOOKUP(AH33,'シフト記号表（勤務時間帯）'!$C$6:$W$47,21,FALSE()))</f>
        <v/>
      </c>
      <c r="AI34" s="84" t="str">
        <f>IF(AI33="","",VLOOKUP(AI33,'シフト記号表（勤務時間帯）'!$C$6:$W$47,21,FALSE()))</f>
        <v/>
      </c>
      <c r="AJ34" s="85" t="str">
        <f>IF(AJ33="","",VLOOKUP(AJ33,'シフト記号表（勤務時間帯）'!$C$6:$W$47,21,FALSE()))</f>
        <v/>
      </c>
      <c r="AK34" s="85" t="str">
        <f>IF(AK33="","",VLOOKUP(AK33,'シフト記号表（勤務時間帯）'!$C$6:$W$47,21,FALSE()))</f>
        <v/>
      </c>
      <c r="AL34" s="85" t="str">
        <f>IF(AL33="","",VLOOKUP(AL33,'シフト記号表（勤務時間帯）'!$C$6:$W$47,21,FALSE()))</f>
        <v/>
      </c>
      <c r="AM34" s="85" t="str">
        <f>IF(AM33="","",VLOOKUP(AM33,'シフト記号表（勤務時間帯）'!$C$6:$W$47,21,FALSE()))</f>
        <v/>
      </c>
      <c r="AN34" s="85" t="str">
        <f>IF(AN33="","",VLOOKUP(AN33,'シフト記号表（勤務時間帯）'!$C$6:$W$47,21,FALSE()))</f>
        <v/>
      </c>
      <c r="AO34" s="86" t="str">
        <f>IF(AO33="","",VLOOKUP(AO33,'シフト記号表（勤務時間帯）'!$C$6:$W$47,21,FALSE()))</f>
        <v/>
      </c>
      <c r="AP34" s="84" t="str">
        <f>IF(AP33="","",VLOOKUP(AP33,'シフト記号表（勤務時間帯）'!$C$6:$W$47,21,FALSE()))</f>
        <v/>
      </c>
      <c r="AQ34" s="85" t="str">
        <f>IF(AQ33="","",VLOOKUP(AQ33,'シフト記号表（勤務時間帯）'!$C$6:$W$47,21,FALSE()))</f>
        <v/>
      </c>
      <c r="AR34" s="85" t="str">
        <f>IF(AR33="","",VLOOKUP(AR33,'シフト記号表（勤務時間帯）'!$C$6:$W$47,21,FALSE()))</f>
        <v/>
      </c>
      <c r="AS34" s="85" t="str">
        <f>IF(AS33="","",VLOOKUP(AS33,'シフト記号表（勤務時間帯）'!$C$6:$W$47,21,FALSE()))</f>
        <v/>
      </c>
      <c r="AT34" s="85" t="str">
        <f>IF(AT33="","",VLOOKUP(AT33,'シフト記号表（勤務時間帯）'!$C$6:$W$47,21,FALSE()))</f>
        <v/>
      </c>
      <c r="AU34" s="85" t="str">
        <f>IF(AU33="","",VLOOKUP(AU33,'シフト記号表（勤務時間帯）'!$C$6:$W$47,21,FALSE()))</f>
        <v/>
      </c>
      <c r="AV34" s="86" t="str">
        <f>IF(AV33="","",VLOOKUP(AV33,'シフト記号表（勤務時間帯）'!$C$6:$W$47,21,FALSE()))</f>
        <v/>
      </c>
      <c r="AW34" s="84" t="str">
        <f>IF(AW33="","",VLOOKUP(AW33,'シフト記号表（勤務時間帯）'!$C$6:$W$47,21,FALSE()))</f>
        <v/>
      </c>
      <c r="AX34" s="85" t="str">
        <f>IF(AX33="","",VLOOKUP(AX33,'シフト記号表（勤務時間帯）'!$C$6:$W$47,21,FALSE()))</f>
        <v/>
      </c>
      <c r="AY34" s="85" t="str">
        <f>IF(AY33="","",VLOOKUP(AY33,'シフト記号表（勤務時間帯）'!$C$6:$W$47,21,FALSE()))</f>
        <v/>
      </c>
      <c r="AZ34" s="440">
        <f>IF($BC$3="４週",SUM(U34:AV34),IF($BC$3="暦月",SUM(U34:AY34),""))</f>
        <v>0</v>
      </c>
      <c r="BA34" s="440"/>
      <c r="BB34" s="441">
        <f>IF($BC$3="４週",AZ34/4,IF($BC$3="暦月",(AZ34/($BC$8/7)),""))</f>
        <v>0</v>
      </c>
      <c r="BC34" s="441"/>
      <c r="BD34" s="475"/>
      <c r="BE34" s="475"/>
      <c r="BF34" s="475"/>
      <c r="BG34" s="475"/>
      <c r="BH34" s="475"/>
    </row>
    <row r="35" spans="2:60" ht="20.25" customHeight="1" x14ac:dyDescent="0.4">
      <c r="B35" s="87"/>
      <c r="C35" s="444"/>
      <c r="D35" s="444"/>
      <c r="E35" s="444"/>
      <c r="F35" s="88"/>
      <c r="G35" s="89">
        <f>C33</f>
        <v>0</v>
      </c>
      <c r="H35" s="445"/>
      <c r="I35" s="449"/>
      <c r="J35" s="449"/>
      <c r="K35" s="449"/>
      <c r="L35" s="449"/>
      <c r="M35" s="447"/>
      <c r="N35" s="447"/>
      <c r="O35" s="447"/>
      <c r="P35" s="90" t="s">
        <v>49</v>
      </c>
      <c r="Q35" s="91"/>
      <c r="R35" s="91"/>
      <c r="S35" s="108"/>
      <c r="T35" s="109"/>
      <c r="U35" s="94" t="str">
        <f>IF(U33="","",VLOOKUP(U33,'シフト記号表（勤務時間帯）'!$C$6:$Y$47,23,FALSE()))</f>
        <v/>
      </c>
      <c r="V35" s="95" t="str">
        <f>IF(V33="","",VLOOKUP(V33,'シフト記号表（勤務時間帯）'!$C$6:$Y$47,23,FALSE()))</f>
        <v/>
      </c>
      <c r="W35" s="95" t="str">
        <f>IF(W33="","",VLOOKUP(W33,'シフト記号表（勤務時間帯）'!$C$6:$Y$47,23,FALSE()))</f>
        <v/>
      </c>
      <c r="X35" s="95" t="str">
        <f>IF(X33="","",VLOOKUP(X33,'シフト記号表（勤務時間帯）'!$C$6:$Y$47,23,FALSE()))</f>
        <v/>
      </c>
      <c r="Y35" s="95" t="str">
        <f>IF(Y33="","",VLOOKUP(Y33,'シフト記号表（勤務時間帯）'!$C$6:$Y$47,23,FALSE()))</f>
        <v/>
      </c>
      <c r="Z35" s="95" t="str">
        <f>IF(Z33="","",VLOOKUP(Z33,'シフト記号表（勤務時間帯）'!$C$6:$Y$47,23,FALSE()))</f>
        <v/>
      </c>
      <c r="AA35" s="96" t="str">
        <f>IF(AA33="","",VLOOKUP(AA33,'シフト記号表（勤務時間帯）'!$C$6:$Y$47,23,FALSE()))</f>
        <v/>
      </c>
      <c r="AB35" s="94" t="str">
        <f>IF(AB33="","",VLOOKUP(AB33,'シフト記号表（勤務時間帯）'!$C$6:$Y$47,23,FALSE()))</f>
        <v/>
      </c>
      <c r="AC35" s="95" t="str">
        <f>IF(AC33="","",VLOOKUP(AC33,'シフト記号表（勤務時間帯）'!$C$6:$Y$47,23,FALSE()))</f>
        <v/>
      </c>
      <c r="AD35" s="95" t="str">
        <f>IF(AD33="","",VLOOKUP(AD33,'シフト記号表（勤務時間帯）'!$C$6:$Y$47,23,FALSE()))</f>
        <v/>
      </c>
      <c r="AE35" s="95" t="str">
        <f>IF(AE33="","",VLOOKUP(AE33,'シフト記号表（勤務時間帯）'!$C$6:$Y$47,23,FALSE()))</f>
        <v/>
      </c>
      <c r="AF35" s="95" t="str">
        <f>IF(AF33="","",VLOOKUP(AF33,'シフト記号表（勤務時間帯）'!$C$6:$Y$47,23,FALSE()))</f>
        <v/>
      </c>
      <c r="AG35" s="95" t="str">
        <f>IF(AG33="","",VLOOKUP(AG33,'シフト記号表（勤務時間帯）'!$C$6:$Y$47,23,FALSE()))</f>
        <v/>
      </c>
      <c r="AH35" s="96" t="str">
        <f>IF(AH33="","",VLOOKUP(AH33,'シフト記号表（勤務時間帯）'!$C$6:$Y$47,23,FALSE()))</f>
        <v/>
      </c>
      <c r="AI35" s="94" t="str">
        <f>IF(AI33="","",VLOOKUP(AI33,'シフト記号表（勤務時間帯）'!$C$6:$Y$47,23,FALSE()))</f>
        <v/>
      </c>
      <c r="AJ35" s="95" t="str">
        <f>IF(AJ33="","",VLOOKUP(AJ33,'シフト記号表（勤務時間帯）'!$C$6:$Y$47,23,FALSE()))</f>
        <v/>
      </c>
      <c r="AK35" s="95" t="str">
        <f>IF(AK33="","",VLOOKUP(AK33,'シフト記号表（勤務時間帯）'!$C$6:$Y$47,23,FALSE()))</f>
        <v/>
      </c>
      <c r="AL35" s="95" t="str">
        <f>IF(AL33="","",VLOOKUP(AL33,'シフト記号表（勤務時間帯）'!$C$6:$Y$47,23,FALSE()))</f>
        <v/>
      </c>
      <c r="AM35" s="95" t="str">
        <f>IF(AM33="","",VLOOKUP(AM33,'シフト記号表（勤務時間帯）'!$C$6:$Y$47,23,FALSE()))</f>
        <v/>
      </c>
      <c r="AN35" s="95" t="str">
        <f>IF(AN33="","",VLOOKUP(AN33,'シフト記号表（勤務時間帯）'!$C$6:$Y$47,23,FALSE()))</f>
        <v/>
      </c>
      <c r="AO35" s="96" t="str">
        <f>IF(AO33="","",VLOOKUP(AO33,'シフト記号表（勤務時間帯）'!$C$6:$Y$47,23,FALSE()))</f>
        <v/>
      </c>
      <c r="AP35" s="94" t="str">
        <f>IF(AP33="","",VLOOKUP(AP33,'シフト記号表（勤務時間帯）'!$C$6:$Y$47,23,FALSE()))</f>
        <v/>
      </c>
      <c r="AQ35" s="95" t="str">
        <f>IF(AQ33="","",VLOOKUP(AQ33,'シフト記号表（勤務時間帯）'!$C$6:$Y$47,23,FALSE()))</f>
        <v/>
      </c>
      <c r="AR35" s="95" t="str">
        <f>IF(AR33="","",VLOOKUP(AR33,'シフト記号表（勤務時間帯）'!$C$6:$Y$47,23,FALSE()))</f>
        <v/>
      </c>
      <c r="AS35" s="95" t="str">
        <f>IF(AS33="","",VLOOKUP(AS33,'シフト記号表（勤務時間帯）'!$C$6:$Y$47,23,FALSE()))</f>
        <v/>
      </c>
      <c r="AT35" s="95" t="str">
        <f>IF(AT33="","",VLOOKUP(AT33,'シフト記号表（勤務時間帯）'!$C$6:$Y$47,23,FALSE()))</f>
        <v/>
      </c>
      <c r="AU35" s="95" t="str">
        <f>IF(AU33="","",VLOOKUP(AU33,'シフト記号表（勤務時間帯）'!$C$6:$Y$47,23,FALSE()))</f>
        <v/>
      </c>
      <c r="AV35" s="96" t="str">
        <f>IF(AV33="","",VLOOKUP(AV33,'シフト記号表（勤務時間帯）'!$C$6:$Y$47,23,FALSE()))</f>
        <v/>
      </c>
      <c r="AW35" s="94" t="str">
        <f>IF(AW33="","",VLOOKUP(AW33,'シフト記号表（勤務時間帯）'!$C$6:$Y$47,23,FALSE()))</f>
        <v/>
      </c>
      <c r="AX35" s="95" t="str">
        <f>IF(AX33="","",VLOOKUP(AX33,'シフト記号表（勤務時間帯）'!$C$6:$Y$47,23,FALSE()))</f>
        <v/>
      </c>
      <c r="AY35" s="95" t="str">
        <f>IF(AY33="","",VLOOKUP(AY33,'シフト記号表（勤務時間帯）'!$C$6:$Y$47,23,FALSE()))</f>
        <v/>
      </c>
      <c r="AZ35" s="442">
        <f>IF($BC$3="４週",SUM(U35:AV35),IF($BC$3="暦月",SUM(U35:AY35),""))</f>
        <v>0</v>
      </c>
      <c r="BA35" s="442"/>
      <c r="BB35" s="443">
        <f>IF($BC$3="４週",AZ35/4,IF($BC$3="暦月",(AZ35/($BC$8/7)),""))</f>
        <v>0</v>
      </c>
      <c r="BC35" s="443"/>
      <c r="BD35" s="475"/>
      <c r="BE35" s="475"/>
      <c r="BF35" s="475"/>
      <c r="BG35" s="475"/>
      <c r="BH35" s="475"/>
    </row>
    <row r="36" spans="2:60" ht="20.25" customHeight="1" x14ac:dyDescent="0.4">
      <c r="B36" s="97"/>
      <c r="C36" s="444"/>
      <c r="D36" s="444"/>
      <c r="E36" s="444"/>
      <c r="F36" s="78"/>
      <c r="G36" s="79"/>
      <c r="H36" s="445"/>
      <c r="I36" s="449"/>
      <c r="J36" s="449"/>
      <c r="K36" s="449"/>
      <c r="L36" s="449"/>
      <c r="M36" s="447"/>
      <c r="N36" s="447"/>
      <c r="O36" s="447"/>
      <c r="P36" s="100" t="s">
        <v>47</v>
      </c>
      <c r="Q36" s="104"/>
      <c r="R36" s="104"/>
      <c r="S36" s="105"/>
      <c r="T36" s="110"/>
      <c r="U36" s="175"/>
      <c r="V36" s="176"/>
      <c r="W36" s="176"/>
      <c r="X36" s="176"/>
      <c r="Y36" s="176"/>
      <c r="Z36" s="176"/>
      <c r="AA36" s="177"/>
      <c r="AB36" s="175"/>
      <c r="AC36" s="176"/>
      <c r="AD36" s="176"/>
      <c r="AE36" s="176"/>
      <c r="AF36" s="176"/>
      <c r="AG36" s="176"/>
      <c r="AH36" s="177"/>
      <c r="AI36" s="175"/>
      <c r="AJ36" s="176"/>
      <c r="AK36" s="176"/>
      <c r="AL36" s="176"/>
      <c r="AM36" s="176"/>
      <c r="AN36" s="176"/>
      <c r="AO36" s="177"/>
      <c r="AP36" s="175"/>
      <c r="AQ36" s="176"/>
      <c r="AR36" s="176"/>
      <c r="AS36" s="176"/>
      <c r="AT36" s="176"/>
      <c r="AU36" s="176"/>
      <c r="AV36" s="177"/>
      <c r="AW36" s="175"/>
      <c r="AX36" s="176"/>
      <c r="AY36" s="176"/>
      <c r="AZ36" s="437"/>
      <c r="BA36" s="437"/>
      <c r="BB36" s="438"/>
      <c r="BC36" s="438"/>
      <c r="BD36" s="475"/>
      <c r="BE36" s="475"/>
      <c r="BF36" s="475"/>
      <c r="BG36" s="475"/>
      <c r="BH36" s="475"/>
    </row>
    <row r="37" spans="2:60" ht="20.25" customHeight="1" x14ac:dyDescent="0.4">
      <c r="B37" s="77">
        <f>B34+1</f>
        <v>6</v>
      </c>
      <c r="C37" s="444"/>
      <c r="D37" s="444"/>
      <c r="E37" s="444"/>
      <c r="F37" s="78">
        <f>C36</f>
        <v>0</v>
      </c>
      <c r="G37" s="79"/>
      <c r="H37" s="445"/>
      <c r="I37" s="449"/>
      <c r="J37" s="449"/>
      <c r="K37" s="449"/>
      <c r="L37" s="449"/>
      <c r="M37" s="447"/>
      <c r="N37" s="447"/>
      <c r="O37" s="447"/>
      <c r="P37" s="80" t="s">
        <v>48</v>
      </c>
      <c r="Q37" s="81"/>
      <c r="R37" s="81"/>
      <c r="S37" s="82"/>
      <c r="T37" s="83"/>
      <c r="U37" s="84" t="str">
        <f>IF(U36="","",VLOOKUP(U36,'シフト記号表（勤務時間帯）'!$C$6:$W$47,21,FALSE()))</f>
        <v/>
      </c>
      <c r="V37" s="85" t="str">
        <f>IF(V36="","",VLOOKUP(V36,'シフト記号表（勤務時間帯）'!$C$6:$W$47,21,FALSE()))</f>
        <v/>
      </c>
      <c r="W37" s="85" t="str">
        <f>IF(W36="","",VLOOKUP(W36,'シフト記号表（勤務時間帯）'!$C$6:$W$47,21,FALSE()))</f>
        <v/>
      </c>
      <c r="X37" s="85" t="str">
        <f>IF(X36="","",VLOOKUP(X36,'シフト記号表（勤務時間帯）'!$C$6:$W$47,21,FALSE()))</f>
        <v/>
      </c>
      <c r="Y37" s="85" t="str">
        <f>IF(Y36="","",VLOOKUP(Y36,'シフト記号表（勤務時間帯）'!$C$6:$W$47,21,FALSE()))</f>
        <v/>
      </c>
      <c r="Z37" s="85" t="str">
        <f>IF(Z36="","",VLOOKUP(Z36,'シフト記号表（勤務時間帯）'!$C$6:$W$47,21,FALSE()))</f>
        <v/>
      </c>
      <c r="AA37" s="86" t="str">
        <f>IF(AA36="","",VLOOKUP(AA36,'シフト記号表（勤務時間帯）'!$C$6:$W$47,21,FALSE()))</f>
        <v/>
      </c>
      <c r="AB37" s="84" t="str">
        <f>IF(AB36="","",VLOOKUP(AB36,'シフト記号表（勤務時間帯）'!$C$6:$W$47,21,FALSE()))</f>
        <v/>
      </c>
      <c r="AC37" s="85" t="str">
        <f>IF(AC36="","",VLOOKUP(AC36,'シフト記号表（勤務時間帯）'!$C$6:$W$47,21,FALSE()))</f>
        <v/>
      </c>
      <c r="AD37" s="85" t="str">
        <f>IF(AD36="","",VLOOKUP(AD36,'シフト記号表（勤務時間帯）'!$C$6:$W$47,21,FALSE()))</f>
        <v/>
      </c>
      <c r="AE37" s="85" t="str">
        <f>IF(AE36="","",VLOOKUP(AE36,'シフト記号表（勤務時間帯）'!$C$6:$W$47,21,FALSE()))</f>
        <v/>
      </c>
      <c r="AF37" s="85" t="str">
        <f>IF(AF36="","",VLOOKUP(AF36,'シフト記号表（勤務時間帯）'!$C$6:$W$47,21,FALSE()))</f>
        <v/>
      </c>
      <c r="AG37" s="85" t="str">
        <f>IF(AG36="","",VLOOKUP(AG36,'シフト記号表（勤務時間帯）'!$C$6:$W$47,21,FALSE()))</f>
        <v/>
      </c>
      <c r="AH37" s="86" t="str">
        <f>IF(AH36="","",VLOOKUP(AH36,'シフト記号表（勤務時間帯）'!$C$6:$W$47,21,FALSE()))</f>
        <v/>
      </c>
      <c r="AI37" s="84" t="str">
        <f>IF(AI36="","",VLOOKUP(AI36,'シフト記号表（勤務時間帯）'!$C$6:$W$47,21,FALSE()))</f>
        <v/>
      </c>
      <c r="AJ37" s="85" t="str">
        <f>IF(AJ36="","",VLOOKUP(AJ36,'シフト記号表（勤務時間帯）'!$C$6:$W$47,21,FALSE()))</f>
        <v/>
      </c>
      <c r="AK37" s="85" t="str">
        <f>IF(AK36="","",VLOOKUP(AK36,'シフト記号表（勤務時間帯）'!$C$6:$W$47,21,FALSE()))</f>
        <v/>
      </c>
      <c r="AL37" s="85" t="str">
        <f>IF(AL36="","",VLOOKUP(AL36,'シフト記号表（勤務時間帯）'!$C$6:$W$47,21,FALSE()))</f>
        <v/>
      </c>
      <c r="AM37" s="85" t="str">
        <f>IF(AM36="","",VLOOKUP(AM36,'シフト記号表（勤務時間帯）'!$C$6:$W$47,21,FALSE()))</f>
        <v/>
      </c>
      <c r="AN37" s="85" t="str">
        <f>IF(AN36="","",VLOOKUP(AN36,'シフト記号表（勤務時間帯）'!$C$6:$W$47,21,FALSE()))</f>
        <v/>
      </c>
      <c r="AO37" s="86" t="str">
        <f>IF(AO36="","",VLOOKUP(AO36,'シフト記号表（勤務時間帯）'!$C$6:$W$47,21,FALSE()))</f>
        <v/>
      </c>
      <c r="AP37" s="84" t="str">
        <f>IF(AP36="","",VLOOKUP(AP36,'シフト記号表（勤務時間帯）'!$C$6:$W$47,21,FALSE()))</f>
        <v/>
      </c>
      <c r="AQ37" s="85" t="str">
        <f>IF(AQ36="","",VLOOKUP(AQ36,'シフト記号表（勤務時間帯）'!$C$6:$W$47,21,FALSE()))</f>
        <v/>
      </c>
      <c r="AR37" s="85" t="str">
        <f>IF(AR36="","",VLOOKUP(AR36,'シフト記号表（勤務時間帯）'!$C$6:$W$47,21,FALSE()))</f>
        <v/>
      </c>
      <c r="AS37" s="85" t="str">
        <f>IF(AS36="","",VLOOKUP(AS36,'シフト記号表（勤務時間帯）'!$C$6:$W$47,21,FALSE()))</f>
        <v/>
      </c>
      <c r="AT37" s="85" t="str">
        <f>IF(AT36="","",VLOOKUP(AT36,'シフト記号表（勤務時間帯）'!$C$6:$W$47,21,FALSE()))</f>
        <v/>
      </c>
      <c r="AU37" s="85" t="str">
        <f>IF(AU36="","",VLOOKUP(AU36,'シフト記号表（勤務時間帯）'!$C$6:$W$47,21,FALSE()))</f>
        <v/>
      </c>
      <c r="AV37" s="86" t="str">
        <f>IF(AV36="","",VLOOKUP(AV36,'シフト記号表（勤務時間帯）'!$C$6:$W$47,21,FALSE()))</f>
        <v/>
      </c>
      <c r="AW37" s="84" t="str">
        <f>IF(AW36="","",VLOOKUP(AW36,'シフト記号表（勤務時間帯）'!$C$6:$W$47,21,FALSE()))</f>
        <v/>
      </c>
      <c r="AX37" s="85" t="str">
        <f>IF(AX36="","",VLOOKUP(AX36,'シフト記号表（勤務時間帯）'!$C$6:$W$47,21,FALSE()))</f>
        <v/>
      </c>
      <c r="AY37" s="85" t="str">
        <f>IF(AY36="","",VLOOKUP(AY36,'シフト記号表（勤務時間帯）'!$C$6:$W$47,21,FALSE()))</f>
        <v/>
      </c>
      <c r="AZ37" s="440">
        <f>IF($BC$3="４週",SUM(U37:AV37),IF($BC$3="暦月",SUM(U37:AY37),""))</f>
        <v>0</v>
      </c>
      <c r="BA37" s="440"/>
      <c r="BB37" s="441">
        <f>IF($BC$3="４週",AZ37/4,IF($BC$3="暦月",(AZ37/($BC$8/7)),""))</f>
        <v>0</v>
      </c>
      <c r="BC37" s="441"/>
      <c r="BD37" s="475"/>
      <c r="BE37" s="475"/>
      <c r="BF37" s="475"/>
      <c r="BG37" s="475"/>
      <c r="BH37" s="475"/>
    </row>
    <row r="38" spans="2:60" ht="20.25" customHeight="1" x14ac:dyDescent="0.4">
      <c r="B38" s="87"/>
      <c r="C38" s="444"/>
      <c r="D38" s="444"/>
      <c r="E38" s="444"/>
      <c r="F38" s="88"/>
      <c r="G38" s="89">
        <f>C36</f>
        <v>0</v>
      </c>
      <c r="H38" s="445"/>
      <c r="I38" s="449"/>
      <c r="J38" s="449"/>
      <c r="K38" s="449"/>
      <c r="L38" s="449"/>
      <c r="M38" s="447"/>
      <c r="N38" s="447"/>
      <c r="O38" s="447"/>
      <c r="P38" s="90" t="s">
        <v>49</v>
      </c>
      <c r="Q38" s="107"/>
      <c r="R38" s="107"/>
      <c r="S38" s="92"/>
      <c r="T38" s="93"/>
      <c r="U38" s="94" t="str">
        <f>IF(U36="","",VLOOKUP(U36,'シフト記号表（勤務時間帯）'!$C$6:$Y$47,23,FALSE()))</f>
        <v/>
      </c>
      <c r="V38" s="95" t="str">
        <f>IF(V36="","",VLOOKUP(V36,'シフト記号表（勤務時間帯）'!$C$6:$Y$47,23,FALSE()))</f>
        <v/>
      </c>
      <c r="W38" s="95" t="str">
        <f>IF(W36="","",VLOOKUP(W36,'シフト記号表（勤務時間帯）'!$C$6:$Y$47,23,FALSE()))</f>
        <v/>
      </c>
      <c r="X38" s="95" t="str">
        <f>IF(X36="","",VLOOKUP(X36,'シフト記号表（勤務時間帯）'!$C$6:$Y$47,23,FALSE()))</f>
        <v/>
      </c>
      <c r="Y38" s="95" t="str">
        <f>IF(Y36="","",VLOOKUP(Y36,'シフト記号表（勤務時間帯）'!$C$6:$Y$47,23,FALSE()))</f>
        <v/>
      </c>
      <c r="Z38" s="95" t="str">
        <f>IF(Z36="","",VLOOKUP(Z36,'シフト記号表（勤務時間帯）'!$C$6:$Y$47,23,FALSE()))</f>
        <v/>
      </c>
      <c r="AA38" s="96" t="str">
        <f>IF(AA36="","",VLOOKUP(AA36,'シフト記号表（勤務時間帯）'!$C$6:$Y$47,23,FALSE()))</f>
        <v/>
      </c>
      <c r="AB38" s="94" t="str">
        <f>IF(AB36="","",VLOOKUP(AB36,'シフト記号表（勤務時間帯）'!$C$6:$Y$47,23,FALSE()))</f>
        <v/>
      </c>
      <c r="AC38" s="95" t="str">
        <f>IF(AC36="","",VLOOKUP(AC36,'シフト記号表（勤務時間帯）'!$C$6:$Y$47,23,FALSE()))</f>
        <v/>
      </c>
      <c r="AD38" s="95" t="str">
        <f>IF(AD36="","",VLOOKUP(AD36,'シフト記号表（勤務時間帯）'!$C$6:$Y$47,23,FALSE()))</f>
        <v/>
      </c>
      <c r="AE38" s="95" t="str">
        <f>IF(AE36="","",VLOOKUP(AE36,'シフト記号表（勤務時間帯）'!$C$6:$Y$47,23,FALSE()))</f>
        <v/>
      </c>
      <c r="AF38" s="95" t="str">
        <f>IF(AF36="","",VLOOKUP(AF36,'シフト記号表（勤務時間帯）'!$C$6:$Y$47,23,FALSE()))</f>
        <v/>
      </c>
      <c r="AG38" s="95" t="str">
        <f>IF(AG36="","",VLOOKUP(AG36,'シフト記号表（勤務時間帯）'!$C$6:$Y$47,23,FALSE()))</f>
        <v/>
      </c>
      <c r="AH38" s="96" t="str">
        <f>IF(AH36="","",VLOOKUP(AH36,'シフト記号表（勤務時間帯）'!$C$6:$Y$47,23,FALSE()))</f>
        <v/>
      </c>
      <c r="AI38" s="94" t="str">
        <f>IF(AI36="","",VLOOKUP(AI36,'シフト記号表（勤務時間帯）'!$C$6:$Y$47,23,FALSE()))</f>
        <v/>
      </c>
      <c r="AJ38" s="95" t="str">
        <f>IF(AJ36="","",VLOOKUP(AJ36,'シフト記号表（勤務時間帯）'!$C$6:$Y$47,23,FALSE()))</f>
        <v/>
      </c>
      <c r="AK38" s="95" t="str">
        <f>IF(AK36="","",VLOOKUP(AK36,'シフト記号表（勤務時間帯）'!$C$6:$Y$47,23,FALSE()))</f>
        <v/>
      </c>
      <c r="AL38" s="95" t="str">
        <f>IF(AL36="","",VLOOKUP(AL36,'シフト記号表（勤務時間帯）'!$C$6:$Y$47,23,FALSE()))</f>
        <v/>
      </c>
      <c r="AM38" s="95" t="str">
        <f>IF(AM36="","",VLOOKUP(AM36,'シフト記号表（勤務時間帯）'!$C$6:$Y$47,23,FALSE()))</f>
        <v/>
      </c>
      <c r="AN38" s="95" t="str">
        <f>IF(AN36="","",VLOOKUP(AN36,'シフト記号表（勤務時間帯）'!$C$6:$Y$47,23,FALSE()))</f>
        <v/>
      </c>
      <c r="AO38" s="96" t="str">
        <f>IF(AO36="","",VLOOKUP(AO36,'シフト記号表（勤務時間帯）'!$C$6:$Y$47,23,FALSE()))</f>
        <v/>
      </c>
      <c r="AP38" s="94" t="str">
        <f>IF(AP36="","",VLOOKUP(AP36,'シフト記号表（勤務時間帯）'!$C$6:$Y$47,23,FALSE()))</f>
        <v/>
      </c>
      <c r="AQ38" s="95" t="str">
        <f>IF(AQ36="","",VLOOKUP(AQ36,'シフト記号表（勤務時間帯）'!$C$6:$Y$47,23,FALSE()))</f>
        <v/>
      </c>
      <c r="AR38" s="95" t="str">
        <f>IF(AR36="","",VLOOKUP(AR36,'シフト記号表（勤務時間帯）'!$C$6:$Y$47,23,FALSE()))</f>
        <v/>
      </c>
      <c r="AS38" s="95" t="str">
        <f>IF(AS36="","",VLOOKUP(AS36,'シフト記号表（勤務時間帯）'!$C$6:$Y$47,23,FALSE()))</f>
        <v/>
      </c>
      <c r="AT38" s="95" t="str">
        <f>IF(AT36="","",VLOOKUP(AT36,'シフト記号表（勤務時間帯）'!$C$6:$Y$47,23,FALSE()))</f>
        <v/>
      </c>
      <c r="AU38" s="95" t="str">
        <f>IF(AU36="","",VLOOKUP(AU36,'シフト記号表（勤務時間帯）'!$C$6:$Y$47,23,FALSE()))</f>
        <v/>
      </c>
      <c r="AV38" s="96" t="str">
        <f>IF(AV36="","",VLOOKUP(AV36,'シフト記号表（勤務時間帯）'!$C$6:$Y$47,23,FALSE()))</f>
        <v/>
      </c>
      <c r="AW38" s="94" t="str">
        <f>IF(AW36="","",VLOOKUP(AW36,'シフト記号表（勤務時間帯）'!$C$6:$Y$47,23,FALSE()))</f>
        <v/>
      </c>
      <c r="AX38" s="95" t="str">
        <f>IF(AX36="","",VLOOKUP(AX36,'シフト記号表（勤務時間帯）'!$C$6:$Y$47,23,FALSE()))</f>
        <v/>
      </c>
      <c r="AY38" s="95" t="str">
        <f>IF(AY36="","",VLOOKUP(AY36,'シフト記号表（勤務時間帯）'!$C$6:$Y$47,23,FALSE()))</f>
        <v/>
      </c>
      <c r="AZ38" s="442">
        <f>IF($BC$3="４週",SUM(U38:AV38),IF($BC$3="暦月",SUM(U38:AY38),""))</f>
        <v>0</v>
      </c>
      <c r="BA38" s="442"/>
      <c r="BB38" s="443">
        <f>IF($BC$3="４週",AZ38/4,IF($BC$3="暦月",(AZ38/($BC$8/7)),""))</f>
        <v>0</v>
      </c>
      <c r="BC38" s="443"/>
      <c r="BD38" s="475"/>
      <c r="BE38" s="475"/>
      <c r="BF38" s="475"/>
      <c r="BG38" s="475"/>
      <c r="BH38" s="475"/>
    </row>
    <row r="39" spans="2:60" ht="20.25" customHeight="1" x14ac:dyDescent="0.4">
      <c r="B39" s="97"/>
      <c r="C39" s="444"/>
      <c r="D39" s="444"/>
      <c r="E39" s="444"/>
      <c r="F39" s="78"/>
      <c r="G39" s="79"/>
      <c r="H39" s="445"/>
      <c r="I39" s="449"/>
      <c r="J39" s="449"/>
      <c r="K39" s="449"/>
      <c r="L39" s="449"/>
      <c r="M39" s="447"/>
      <c r="N39" s="447"/>
      <c r="O39" s="447"/>
      <c r="P39" s="100" t="s">
        <v>47</v>
      </c>
      <c r="Q39" s="101"/>
      <c r="R39" s="101"/>
      <c r="S39" s="102"/>
      <c r="T39" s="103"/>
      <c r="U39" s="175"/>
      <c r="V39" s="176"/>
      <c r="W39" s="176"/>
      <c r="X39" s="176"/>
      <c r="Y39" s="176"/>
      <c r="Z39" s="176"/>
      <c r="AA39" s="177"/>
      <c r="AB39" s="175"/>
      <c r="AC39" s="176"/>
      <c r="AD39" s="176"/>
      <c r="AE39" s="176"/>
      <c r="AF39" s="176"/>
      <c r="AG39" s="176"/>
      <c r="AH39" s="177"/>
      <c r="AI39" s="175"/>
      <c r="AJ39" s="176"/>
      <c r="AK39" s="176"/>
      <c r="AL39" s="176"/>
      <c r="AM39" s="176"/>
      <c r="AN39" s="176"/>
      <c r="AO39" s="177"/>
      <c r="AP39" s="175"/>
      <c r="AQ39" s="176"/>
      <c r="AR39" s="176"/>
      <c r="AS39" s="176"/>
      <c r="AT39" s="176"/>
      <c r="AU39" s="176"/>
      <c r="AV39" s="177"/>
      <c r="AW39" s="175"/>
      <c r="AX39" s="176"/>
      <c r="AY39" s="176"/>
      <c r="AZ39" s="437"/>
      <c r="BA39" s="437"/>
      <c r="BB39" s="438"/>
      <c r="BC39" s="438"/>
      <c r="BD39" s="475"/>
      <c r="BE39" s="475"/>
      <c r="BF39" s="475"/>
      <c r="BG39" s="475"/>
      <c r="BH39" s="475"/>
    </row>
    <row r="40" spans="2:60" ht="20.25" customHeight="1" x14ac:dyDescent="0.4">
      <c r="B40" s="77">
        <f>B37+1</f>
        <v>7</v>
      </c>
      <c r="C40" s="444"/>
      <c r="D40" s="444"/>
      <c r="E40" s="444"/>
      <c r="F40" s="78">
        <f>C39</f>
        <v>0</v>
      </c>
      <c r="G40" s="79"/>
      <c r="H40" s="445"/>
      <c r="I40" s="449"/>
      <c r="J40" s="449"/>
      <c r="K40" s="449"/>
      <c r="L40" s="449"/>
      <c r="M40" s="447"/>
      <c r="N40" s="447"/>
      <c r="O40" s="447"/>
      <c r="P40" s="80" t="s">
        <v>48</v>
      </c>
      <c r="Q40" s="81"/>
      <c r="R40" s="81"/>
      <c r="S40" s="82"/>
      <c r="T40" s="83"/>
      <c r="U40" s="84" t="str">
        <f>IF(U39="","",VLOOKUP(U39,'シフト記号表（勤務時間帯）'!$C$6:$W$47,21,FALSE()))</f>
        <v/>
      </c>
      <c r="V40" s="85" t="str">
        <f>IF(V39="","",VLOOKUP(V39,'シフト記号表（勤務時間帯）'!$C$6:$W$47,21,FALSE()))</f>
        <v/>
      </c>
      <c r="W40" s="85" t="str">
        <f>IF(W39="","",VLOOKUP(W39,'シフト記号表（勤務時間帯）'!$C$6:$W$47,21,FALSE()))</f>
        <v/>
      </c>
      <c r="X40" s="85" t="str">
        <f>IF(X39="","",VLOOKUP(X39,'シフト記号表（勤務時間帯）'!$C$6:$W$47,21,FALSE()))</f>
        <v/>
      </c>
      <c r="Y40" s="85" t="str">
        <f>IF(Y39="","",VLOOKUP(Y39,'シフト記号表（勤務時間帯）'!$C$6:$W$47,21,FALSE()))</f>
        <v/>
      </c>
      <c r="Z40" s="85" t="str">
        <f>IF(Z39="","",VLOOKUP(Z39,'シフト記号表（勤務時間帯）'!$C$6:$W$47,21,FALSE()))</f>
        <v/>
      </c>
      <c r="AA40" s="86" t="str">
        <f>IF(AA39="","",VLOOKUP(AA39,'シフト記号表（勤務時間帯）'!$C$6:$W$47,21,FALSE()))</f>
        <v/>
      </c>
      <c r="AB40" s="84" t="str">
        <f>IF(AB39="","",VLOOKUP(AB39,'シフト記号表（勤務時間帯）'!$C$6:$W$47,21,FALSE()))</f>
        <v/>
      </c>
      <c r="AC40" s="85" t="str">
        <f>IF(AC39="","",VLOOKUP(AC39,'シフト記号表（勤務時間帯）'!$C$6:$W$47,21,FALSE()))</f>
        <v/>
      </c>
      <c r="AD40" s="85" t="str">
        <f>IF(AD39="","",VLOOKUP(AD39,'シフト記号表（勤務時間帯）'!$C$6:$W$47,21,FALSE()))</f>
        <v/>
      </c>
      <c r="AE40" s="85" t="str">
        <f>IF(AE39="","",VLOOKUP(AE39,'シフト記号表（勤務時間帯）'!$C$6:$W$47,21,FALSE()))</f>
        <v/>
      </c>
      <c r="AF40" s="85" t="str">
        <f>IF(AF39="","",VLOOKUP(AF39,'シフト記号表（勤務時間帯）'!$C$6:$W$47,21,FALSE()))</f>
        <v/>
      </c>
      <c r="AG40" s="85" t="str">
        <f>IF(AG39="","",VLOOKUP(AG39,'シフト記号表（勤務時間帯）'!$C$6:$W$47,21,FALSE()))</f>
        <v/>
      </c>
      <c r="AH40" s="86" t="str">
        <f>IF(AH39="","",VLOOKUP(AH39,'シフト記号表（勤務時間帯）'!$C$6:$W$47,21,FALSE()))</f>
        <v/>
      </c>
      <c r="AI40" s="84" t="str">
        <f>IF(AI39="","",VLOOKUP(AI39,'シフト記号表（勤務時間帯）'!$C$6:$W$47,21,FALSE()))</f>
        <v/>
      </c>
      <c r="AJ40" s="85" t="str">
        <f>IF(AJ39="","",VLOOKUP(AJ39,'シフト記号表（勤務時間帯）'!$C$6:$W$47,21,FALSE()))</f>
        <v/>
      </c>
      <c r="AK40" s="85" t="str">
        <f>IF(AK39="","",VLOOKUP(AK39,'シフト記号表（勤務時間帯）'!$C$6:$W$47,21,FALSE()))</f>
        <v/>
      </c>
      <c r="AL40" s="85" t="str">
        <f>IF(AL39="","",VLOOKUP(AL39,'シフト記号表（勤務時間帯）'!$C$6:$W$47,21,FALSE()))</f>
        <v/>
      </c>
      <c r="AM40" s="85" t="str">
        <f>IF(AM39="","",VLOOKUP(AM39,'シフト記号表（勤務時間帯）'!$C$6:$W$47,21,FALSE()))</f>
        <v/>
      </c>
      <c r="AN40" s="85" t="str">
        <f>IF(AN39="","",VLOOKUP(AN39,'シフト記号表（勤務時間帯）'!$C$6:$W$47,21,FALSE()))</f>
        <v/>
      </c>
      <c r="AO40" s="86" t="str">
        <f>IF(AO39="","",VLOOKUP(AO39,'シフト記号表（勤務時間帯）'!$C$6:$W$47,21,FALSE()))</f>
        <v/>
      </c>
      <c r="AP40" s="84" t="str">
        <f>IF(AP39="","",VLOOKUP(AP39,'シフト記号表（勤務時間帯）'!$C$6:$W$47,21,FALSE()))</f>
        <v/>
      </c>
      <c r="AQ40" s="85" t="str">
        <f>IF(AQ39="","",VLOOKUP(AQ39,'シフト記号表（勤務時間帯）'!$C$6:$W$47,21,FALSE()))</f>
        <v/>
      </c>
      <c r="AR40" s="85" t="str">
        <f>IF(AR39="","",VLOOKUP(AR39,'シフト記号表（勤務時間帯）'!$C$6:$W$47,21,FALSE()))</f>
        <v/>
      </c>
      <c r="AS40" s="85" t="str">
        <f>IF(AS39="","",VLOOKUP(AS39,'シフト記号表（勤務時間帯）'!$C$6:$W$47,21,FALSE()))</f>
        <v/>
      </c>
      <c r="AT40" s="85" t="str">
        <f>IF(AT39="","",VLOOKUP(AT39,'シフト記号表（勤務時間帯）'!$C$6:$W$47,21,FALSE()))</f>
        <v/>
      </c>
      <c r="AU40" s="85" t="str">
        <f>IF(AU39="","",VLOOKUP(AU39,'シフト記号表（勤務時間帯）'!$C$6:$W$47,21,FALSE()))</f>
        <v/>
      </c>
      <c r="AV40" s="86" t="str">
        <f>IF(AV39="","",VLOOKUP(AV39,'シフト記号表（勤務時間帯）'!$C$6:$W$47,21,FALSE()))</f>
        <v/>
      </c>
      <c r="AW40" s="84" t="str">
        <f>IF(AW39="","",VLOOKUP(AW39,'シフト記号表（勤務時間帯）'!$C$6:$W$47,21,FALSE()))</f>
        <v/>
      </c>
      <c r="AX40" s="85" t="str">
        <f>IF(AX39="","",VLOOKUP(AX39,'シフト記号表（勤務時間帯）'!$C$6:$W$47,21,FALSE()))</f>
        <v/>
      </c>
      <c r="AY40" s="85" t="str">
        <f>IF(AY39="","",VLOOKUP(AY39,'シフト記号表（勤務時間帯）'!$C$6:$W$47,21,FALSE()))</f>
        <v/>
      </c>
      <c r="AZ40" s="440">
        <f>IF($BC$3="４週",SUM(U40:AV40),IF($BC$3="暦月",SUM(U40:AY40),""))</f>
        <v>0</v>
      </c>
      <c r="BA40" s="440"/>
      <c r="BB40" s="441">
        <f>IF($BC$3="４週",AZ40/4,IF($BC$3="暦月",(AZ40/($BC$8/7)),""))</f>
        <v>0</v>
      </c>
      <c r="BC40" s="441"/>
      <c r="BD40" s="475"/>
      <c r="BE40" s="475"/>
      <c r="BF40" s="475"/>
      <c r="BG40" s="475"/>
      <c r="BH40" s="475"/>
    </row>
    <row r="41" spans="2:60" ht="20.25" customHeight="1" x14ac:dyDescent="0.4">
      <c r="B41" s="87"/>
      <c r="C41" s="444"/>
      <c r="D41" s="444"/>
      <c r="E41" s="444"/>
      <c r="F41" s="88"/>
      <c r="G41" s="89">
        <f>C39</f>
        <v>0</v>
      </c>
      <c r="H41" s="445"/>
      <c r="I41" s="449"/>
      <c r="J41" s="449"/>
      <c r="K41" s="449"/>
      <c r="L41" s="449"/>
      <c r="M41" s="447"/>
      <c r="N41" s="447"/>
      <c r="O41" s="447"/>
      <c r="P41" s="90" t="s">
        <v>49</v>
      </c>
      <c r="Q41" s="104"/>
      <c r="R41" s="104"/>
      <c r="S41" s="105"/>
      <c r="T41" s="106"/>
      <c r="U41" s="94" t="str">
        <f>IF(U39="","",VLOOKUP(U39,'シフト記号表（勤務時間帯）'!$C$6:$Y$47,23,FALSE()))</f>
        <v/>
      </c>
      <c r="V41" s="95" t="str">
        <f>IF(V39="","",VLOOKUP(V39,'シフト記号表（勤務時間帯）'!$C$6:$Y$47,23,FALSE()))</f>
        <v/>
      </c>
      <c r="W41" s="95" t="str">
        <f>IF(W39="","",VLOOKUP(W39,'シフト記号表（勤務時間帯）'!$C$6:$Y$47,23,FALSE()))</f>
        <v/>
      </c>
      <c r="X41" s="95" t="str">
        <f>IF(X39="","",VLOOKUP(X39,'シフト記号表（勤務時間帯）'!$C$6:$Y$47,23,FALSE()))</f>
        <v/>
      </c>
      <c r="Y41" s="95" t="str">
        <f>IF(Y39="","",VLOOKUP(Y39,'シフト記号表（勤務時間帯）'!$C$6:$Y$47,23,FALSE()))</f>
        <v/>
      </c>
      <c r="Z41" s="95" t="str">
        <f>IF(Z39="","",VLOOKUP(Z39,'シフト記号表（勤務時間帯）'!$C$6:$Y$47,23,FALSE()))</f>
        <v/>
      </c>
      <c r="AA41" s="96" t="str">
        <f>IF(AA39="","",VLOOKUP(AA39,'シフト記号表（勤務時間帯）'!$C$6:$Y$47,23,FALSE()))</f>
        <v/>
      </c>
      <c r="AB41" s="94" t="str">
        <f>IF(AB39="","",VLOOKUP(AB39,'シフト記号表（勤務時間帯）'!$C$6:$Y$47,23,FALSE()))</f>
        <v/>
      </c>
      <c r="AC41" s="95" t="str">
        <f>IF(AC39="","",VLOOKUP(AC39,'シフト記号表（勤務時間帯）'!$C$6:$Y$47,23,FALSE()))</f>
        <v/>
      </c>
      <c r="AD41" s="95" t="str">
        <f>IF(AD39="","",VLOOKUP(AD39,'シフト記号表（勤務時間帯）'!$C$6:$Y$47,23,FALSE()))</f>
        <v/>
      </c>
      <c r="AE41" s="95" t="str">
        <f>IF(AE39="","",VLOOKUP(AE39,'シフト記号表（勤務時間帯）'!$C$6:$Y$47,23,FALSE()))</f>
        <v/>
      </c>
      <c r="AF41" s="95" t="str">
        <f>IF(AF39="","",VLOOKUP(AF39,'シフト記号表（勤務時間帯）'!$C$6:$Y$47,23,FALSE()))</f>
        <v/>
      </c>
      <c r="AG41" s="95" t="str">
        <f>IF(AG39="","",VLOOKUP(AG39,'シフト記号表（勤務時間帯）'!$C$6:$Y$47,23,FALSE()))</f>
        <v/>
      </c>
      <c r="AH41" s="96" t="str">
        <f>IF(AH39="","",VLOOKUP(AH39,'シフト記号表（勤務時間帯）'!$C$6:$Y$47,23,FALSE()))</f>
        <v/>
      </c>
      <c r="AI41" s="94" t="str">
        <f>IF(AI39="","",VLOOKUP(AI39,'シフト記号表（勤務時間帯）'!$C$6:$Y$47,23,FALSE()))</f>
        <v/>
      </c>
      <c r="AJ41" s="95" t="str">
        <f>IF(AJ39="","",VLOOKUP(AJ39,'シフト記号表（勤務時間帯）'!$C$6:$Y$47,23,FALSE()))</f>
        <v/>
      </c>
      <c r="AK41" s="95" t="str">
        <f>IF(AK39="","",VLOOKUP(AK39,'シフト記号表（勤務時間帯）'!$C$6:$Y$47,23,FALSE()))</f>
        <v/>
      </c>
      <c r="AL41" s="95" t="str">
        <f>IF(AL39="","",VLOOKUP(AL39,'シフト記号表（勤務時間帯）'!$C$6:$Y$47,23,FALSE()))</f>
        <v/>
      </c>
      <c r="AM41" s="95" t="str">
        <f>IF(AM39="","",VLOOKUP(AM39,'シフト記号表（勤務時間帯）'!$C$6:$Y$47,23,FALSE()))</f>
        <v/>
      </c>
      <c r="AN41" s="95" t="str">
        <f>IF(AN39="","",VLOOKUP(AN39,'シフト記号表（勤務時間帯）'!$C$6:$Y$47,23,FALSE()))</f>
        <v/>
      </c>
      <c r="AO41" s="96" t="str">
        <f>IF(AO39="","",VLOOKUP(AO39,'シフト記号表（勤務時間帯）'!$C$6:$Y$47,23,FALSE()))</f>
        <v/>
      </c>
      <c r="AP41" s="94" t="str">
        <f>IF(AP39="","",VLOOKUP(AP39,'シフト記号表（勤務時間帯）'!$C$6:$Y$47,23,FALSE()))</f>
        <v/>
      </c>
      <c r="AQ41" s="95" t="str">
        <f>IF(AQ39="","",VLOOKUP(AQ39,'シフト記号表（勤務時間帯）'!$C$6:$Y$47,23,FALSE()))</f>
        <v/>
      </c>
      <c r="AR41" s="95" t="str">
        <f>IF(AR39="","",VLOOKUP(AR39,'シフト記号表（勤務時間帯）'!$C$6:$Y$47,23,FALSE()))</f>
        <v/>
      </c>
      <c r="AS41" s="95" t="str">
        <f>IF(AS39="","",VLOOKUP(AS39,'シフト記号表（勤務時間帯）'!$C$6:$Y$47,23,FALSE()))</f>
        <v/>
      </c>
      <c r="AT41" s="95" t="str">
        <f>IF(AT39="","",VLOOKUP(AT39,'シフト記号表（勤務時間帯）'!$C$6:$Y$47,23,FALSE()))</f>
        <v/>
      </c>
      <c r="AU41" s="95" t="str">
        <f>IF(AU39="","",VLOOKUP(AU39,'シフト記号表（勤務時間帯）'!$C$6:$Y$47,23,FALSE()))</f>
        <v/>
      </c>
      <c r="AV41" s="96" t="str">
        <f>IF(AV39="","",VLOOKUP(AV39,'シフト記号表（勤務時間帯）'!$C$6:$Y$47,23,FALSE()))</f>
        <v/>
      </c>
      <c r="AW41" s="94" t="str">
        <f>IF(AW39="","",VLOOKUP(AW39,'シフト記号表（勤務時間帯）'!$C$6:$Y$47,23,FALSE()))</f>
        <v/>
      </c>
      <c r="AX41" s="95" t="str">
        <f>IF(AX39="","",VLOOKUP(AX39,'シフト記号表（勤務時間帯）'!$C$6:$Y$47,23,FALSE()))</f>
        <v/>
      </c>
      <c r="AY41" s="95" t="str">
        <f>IF(AY39="","",VLOOKUP(AY39,'シフト記号表（勤務時間帯）'!$C$6:$Y$47,23,FALSE()))</f>
        <v/>
      </c>
      <c r="AZ41" s="442">
        <f>IF($BC$3="４週",SUM(U41:AV41),IF($BC$3="暦月",SUM(U41:AY41),""))</f>
        <v>0</v>
      </c>
      <c r="BA41" s="442"/>
      <c r="BB41" s="443">
        <f>IF($BC$3="４週",AZ41/4,IF($BC$3="暦月",(AZ41/($BC$8/7)),""))</f>
        <v>0</v>
      </c>
      <c r="BC41" s="443"/>
      <c r="BD41" s="475"/>
      <c r="BE41" s="475"/>
      <c r="BF41" s="475"/>
      <c r="BG41" s="475"/>
      <c r="BH41" s="475"/>
    </row>
    <row r="42" spans="2:60" ht="20.25" customHeight="1" x14ac:dyDescent="0.4">
      <c r="B42" s="97"/>
      <c r="C42" s="444"/>
      <c r="D42" s="444"/>
      <c r="E42" s="444"/>
      <c r="F42" s="78"/>
      <c r="G42" s="79"/>
      <c r="H42" s="445"/>
      <c r="I42" s="449"/>
      <c r="J42" s="449"/>
      <c r="K42" s="449"/>
      <c r="L42" s="449"/>
      <c r="M42" s="447"/>
      <c r="N42" s="447"/>
      <c r="O42" s="447"/>
      <c r="P42" s="100" t="s">
        <v>47</v>
      </c>
      <c r="Q42" s="101"/>
      <c r="R42" s="101"/>
      <c r="S42" s="102"/>
      <c r="T42" s="103"/>
      <c r="U42" s="175"/>
      <c r="V42" s="176"/>
      <c r="W42" s="176"/>
      <c r="X42" s="176"/>
      <c r="Y42" s="176"/>
      <c r="Z42" s="176"/>
      <c r="AA42" s="177"/>
      <c r="AB42" s="175"/>
      <c r="AC42" s="176"/>
      <c r="AD42" s="176"/>
      <c r="AE42" s="176"/>
      <c r="AF42" s="176"/>
      <c r="AG42" s="176"/>
      <c r="AH42" s="177"/>
      <c r="AI42" s="175"/>
      <c r="AJ42" s="176"/>
      <c r="AK42" s="176"/>
      <c r="AL42" s="176"/>
      <c r="AM42" s="176"/>
      <c r="AN42" s="176"/>
      <c r="AO42" s="177"/>
      <c r="AP42" s="175"/>
      <c r="AQ42" s="176"/>
      <c r="AR42" s="176"/>
      <c r="AS42" s="176"/>
      <c r="AT42" s="176"/>
      <c r="AU42" s="176"/>
      <c r="AV42" s="177"/>
      <c r="AW42" s="175"/>
      <c r="AX42" s="176"/>
      <c r="AY42" s="176"/>
      <c r="AZ42" s="437"/>
      <c r="BA42" s="437"/>
      <c r="BB42" s="438"/>
      <c r="BC42" s="438"/>
      <c r="BD42" s="475"/>
      <c r="BE42" s="475"/>
      <c r="BF42" s="475"/>
      <c r="BG42" s="475"/>
      <c r="BH42" s="475"/>
    </row>
    <row r="43" spans="2:60" ht="20.25" customHeight="1" x14ac:dyDescent="0.4">
      <c r="B43" s="77">
        <f>B40+1</f>
        <v>8</v>
      </c>
      <c r="C43" s="444"/>
      <c r="D43" s="444"/>
      <c r="E43" s="444"/>
      <c r="F43" s="78">
        <f>C42</f>
        <v>0</v>
      </c>
      <c r="G43" s="79"/>
      <c r="H43" s="445"/>
      <c r="I43" s="449"/>
      <c r="J43" s="449"/>
      <c r="K43" s="449"/>
      <c r="L43" s="449"/>
      <c r="M43" s="447"/>
      <c r="N43" s="447"/>
      <c r="O43" s="447"/>
      <c r="P43" s="80" t="s">
        <v>48</v>
      </c>
      <c r="Q43" s="81"/>
      <c r="R43" s="81"/>
      <c r="S43" s="82"/>
      <c r="T43" s="83"/>
      <c r="U43" s="84" t="str">
        <f>IF(U42="","",VLOOKUP(U42,'シフト記号表（勤務時間帯）'!$C$6:$W$47,21,FALSE()))</f>
        <v/>
      </c>
      <c r="V43" s="85" t="str">
        <f>IF(V42="","",VLOOKUP(V42,'シフト記号表（勤務時間帯）'!$C$6:$W$47,21,FALSE()))</f>
        <v/>
      </c>
      <c r="W43" s="85" t="str">
        <f>IF(W42="","",VLOOKUP(W42,'シフト記号表（勤務時間帯）'!$C$6:$W$47,21,FALSE()))</f>
        <v/>
      </c>
      <c r="X43" s="85" t="str">
        <f>IF(X42="","",VLOOKUP(X42,'シフト記号表（勤務時間帯）'!$C$6:$W$47,21,FALSE()))</f>
        <v/>
      </c>
      <c r="Y43" s="85" t="str">
        <f>IF(Y42="","",VLOOKUP(Y42,'シフト記号表（勤務時間帯）'!$C$6:$W$47,21,FALSE()))</f>
        <v/>
      </c>
      <c r="Z43" s="85" t="str">
        <f>IF(Z42="","",VLOOKUP(Z42,'シフト記号表（勤務時間帯）'!$C$6:$W$47,21,FALSE()))</f>
        <v/>
      </c>
      <c r="AA43" s="86" t="str">
        <f>IF(AA42="","",VLOOKUP(AA42,'シフト記号表（勤務時間帯）'!$C$6:$W$47,21,FALSE()))</f>
        <v/>
      </c>
      <c r="AB43" s="84" t="str">
        <f>IF(AB42="","",VLOOKUP(AB42,'シフト記号表（勤務時間帯）'!$C$6:$W$47,21,FALSE()))</f>
        <v/>
      </c>
      <c r="AC43" s="85" t="str">
        <f>IF(AC42="","",VLOOKUP(AC42,'シフト記号表（勤務時間帯）'!$C$6:$W$47,21,FALSE()))</f>
        <v/>
      </c>
      <c r="AD43" s="85" t="str">
        <f>IF(AD42="","",VLOOKUP(AD42,'シフト記号表（勤務時間帯）'!$C$6:$W$47,21,FALSE()))</f>
        <v/>
      </c>
      <c r="AE43" s="85" t="str">
        <f>IF(AE42="","",VLOOKUP(AE42,'シフト記号表（勤務時間帯）'!$C$6:$W$47,21,FALSE()))</f>
        <v/>
      </c>
      <c r="AF43" s="85" t="str">
        <f>IF(AF42="","",VLOOKUP(AF42,'シフト記号表（勤務時間帯）'!$C$6:$W$47,21,FALSE()))</f>
        <v/>
      </c>
      <c r="AG43" s="85" t="str">
        <f>IF(AG42="","",VLOOKUP(AG42,'シフト記号表（勤務時間帯）'!$C$6:$W$47,21,FALSE()))</f>
        <v/>
      </c>
      <c r="AH43" s="86" t="str">
        <f>IF(AH42="","",VLOOKUP(AH42,'シフト記号表（勤務時間帯）'!$C$6:$W$47,21,FALSE()))</f>
        <v/>
      </c>
      <c r="AI43" s="84" t="str">
        <f>IF(AI42="","",VLOOKUP(AI42,'シフト記号表（勤務時間帯）'!$C$6:$W$47,21,FALSE()))</f>
        <v/>
      </c>
      <c r="AJ43" s="85" t="str">
        <f>IF(AJ42="","",VLOOKUP(AJ42,'シフト記号表（勤務時間帯）'!$C$6:$W$47,21,FALSE()))</f>
        <v/>
      </c>
      <c r="AK43" s="85" t="str">
        <f>IF(AK42="","",VLOOKUP(AK42,'シフト記号表（勤務時間帯）'!$C$6:$W$47,21,FALSE()))</f>
        <v/>
      </c>
      <c r="AL43" s="85" t="str">
        <f>IF(AL42="","",VLOOKUP(AL42,'シフト記号表（勤務時間帯）'!$C$6:$W$47,21,FALSE()))</f>
        <v/>
      </c>
      <c r="AM43" s="85" t="str">
        <f>IF(AM42="","",VLOOKUP(AM42,'シフト記号表（勤務時間帯）'!$C$6:$W$47,21,FALSE()))</f>
        <v/>
      </c>
      <c r="AN43" s="85" t="str">
        <f>IF(AN42="","",VLOOKUP(AN42,'シフト記号表（勤務時間帯）'!$C$6:$W$47,21,FALSE()))</f>
        <v/>
      </c>
      <c r="AO43" s="86" t="str">
        <f>IF(AO42="","",VLOOKUP(AO42,'シフト記号表（勤務時間帯）'!$C$6:$W$47,21,FALSE()))</f>
        <v/>
      </c>
      <c r="AP43" s="84" t="str">
        <f>IF(AP42="","",VLOOKUP(AP42,'シフト記号表（勤務時間帯）'!$C$6:$W$47,21,FALSE()))</f>
        <v/>
      </c>
      <c r="AQ43" s="85" t="str">
        <f>IF(AQ42="","",VLOOKUP(AQ42,'シフト記号表（勤務時間帯）'!$C$6:$W$47,21,FALSE()))</f>
        <v/>
      </c>
      <c r="AR43" s="85" t="str">
        <f>IF(AR42="","",VLOOKUP(AR42,'シフト記号表（勤務時間帯）'!$C$6:$W$47,21,FALSE()))</f>
        <v/>
      </c>
      <c r="AS43" s="85" t="str">
        <f>IF(AS42="","",VLOOKUP(AS42,'シフト記号表（勤務時間帯）'!$C$6:$W$47,21,FALSE()))</f>
        <v/>
      </c>
      <c r="AT43" s="85" t="str">
        <f>IF(AT42="","",VLOOKUP(AT42,'シフト記号表（勤務時間帯）'!$C$6:$W$47,21,FALSE()))</f>
        <v/>
      </c>
      <c r="AU43" s="85" t="str">
        <f>IF(AU42="","",VLOOKUP(AU42,'シフト記号表（勤務時間帯）'!$C$6:$W$47,21,FALSE()))</f>
        <v/>
      </c>
      <c r="AV43" s="86" t="str">
        <f>IF(AV42="","",VLOOKUP(AV42,'シフト記号表（勤務時間帯）'!$C$6:$W$47,21,FALSE()))</f>
        <v/>
      </c>
      <c r="AW43" s="84" t="str">
        <f>IF(AW42="","",VLOOKUP(AW42,'シフト記号表（勤務時間帯）'!$C$6:$W$47,21,FALSE()))</f>
        <v/>
      </c>
      <c r="AX43" s="85" t="str">
        <f>IF(AX42="","",VLOOKUP(AX42,'シフト記号表（勤務時間帯）'!$C$6:$W$47,21,FALSE()))</f>
        <v/>
      </c>
      <c r="AY43" s="85" t="str">
        <f>IF(AY42="","",VLOOKUP(AY42,'シフト記号表（勤務時間帯）'!$C$6:$W$47,21,FALSE()))</f>
        <v/>
      </c>
      <c r="AZ43" s="440">
        <f>IF($BC$3="４週",SUM(U43:AV43),IF($BC$3="暦月",SUM(U43:AY43),""))</f>
        <v>0</v>
      </c>
      <c r="BA43" s="440"/>
      <c r="BB43" s="441">
        <f>IF($BC$3="４週",AZ43/4,IF($BC$3="暦月",(AZ43/($BC$8/7)),""))</f>
        <v>0</v>
      </c>
      <c r="BC43" s="441"/>
      <c r="BD43" s="475"/>
      <c r="BE43" s="475"/>
      <c r="BF43" s="475"/>
      <c r="BG43" s="475"/>
      <c r="BH43" s="475"/>
    </row>
    <row r="44" spans="2:60" ht="20.25" customHeight="1" x14ac:dyDescent="0.4">
      <c r="B44" s="87"/>
      <c r="C44" s="444"/>
      <c r="D44" s="444"/>
      <c r="E44" s="444"/>
      <c r="F44" s="88"/>
      <c r="G44" s="89">
        <f>C42</f>
        <v>0</v>
      </c>
      <c r="H44" s="445"/>
      <c r="I44" s="449"/>
      <c r="J44" s="449"/>
      <c r="K44" s="449"/>
      <c r="L44" s="449"/>
      <c r="M44" s="447"/>
      <c r="N44" s="447"/>
      <c r="O44" s="447"/>
      <c r="P44" s="90" t="s">
        <v>49</v>
      </c>
      <c r="Q44" s="107"/>
      <c r="R44" s="107"/>
      <c r="S44" s="92"/>
      <c r="T44" s="93"/>
      <c r="U44" s="94" t="str">
        <f>IF(U42="","",VLOOKUP(U42,'シフト記号表（勤務時間帯）'!$C$6:$Y$47,23,FALSE()))</f>
        <v/>
      </c>
      <c r="V44" s="95" t="str">
        <f>IF(V42="","",VLOOKUP(V42,'シフト記号表（勤務時間帯）'!$C$6:$Y$47,23,FALSE()))</f>
        <v/>
      </c>
      <c r="W44" s="95" t="str">
        <f>IF(W42="","",VLOOKUP(W42,'シフト記号表（勤務時間帯）'!$C$6:$Y$47,23,FALSE()))</f>
        <v/>
      </c>
      <c r="X44" s="95" t="str">
        <f>IF(X42="","",VLOOKUP(X42,'シフト記号表（勤務時間帯）'!$C$6:$Y$47,23,FALSE()))</f>
        <v/>
      </c>
      <c r="Y44" s="95" t="str">
        <f>IF(Y42="","",VLOOKUP(Y42,'シフト記号表（勤務時間帯）'!$C$6:$Y$47,23,FALSE()))</f>
        <v/>
      </c>
      <c r="Z44" s="95" t="str">
        <f>IF(Z42="","",VLOOKUP(Z42,'シフト記号表（勤務時間帯）'!$C$6:$Y$47,23,FALSE()))</f>
        <v/>
      </c>
      <c r="AA44" s="96" t="str">
        <f>IF(AA42="","",VLOOKUP(AA42,'シフト記号表（勤務時間帯）'!$C$6:$Y$47,23,FALSE()))</f>
        <v/>
      </c>
      <c r="AB44" s="94" t="str">
        <f>IF(AB42="","",VLOOKUP(AB42,'シフト記号表（勤務時間帯）'!$C$6:$Y$47,23,FALSE()))</f>
        <v/>
      </c>
      <c r="AC44" s="95" t="str">
        <f>IF(AC42="","",VLOOKUP(AC42,'シフト記号表（勤務時間帯）'!$C$6:$Y$47,23,FALSE()))</f>
        <v/>
      </c>
      <c r="AD44" s="95" t="str">
        <f>IF(AD42="","",VLOOKUP(AD42,'シフト記号表（勤務時間帯）'!$C$6:$Y$47,23,FALSE()))</f>
        <v/>
      </c>
      <c r="AE44" s="95" t="str">
        <f>IF(AE42="","",VLOOKUP(AE42,'シフト記号表（勤務時間帯）'!$C$6:$Y$47,23,FALSE()))</f>
        <v/>
      </c>
      <c r="AF44" s="95" t="str">
        <f>IF(AF42="","",VLOOKUP(AF42,'シフト記号表（勤務時間帯）'!$C$6:$Y$47,23,FALSE()))</f>
        <v/>
      </c>
      <c r="AG44" s="95" t="str">
        <f>IF(AG42="","",VLOOKUP(AG42,'シフト記号表（勤務時間帯）'!$C$6:$Y$47,23,FALSE()))</f>
        <v/>
      </c>
      <c r="AH44" s="96" t="str">
        <f>IF(AH42="","",VLOOKUP(AH42,'シフト記号表（勤務時間帯）'!$C$6:$Y$47,23,FALSE()))</f>
        <v/>
      </c>
      <c r="AI44" s="94" t="str">
        <f>IF(AI42="","",VLOOKUP(AI42,'シフト記号表（勤務時間帯）'!$C$6:$Y$47,23,FALSE()))</f>
        <v/>
      </c>
      <c r="AJ44" s="95" t="str">
        <f>IF(AJ42="","",VLOOKUP(AJ42,'シフト記号表（勤務時間帯）'!$C$6:$Y$47,23,FALSE()))</f>
        <v/>
      </c>
      <c r="AK44" s="95" t="str">
        <f>IF(AK42="","",VLOOKUP(AK42,'シフト記号表（勤務時間帯）'!$C$6:$Y$47,23,FALSE()))</f>
        <v/>
      </c>
      <c r="AL44" s="95" t="str">
        <f>IF(AL42="","",VLOOKUP(AL42,'シフト記号表（勤務時間帯）'!$C$6:$Y$47,23,FALSE()))</f>
        <v/>
      </c>
      <c r="AM44" s="95" t="str">
        <f>IF(AM42="","",VLOOKUP(AM42,'シフト記号表（勤務時間帯）'!$C$6:$Y$47,23,FALSE()))</f>
        <v/>
      </c>
      <c r="AN44" s="95" t="str">
        <f>IF(AN42="","",VLOOKUP(AN42,'シフト記号表（勤務時間帯）'!$C$6:$Y$47,23,FALSE()))</f>
        <v/>
      </c>
      <c r="AO44" s="96" t="str">
        <f>IF(AO42="","",VLOOKUP(AO42,'シフト記号表（勤務時間帯）'!$C$6:$Y$47,23,FALSE()))</f>
        <v/>
      </c>
      <c r="AP44" s="94" t="str">
        <f>IF(AP42="","",VLOOKUP(AP42,'シフト記号表（勤務時間帯）'!$C$6:$Y$47,23,FALSE()))</f>
        <v/>
      </c>
      <c r="AQ44" s="95" t="str">
        <f>IF(AQ42="","",VLOOKUP(AQ42,'シフト記号表（勤務時間帯）'!$C$6:$Y$47,23,FALSE()))</f>
        <v/>
      </c>
      <c r="AR44" s="95" t="str">
        <f>IF(AR42="","",VLOOKUP(AR42,'シフト記号表（勤務時間帯）'!$C$6:$Y$47,23,FALSE()))</f>
        <v/>
      </c>
      <c r="AS44" s="95" t="str">
        <f>IF(AS42="","",VLOOKUP(AS42,'シフト記号表（勤務時間帯）'!$C$6:$Y$47,23,FALSE()))</f>
        <v/>
      </c>
      <c r="AT44" s="95" t="str">
        <f>IF(AT42="","",VLOOKUP(AT42,'シフト記号表（勤務時間帯）'!$C$6:$Y$47,23,FALSE()))</f>
        <v/>
      </c>
      <c r="AU44" s="95" t="str">
        <f>IF(AU42="","",VLOOKUP(AU42,'シフト記号表（勤務時間帯）'!$C$6:$Y$47,23,FALSE()))</f>
        <v/>
      </c>
      <c r="AV44" s="96" t="str">
        <f>IF(AV42="","",VLOOKUP(AV42,'シフト記号表（勤務時間帯）'!$C$6:$Y$47,23,FALSE()))</f>
        <v/>
      </c>
      <c r="AW44" s="94" t="str">
        <f>IF(AW42="","",VLOOKUP(AW42,'シフト記号表（勤務時間帯）'!$C$6:$Y$47,23,FALSE()))</f>
        <v/>
      </c>
      <c r="AX44" s="95" t="str">
        <f>IF(AX42="","",VLOOKUP(AX42,'シフト記号表（勤務時間帯）'!$C$6:$Y$47,23,FALSE()))</f>
        <v/>
      </c>
      <c r="AY44" s="95" t="str">
        <f>IF(AY42="","",VLOOKUP(AY42,'シフト記号表（勤務時間帯）'!$C$6:$Y$47,23,FALSE()))</f>
        <v/>
      </c>
      <c r="AZ44" s="442">
        <f>IF($BC$3="４週",SUM(U44:AV44),IF($BC$3="暦月",SUM(U44:AY44),""))</f>
        <v>0</v>
      </c>
      <c r="BA44" s="442"/>
      <c r="BB44" s="443">
        <f>IF($BC$3="４週",AZ44/4,IF($BC$3="暦月",(AZ44/($BC$8/7)),""))</f>
        <v>0</v>
      </c>
      <c r="BC44" s="443"/>
      <c r="BD44" s="475"/>
      <c r="BE44" s="475"/>
      <c r="BF44" s="475"/>
      <c r="BG44" s="475"/>
      <c r="BH44" s="475"/>
    </row>
    <row r="45" spans="2:60" ht="20.25" customHeight="1" x14ac:dyDescent="0.4">
      <c r="B45" s="97"/>
      <c r="C45" s="444"/>
      <c r="D45" s="444"/>
      <c r="E45" s="444"/>
      <c r="F45" s="78"/>
      <c r="G45" s="79"/>
      <c r="H45" s="445"/>
      <c r="I45" s="449"/>
      <c r="J45" s="449"/>
      <c r="K45" s="449"/>
      <c r="L45" s="449"/>
      <c r="M45" s="447"/>
      <c r="N45" s="447"/>
      <c r="O45" s="447"/>
      <c r="P45" s="100" t="s">
        <v>47</v>
      </c>
      <c r="Q45" s="101"/>
      <c r="R45" s="101"/>
      <c r="S45" s="102"/>
      <c r="T45" s="103"/>
      <c r="U45" s="175"/>
      <c r="V45" s="176"/>
      <c r="W45" s="176"/>
      <c r="X45" s="176"/>
      <c r="Y45" s="176"/>
      <c r="Z45" s="176"/>
      <c r="AA45" s="177"/>
      <c r="AB45" s="175"/>
      <c r="AC45" s="176"/>
      <c r="AD45" s="176"/>
      <c r="AE45" s="176"/>
      <c r="AF45" s="176"/>
      <c r="AG45" s="176"/>
      <c r="AH45" s="177"/>
      <c r="AI45" s="175"/>
      <c r="AJ45" s="176"/>
      <c r="AK45" s="176"/>
      <c r="AL45" s="176"/>
      <c r="AM45" s="176"/>
      <c r="AN45" s="176"/>
      <c r="AO45" s="177"/>
      <c r="AP45" s="175"/>
      <c r="AQ45" s="176"/>
      <c r="AR45" s="176"/>
      <c r="AS45" s="176"/>
      <c r="AT45" s="176"/>
      <c r="AU45" s="176"/>
      <c r="AV45" s="177"/>
      <c r="AW45" s="175"/>
      <c r="AX45" s="176"/>
      <c r="AY45" s="176"/>
      <c r="AZ45" s="437"/>
      <c r="BA45" s="437"/>
      <c r="BB45" s="438"/>
      <c r="BC45" s="438"/>
      <c r="BD45" s="475"/>
      <c r="BE45" s="475"/>
      <c r="BF45" s="475"/>
      <c r="BG45" s="475"/>
      <c r="BH45" s="475"/>
    </row>
    <row r="46" spans="2:60" ht="20.25" customHeight="1" x14ac:dyDescent="0.4">
      <c r="B46" s="77">
        <f>B43+1</f>
        <v>9</v>
      </c>
      <c r="C46" s="444"/>
      <c r="D46" s="444"/>
      <c r="E46" s="444"/>
      <c r="F46" s="78">
        <f>C45</f>
        <v>0</v>
      </c>
      <c r="G46" s="79"/>
      <c r="H46" s="445"/>
      <c r="I46" s="449"/>
      <c r="J46" s="449"/>
      <c r="K46" s="449"/>
      <c r="L46" s="449"/>
      <c r="M46" s="447"/>
      <c r="N46" s="447"/>
      <c r="O46" s="447"/>
      <c r="P46" s="80" t="s">
        <v>48</v>
      </c>
      <c r="Q46" s="81"/>
      <c r="R46" s="81"/>
      <c r="S46" s="82"/>
      <c r="T46" s="83"/>
      <c r="U46" s="84" t="str">
        <f>IF(U45="","",VLOOKUP(U45,'シフト記号表（勤務時間帯）'!$C$6:$W$47,21,FALSE()))</f>
        <v/>
      </c>
      <c r="V46" s="85" t="str">
        <f>IF(V45="","",VLOOKUP(V45,'シフト記号表（勤務時間帯）'!$C$6:$W$47,21,FALSE()))</f>
        <v/>
      </c>
      <c r="W46" s="85" t="str">
        <f>IF(W45="","",VLOOKUP(W45,'シフト記号表（勤務時間帯）'!$C$6:$W$47,21,FALSE()))</f>
        <v/>
      </c>
      <c r="X46" s="85" t="str">
        <f>IF(X45="","",VLOOKUP(X45,'シフト記号表（勤務時間帯）'!$C$6:$W$47,21,FALSE()))</f>
        <v/>
      </c>
      <c r="Y46" s="85" t="str">
        <f>IF(Y45="","",VLOOKUP(Y45,'シフト記号表（勤務時間帯）'!$C$6:$W$47,21,FALSE()))</f>
        <v/>
      </c>
      <c r="Z46" s="85" t="str">
        <f>IF(Z45="","",VLOOKUP(Z45,'シフト記号表（勤務時間帯）'!$C$6:$W$47,21,FALSE()))</f>
        <v/>
      </c>
      <c r="AA46" s="86" t="str">
        <f>IF(AA45="","",VLOOKUP(AA45,'シフト記号表（勤務時間帯）'!$C$6:$W$47,21,FALSE()))</f>
        <v/>
      </c>
      <c r="AB46" s="84" t="str">
        <f>IF(AB45="","",VLOOKUP(AB45,'シフト記号表（勤務時間帯）'!$C$6:$W$47,21,FALSE()))</f>
        <v/>
      </c>
      <c r="AC46" s="85" t="str">
        <f>IF(AC45="","",VLOOKUP(AC45,'シフト記号表（勤務時間帯）'!$C$6:$W$47,21,FALSE()))</f>
        <v/>
      </c>
      <c r="AD46" s="85" t="str">
        <f>IF(AD45="","",VLOOKUP(AD45,'シフト記号表（勤務時間帯）'!$C$6:$W$47,21,FALSE()))</f>
        <v/>
      </c>
      <c r="AE46" s="85" t="str">
        <f>IF(AE45="","",VLOOKUP(AE45,'シフト記号表（勤務時間帯）'!$C$6:$W$47,21,FALSE()))</f>
        <v/>
      </c>
      <c r="AF46" s="85" t="str">
        <f>IF(AF45="","",VLOOKUP(AF45,'シフト記号表（勤務時間帯）'!$C$6:$W$47,21,FALSE()))</f>
        <v/>
      </c>
      <c r="AG46" s="85" t="str">
        <f>IF(AG45="","",VLOOKUP(AG45,'シフト記号表（勤務時間帯）'!$C$6:$W$47,21,FALSE()))</f>
        <v/>
      </c>
      <c r="AH46" s="86" t="str">
        <f>IF(AH45="","",VLOOKUP(AH45,'シフト記号表（勤務時間帯）'!$C$6:$W$47,21,FALSE()))</f>
        <v/>
      </c>
      <c r="AI46" s="84" t="str">
        <f>IF(AI45="","",VLOOKUP(AI45,'シフト記号表（勤務時間帯）'!$C$6:$W$47,21,FALSE()))</f>
        <v/>
      </c>
      <c r="AJ46" s="85" t="str">
        <f>IF(AJ45="","",VLOOKUP(AJ45,'シフト記号表（勤務時間帯）'!$C$6:$W$47,21,FALSE()))</f>
        <v/>
      </c>
      <c r="AK46" s="85" t="str">
        <f>IF(AK45="","",VLOOKUP(AK45,'シフト記号表（勤務時間帯）'!$C$6:$W$47,21,FALSE()))</f>
        <v/>
      </c>
      <c r="AL46" s="85" t="str">
        <f>IF(AL45="","",VLOOKUP(AL45,'シフト記号表（勤務時間帯）'!$C$6:$W$47,21,FALSE()))</f>
        <v/>
      </c>
      <c r="AM46" s="85" t="str">
        <f>IF(AM45="","",VLOOKUP(AM45,'シフト記号表（勤務時間帯）'!$C$6:$W$47,21,FALSE()))</f>
        <v/>
      </c>
      <c r="AN46" s="85" t="str">
        <f>IF(AN45="","",VLOOKUP(AN45,'シフト記号表（勤務時間帯）'!$C$6:$W$47,21,FALSE()))</f>
        <v/>
      </c>
      <c r="AO46" s="86" t="str">
        <f>IF(AO45="","",VLOOKUP(AO45,'シフト記号表（勤務時間帯）'!$C$6:$W$47,21,FALSE()))</f>
        <v/>
      </c>
      <c r="AP46" s="84" t="str">
        <f>IF(AP45="","",VLOOKUP(AP45,'シフト記号表（勤務時間帯）'!$C$6:$W$47,21,FALSE()))</f>
        <v/>
      </c>
      <c r="AQ46" s="85" t="str">
        <f>IF(AQ45="","",VLOOKUP(AQ45,'シフト記号表（勤務時間帯）'!$C$6:$W$47,21,FALSE()))</f>
        <v/>
      </c>
      <c r="AR46" s="85" t="str">
        <f>IF(AR45="","",VLOOKUP(AR45,'シフト記号表（勤務時間帯）'!$C$6:$W$47,21,FALSE()))</f>
        <v/>
      </c>
      <c r="AS46" s="85" t="str">
        <f>IF(AS45="","",VLOOKUP(AS45,'シフト記号表（勤務時間帯）'!$C$6:$W$47,21,FALSE()))</f>
        <v/>
      </c>
      <c r="AT46" s="85" t="str">
        <f>IF(AT45="","",VLOOKUP(AT45,'シフト記号表（勤務時間帯）'!$C$6:$W$47,21,FALSE()))</f>
        <v/>
      </c>
      <c r="AU46" s="85" t="str">
        <f>IF(AU45="","",VLOOKUP(AU45,'シフト記号表（勤務時間帯）'!$C$6:$W$47,21,FALSE()))</f>
        <v/>
      </c>
      <c r="AV46" s="86" t="str">
        <f>IF(AV45="","",VLOOKUP(AV45,'シフト記号表（勤務時間帯）'!$C$6:$W$47,21,FALSE()))</f>
        <v/>
      </c>
      <c r="AW46" s="84" t="str">
        <f>IF(AW45="","",VLOOKUP(AW45,'シフト記号表（勤務時間帯）'!$C$6:$W$47,21,FALSE()))</f>
        <v/>
      </c>
      <c r="AX46" s="85" t="str">
        <f>IF(AX45="","",VLOOKUP(AX45,'シフト記号表（勤務時間帯）'!$C$6:$W$47,21,FALSE()))</f>
        <v/>
      </c>
      <c r="AY46" s="85" t="str">
        <f>IF(AY45="","",VLOOKUP(AY45,'シフト記号表（勤務時間帯）'!$C$6:$W$47,21,FALSE()))</f>
        <v/>
      </c>
      <c r="AZ46" s="440">
        <f>IF($BC$3="４週",SUM(U46:AV46),IF($BC$3="暦月",SUM(U46:AY46),""))</f>
        <v>0</v>
      </c>
      <c r="BA46" s="440"/>
      <c r="BB46" s="441">
        <f>IF($BC$3="４週",AZ46/4,IF($BC$3="暦月",(AZ46/($BC$8/7)),""))</f>
        <v>0</v>
      </c>
      <c r="BC46" s="441"/>
      <c r="BD46" s="475"/>
      <c r="BE46" s="475"/>
      <c r="BF46" s="475"/>
      <c r="BG46" s="475"/>
      <c r="BH46" s="475"/>
    </row>
    <row r="47" spans="2:60" ht="20.25" customHeight="1" x14ac:dyDescent="0.4">
      <c r="B47" s="87"/>
      <c r="C47" s="444"/>
      <c r="D47" s="444"/>
      <c r="E47" s="444"/>
      <c r="F47" s="88"/>
      <c r="G47" s="89">
        <f>C45</f>
        <v>0</v>
      </c>
      <c r="H47" s="445"/>
      <c r="I47" s="449"/>
      <c r="J47" s="449"/>
      <c r="K47" s="449"/>
      <c r="L47" s="449"/>
      <c r="M47" s="447"/>
      <c r="N47" s="447"/>
      <c r="O47" s="447"/>
      <c r="P47" s="90" t="s">
        <v>49</v>
      </c>
      <c r="Q47" s="91"/>
      <c r="R47" s="91"/>
      <c r="S47" s="108"/>
      <c r="T47" s="109"/>
      <c r="U47" s="94" t="str">
        <f>IF(U45="","",VLOOKUP(U45,'シフト記号表（勤務時間帯）'!$C$6:$Y$47,23,FALSE()))</f>
        <v/>
      </c>
      <c r="V47" s="95" t="str">
        <f>IF(V45="","",VLOOKUP(V45,'シフト記号表（勤務時間帯）'!$C$6:$Y$47,23,FALSE()))</f>
        <v/>
      </c>
      <c r="W47" s="95" t="str">
        <f>IF(W45="","",VLOOKUP(W45,'シフト記号表（勤務時間帯）'!$C$6:$Y$47,23,FALSE()))</f>
        <v/>
      </c>
      <c r="X47" s="95" t="str">
        <f>IF(X45="","",VLOOKUP(X45,'シフト記号表（勤務時間帯）'!$C$6:$Y$47,23,FALSE()))</f>
        <v/>
      </c>
      <c r="Y47" s="95" t="str">
        <f>IF(Y45="","",VLOOKUP(Y45,'シフト記号表（勤務時間帯）'!$C$6:$Y$47,23,FALSE()))</f>
        <v/>
      </c>
      <c r="Z47" s="95" t="str">
        <f>IF(Z45="","",VLOOKUP(Z45,'シフト記号表（勤務時間帯）'!$C$6:$Y$47,23,FALSE()))</f>
        <v/>
      </c>
      <c r="AA47" s="96" t="str">
        <f>IF(AA45="","",VLOOKUP(AA45,'シフト記号表（勤務時間帯）'!$C$6:$Y$47,23,FALSE()))</f>
        <v/>
      </c>
      <c r="AB47" s="94" t="str">
        <f>IF(AB45="","",VLOOKUP(AB45,'シフト記号表（勤務時間帯）'!$C$6:$Y$47,23,FALSE()))</f>
        <v/>
      </c>
      <c r="AC47" s="95" t="str">
        <f>IF(AC45="","",VLOOKUP(AC45,'シフト記号表（勤務時間帯）'!$C$6:$Y$47,23,FALSE()))</f>
        <v/>
      </c>
      <c r="AD47" s="95" t="str">
        <f>IF(AD45="","",VLOOKUP(AD45,'シフト記号表（勤務時間帯）'!$C$6:$Y$47,23,FALSE()))</f>
        <v/>
      </c>
      <c r="AE47" s="95" t="str">
        <f>IF(AE45="","",VLOOKUP(AE45,'シフト記号表（勤務時間帯）'!$C$6:$Y$47,23,FALSE()))</f>
        <v/>
      </c>
      <c r="AF47" s="95" t="str">
        <f>IF(AF45="","",VLOOKUP(AF45,'シフト記号表（勤務時間帯）'!$C$6:$Y$47,23,FALSE()))</f>
        <v/>
      </c>
      <c r="AG47" s="95" t="str">
        <f>IF(AG45="","",VLOOKUP(AG45,'シフト記号表（勤務時間帯）'!$C$6:$Y$47,23,FALSE()))</f>
        <v/>
      </c>
      <c r="AH47" s="96" t="str">
        <f>IF(AH45="","",VLOOKUP(AH45,'シフト記号表（勤務時間帯）'!$C$6:$Y$47,23,FALSE()))</f>
        <v/>
      </c>
      <c r="AI47" s="94" t="str">
        <f>IF(AI45="","",VLOOKUP(AI45,'シフト記号表（勤務時間帯）'!$C$6:$Y$47,23,FALSE()))</f>
        <v/>
      </c>
      <c r="AJ47" s="95" t="str">
        <f>IF(AJ45="","",VLOOKUP(AJ45,'シフト記号表（勤務時間帯）'!$C$6:$Y$47,23,FALSE()))</f>
        <v/>
      </c>
      <c r="AK47" s="95" t="str">
        <f>IF(AK45="","",VLOOKUP(AK45,'シフト記号表（勤務時間帯）'!$C$6:$Y$47,23,FALSE()))</f>
        <v/>
      </c>
      <c r="AL47" s="95" t="str">
        <f>IF(AL45="","",VLOOKUP(AL45,'シフト記号表（勤務時間帯）'!$C$6:$Y$47,23,FALSE()))</f>
        <v/>
      </c>
      <c r="AM47" s="95" t="str">
        <f>IF(AM45="","",VLOOKUP(AM45,'シフト記号表（勤務時間帯）'!$C$6:$Y$47,23,FALSE()))</f>
        <v/>
      </c>
      <c r="AN47" s="95" t="str">
        <f>IF(AN45="","",VLOOKUP(AN45,'シフト記号表（勤務時間帯）'!$C$6:$Y$47,23,FALSE()))</f>
        <v/>
      </c>
      <c r="AO47" s="96" t="str">
        <f>IF(AO45="","",VLOOKUP(AO45,'シフト記号表（勤務時間帯）'!$C$6:$Y$47,23,FALSE()))</f>
        <v/>
      </c>
      <c r="AP47" s="94" t="str">
        <f>IF(AP45="","",VLOOKUP(AP45,'シフト記号表（勤務時間帯）'!$C$6:$Y$47,23,FALSE()))</f>
        <v/>
      </c>
      <c r="AQ47" s="95" t="str">
        <f>IF(AQ45="","",VLOOKUP(AQ45,'シフト記号表（勤務時間帯）'!$C$6:$Y$47,23,FALSE()))</f>
        <v/>
      </c>
      <c r="AR47" s="95" t="str">
        <f>IF(AR45="","",VLOOKUP(AR45,'シフト記号表（勤務時間帯）'!$C$6:$Y$47,23,FALSE()))</f>
        <v/>
      </c>
      <c r="AS47" s="95" t="str">
        <f>IF(AS45="","",VLOOKUP(AS45,'シフト記号表（勤務時間帯）'!$C$6:$Y$47,23,FALSE()))</f>
        <v/>
      </c>
      <c r="AT47" s="95" t="str">
        <f>IF(AT45="","",VLOOKUP(AT45,'シフト記号表（勤務時間帯）'!$C$6:$Y$47,23,FALSE()))</f>
        <v/>
      </c>
      <c r="AU47" s="95" t="str">
        <f>IF(AU45="","",VLOOKUP(AU45,'シフト記号表（勤務時間帯）'!$C$6:$Y$47,23,FALSE()))</f>
        <v/>
      </c>
      <c r="AV47" s="96" t="str">
        <f>IF(AV45="","",VLOOKUP(AV45,'シフト記号表（勤務時間帯）'!$C$6:$Y$47,23,FALSE()))</f>
        <v/>
      </c>
      <c r="AW47" s="94" t="str">
        <f>IF(AW45="","",VLOOKUP(AW45,'シフト記号表（勤務時間帯）'!$C$6:$Y$47,23,FALSE()))</f>
        <v/>
      </c>
      <c r="AX47" s="95" t="str">
        <f>IF(AX45="","",VLOOKUP(AX45,'シフト記号表（勤務時間帯）'!$C$6:$Y$47,23,FALSE()))</f>
        <v/>
      </c>
      <c r="AY47" s="95" t="str">
        <f>IF(AY45="","",VLOOKUP(AY45,'シフト記号表（勤務時間帯）'!$C$6:$Y$47,23,FALSE()))</f>
        <v/>
      </c>
      <c r="AZ47" s="442">
        <f>IF($BC$3="４週",SUM(U47:AV47),IF($BC$3="暦月",SUM(U47:AY47),""))</f>
        <v>0</v>
      </c>
      <c r="BA47" s="442"/>
      <c r="BB47" s="443">
        <f>IF($BC$3="４週",AZ47/4,IF($BC$3="暦月",(AZ47/($BC$8/7)),""))</f>
        <v>0</v>
      </c>
      <c r="BC47" s="443"/>
      <c r="BD47" s="475"/>
      <c r="BE47" s="475"/>
      <c r="BF47" s="475"/>
      <c r="BG47" s="475"/>
      <c r="BH47" s="475"/>
    </row>
    <row r="48" spans="2:60" ht="20.25" customHeight="1" x14ac:dyDescent="0.4">
      <c r="B48" s="97"/>
      <c r="C48" s="444"/>
      <c r="D48" s="444"/>
      <c r="E48" s="444"/>
      <c r="F48" s="78"/>
      <c r="G48" s="79"/>
      <c r="H48" s="445"/>
      <c r="I48" s="449"/>
      <c r="J48" s="449"/>
      <c r="K48" s="449"/>
      <c r="L48" s="449"/>
      <c r="M48" s="447"/>
      <c r="N48" s="447"/>
      <c r="O48" s="447"/>
      <c r="P48" s="100" t="s">
        <v>47</v>
      </c>
      <c r="Q48" s="104"/>
      <c r="R48" s="104"/>
      <c r="S48" s="105"/>
      <c r="T48" s="110"/>
      <c r="U48" s="175"/>
      <c r="V48" s="176"/>
      <c r="W48" s="176"/>
      <c r="X48" s="176"/>
      <c r="Y48" s="176"/>
      <c r="Z48" s="176"/>
      <c r="AA48" s="177"/>
      <c r="AB48" s="175"/>
      <c r="AC48" s="176"/>
      <c r="AD48" s="176"/>
      <c r="AE48" s="176"/>
      <c r="AF48" s="176"/>
      <c r="AG48" s="176"/>
      <c r="AH48" s="177"/>
      <c r="AI48" s="175"/>
      <c r="AJ48" s="176"/>
      <c r="AK48" s="176"/>
      <c r="AL48" s="176"/>
      <c r="AM48" s="176"/>
      <c r="AN48" s="176"/>
      <c r="AO48" s="177"/>
      <c r="AP48" s="175"/>
      <c r="AQ48" s="176"/>
      <c r="AR48" s="176"/>
      <c r="AS48" s="176"/>
      <c r="AT48" s="176"/>
      <c r="AU48" s="176"/>
      <c r="AV48" s="177"/>
      <c r="AW48" s="175"/>
      <c r="AX48" s="176"/>
      <c r="AY48" s="176"/>
      <c r="AZ48" s="437"/>
      <c r="BA48" s="437"/>
      <c r="BB48" s="438"/>
      <c r="BC48" s="438"/>
      <c r="BD48" s="475"/>
      <c r="BE48" s="475"/>
      <c r="BF48" s="475"/>
      <c r="BG48" s="475"/>
      <c r="BH48" s="475"/>
    </row>
    <row r="49" spans="2:60" ht="20.25" customHeight="1" x14ac:dyDescent="0.4">
      <c r="B49" s="77">
        <f>B46+1</f>
        <v>10</v>
      </c>
      <c r="C49" s="444"/>
      <c r="D49" s="444"/>
      <c r="E49" s="444"/>
      <c r="F49" s="78">
        <f>C48</f>
        <v>0</v>
      </c>
      <c r="G49" s="79"/>
      <c r="H49" s="445"/>
      <c r="I49" s="449"/>
      <c r="J49" s="449"/>
      <c r="K49" s="449"/>
      <c r="L49" s="449"/>
      <c r="M49" s="447"/>
      <c r="N49" s="447"/>
      <c r="O49" s="447"/>
      <c r="P49" s="80" t="s">
        <v>48</v>
      </c>
      <c r="Q49" s="81"/>
      <c r="R49" s="81"/>
      <c r="S49" s="82"/>
      <c r="T49" s="83"/>
      <c r="U49" s="84" t="str">
        <f>IF(U48="","",VLOOKUP(U48,'シフト記号表（勤務時間帯）'!$C$6:$W$47,21,FALSE()))</f>
        <v/>
      </c>
      <c r="V49" s="85" t="str">
        <f>IF(V48="","",VLOOKUP(V48,'シフト記号表（勤務時間帯）'!$C$6:$W$47,21,FALSE()))</f>
        <v/>
      </c>
      <c r="W49" s="85" t="str">
        <f>IF(W48="","",VLOOKUP(W48,'シフト記号表（勤務時間帯）'!$C$6:$W$47,21,FALSE()))</f>
        <v/>
      </c>
      <c r="X49" s="85" t="str">
        <f>IF(X48="","",VLOOKUP(X48,'シフト記号表（勤務時間帯）'!$C$6:$W$47,21,FALSE()))</f>
        <v/>
      </c>
      <c r="Y49" s="85" t="str">
        <f>IF(Y48="","",VLOOKUP(Y48,'シフト記号表（勤務時間帯）'!$C$6:$W$47,21,FALSE()))</f>
        <v/>
      </c>
      <c r="Z49" s="85" t="str">
        <f>IF(Z48="","",VLOOKUP(Z48,'シフト記号表（勤務時間帯）'!$C$6:$W$47,21,FALSE()))</f>
        <v/>
      </c>
      <c r="AA49" s="86" t="str">
        <f>IF(AA48="","",VLOOKUP(AA48,'シフト記号表（勤務時間帯）'!$C$6:$W$47,21,FALSE()))</f>
        <v/>
      </c>
      <c r="AB49" s="84" t="str">
        <f>IF(AB48="","",VLOOKUP(AB48,'シフト記号表（勤務時間帯）'!$C$6:$W$47,21,FALSE()))</f>
        <v/>
      </c>
      <c r="AC49" s="85" t="str">
        <f>IF(AC48="","",VLOOKUP(AC48,'シフト記号表（勤務時間帯）'!$C$6:$W$47,21,FALSE()))</f>
        <v/>
      </c>
      <c r="AD49" s="85" t="str">
        <f>IF(AD48="","",VLOOKUP(AD48,'シフト記号表（勤務時間帯）'!$C$6:$W$47,21,FALSE()))</f>
        <v/>
      </c>
      <c r="AE49" s="85" t="str">
        <f>IF(AE48="","",VLOOKUP(AE48,'シフト記号表（勤務時間帯）'!$C$6:$W$47,21,FALSE()))</f>
        <v/>
      </c>
      <c r="AF49" s="85" t="str">
        <f>IF(AF48="","",VLOOKUP(AF48,'シフト記号表（勤務時間帯）'!$C$6:$W$47,21,FALSE()))</f>
        <v/>
      </c>
      <c r="AG49" s="85" t="str">
        <f>IF(AG48="","",VLOOKUP(AG48,'シフト記号表（勤務時間帯）'!$C$6:$W$47,21,FALSE()))</f>
        <v/>
      </c>
      <c r="AH49" s="86" t="str">
        <f>IF(AH48="","",VLOOKUP(AH48,'シフト記号表（勤務時間帯）'!$C$6:$W$47,21,FALSE()))</f>
        <v/>
      </c>
      <c r="AI49" s="84" t="str">
        <f>IF(AI48="","",VLOOKUP(AI48,'シフト記号表（勤務時間帯）'!$C$6:$W$47,21,FALSE()))</f>
        <v/>
      </c>
      <c r="AJ49" s="85" t="str">
        <f>IF(AJ48="","",VLOOKUP(AJ48,'シフト記号表（勤務時間帯）'!$C$6:$W$47,21,FALSE()))</f>
        <v/>
      </c>
      <c r="AK49" s="85" t="str">
        <f>IF(AK48="","",VLOOKUP(AK48,'シフト記号表（勤務時間帯）'!$C$6:$W$47,21,FALSE()))</f>
        <v/>
      </c>
      <c r="AL49" s="85" t="str">
        <f>IF(AL48="","",VLOOKUP(AL48,'シフト記号表（勤務時間帯）'!$C$6:$W$47,21,FALSE()))</f>
        <v/>
      </c>
      <c r="AM49" s="85" t="str">
        <f>IF(AM48="","",VLOOKUP(AM48,'シフト記号表（勤務時間帯）'!$C$6:$W$47,21,FALSE()))</f>
        <v/>
      </c>
      <c r="AN49" s="85" t="str">
        <f>IF(AN48="","",VLOOKUP(AN48,'シフト記号表（勤務時間帯）'!$C$6:$W$47,21,FALSE()))</f>
        <v/>
      </c>
      <c r="AO49" s="86" t="str">
        <f>IF(AO48="","",VLOOKUP(AO48,'シフト記号表（勤務時間帯）'!$C$6:$W$47,21,FALSE()))</f>
        <v/>
      </c>
      <c r="AP49" s="84" t="str">
        <f>IF(AP48="","",VLOOKUP(AP48,'シフト記号表（勤務時間帯）'!$C$6:$W$47,21,FALSE()))</f>
        <v/>
      </c>
      <c r="AQ49" s="85" t="str">
        <f>IF(AQ48="","",VLOOKUP(AQ48,'シフト記号表（勤務時間帯）'!$C$6:$W$47,21,FALSE()))</f>
        <v/>
      </c>
      <c r="AR49" s="85" t="str">
        <f>IF(AR48="","",VLOOKUP(AR48,'シフト記号表（勤務時間帯）'!$C$6:$W$47,21,FALSE()))</f>
        <v/>
      </c>
      <c r="AS49" s="85" t="str">
        <f>IF(AS48="","",VLOOKUP(AS48,'シフト記号表（勤務時間帯）'!$C$6:$W$47,21,FALSE()))</f>
        <v/>
      </c>
      <c r="AT49" s="85" t="str">
        <f>IF(AT48="","",VLOOKUP(AT48,'シフト記号表（勤務時間帯）'!$C$6:$W$47,21,FALSE()))</f>
        <v/>
      </c>
      <c r="AU49" s="85" t="str">
        <f>IF(AU48="","",VLOOKUP(AU48,'シフト記号表（勤務時間帯）'!$C$6:$W$47,21,FALSE()))</f>
        <v/>
      </c>
      <c r="AV49" s="86" t="str">
        <f>IF(AV48="","",VLOOKUP(AV48,'シフト記号表（勤務時間帯）'!$C$6:$W$47,21,FALSE()))</f>
        <v/>
      </c>
      <c r="AW49" s="84" t="str">
        <f>IF(AW48="","",VLOOKUP(AW48,'シフト記号表（勤務時間帯）'!$C$6:$W$47,21,FALSE()))</f>
        <v/>
      </c>
      <c r="AX49" s="85" t="str">
        <f>IF(AX48="","",VLOOKUP(AX48,'シフト記号表（勤務時間帯）'!$C$6:$W$47,21,FALSE()))</f>
        <v/>
      </c>
      <c r="AY49" s="85" t="str">
        <f>IF(AY48="","",VLOOKUP(AY48,'シフト記号表（勤務時間帯）'!$C$6:$W$47,21,FALSE()))</f>
        <v/>
      </c>
      <c r="AZ49" s="440">
        <f>IF($BC$3="４週",SUM(U49:AV49),IF($BC$3="暦月",SUM(U49:AY49),""))</f>
        <v>0</v>
      </c>
      <c r="BA49" s="440"/>
      <c r="BB49" s="441">
        <f>IF($BC$3="４週",AZ49/4,IF($BC$3="暦月",(AZ49/($BC$8/7)),""))</f>
        <v>0</v>
      </c>
      <c r="BC49" s="441"/>
      <c r="BD49" s="475"/>
      <c r="BE49" s="475"/>
      <c r="BF49" s="475"/>
      <c r="BG49" s="475"/>
      <c r="BH49" s="475"/>
    </row>
    <row r="50" spans="2:60" ht="20.25" customHeight="1" x14ac:dyDescent="0.4">
      <c r="B50" s="87"/>
      <c r="C50" s="444"/>
      <c r="D50" s="444"/>
      <c r="E50" s="444"/>
      <c r="F50" s="88"/>
      <c r="G50" s="89">
        <f>C48</f>
        <v>0</v>
      </c>
      <c r="H50" s="445"/>
      <c r="I50" s="449"/>
      <c r="J50" s="449"/>
      <c r="K50" s="449"/>
      <c r="L50" s="449"/>
      <c r="M50" s="447"/>
      <c r="N50" s="447"/>
      <c r="O50" s="447"/>
      <c r="P50" s="111" t="s">
        <v>49</v>
      </c>
      <c r="Q50" s="112"/>
      <c r="R50" s="112"/>
      <c r="S50" s="113"/>
      <c r="T50" s="114"/>
      <c r="U50" s="94" t="str">
        <f>IF(U48="","",VLOOKUP(U48,'シフト記号表（勤務時間帯）'!$C$6:$Y$47,23,FALSE()))</f>
        <v/>
      </c>
      <c r="V50" s="95" t="str">
        <f>IF(V48="","",VLOOKUP(V48,'シフト記号表（勤務時間帯）'!$C$6:$Y$47,23,FALSE()))</f>
        <v/>
      </c>
      <c r="W50" s="95" t="str">
        <f>IF(W48="","",VLOOKUP(W48,'シフト記号表（勤務時間帯）'!$C$6:$Y$47,23,FALSE()))</f>
        <v/>
      </c>
      <c r="X50" s="95" t="str">
        <f>IF(X48="","",VLOOKUP(X48,'シフト記号表（勤務時間帯）'!$C$6:$Y$47,23,FALSE()))</f>
        <v/>
      </c>
      <c r="Y50" s="95" t="str">
        <f>IF(Y48="","",VLOOKUP(Y48,'シフト記号表（勤務時間帯）'!$C$6:$Y$47,23,FALSE()))</f>
        <v/>
      </c>
      <c r="Z50" s="95" t="str">
        <f>IF(Z48="","",VLOOKUP(Z48,'シフト記号表（勤務時間帯）'!$C$6:$Y$47,23,FALSE()))</f>
        <v/>
      </c>
      <c r="AA50" s="96" t="str">
        <f>IF(AA48="","",VLOOKUP(AA48,'シフト記号表（勤務時間帯）'!$C$6:$Y$47,23,FALSE()))</f>
        <v/>
      </c>
      <c r="AB50" s="94" t="str">
        <f>IF(AB48="","",VLOOKUP(AB48,'シフト記号表（勤務時間帯）'!$C$6:$Y$47,23,FALSE()))</f>
        <v/>
      </c>
      <c r="AC50" s="95" t="str">
        <f>IF(AC48="","",VLOOKUP(AC48,'シフト記号表（勤務時間帯）'!$C$6:$Y$47,23,FALSE()))</f>
        <v/>
      </c>
      <c r="AD50" s="95" t="str">
        <f>IF(AD48="","",VLOOKUP(AD48,'シフト記号表（勤務時間帯）'!$C$6:$Y$47,23,FALSE()))</f>
        <v/>
      </c>
      <c r="AE50" s="95" t="str">
        <f>IF(AE48="","",VLOOKUP(AE48,'シフト記号表（勤務時間帯）'!$C$6:$Y$47,23,FALSE()))</f>
        <v/>
      </c>
      <c r="AF50" s="95" t="str">
        <f>IF(AF48="","",VLOOKUP(AF48,'シフト記号表（勤務時間帯）'!$C$6:$Y$47,23,FALSE()))</f>
        <v/>
      </c>
      <c r="AG50" s="95" t="str">
        <f>IF(AG48="","",VLOOKUP(AG48,'シフト記号表（勤務時間帯）'!$C$6:$Y$47,23,FALSE()))</f>
        <v/>
      </c>
      <c r="AH50" s="96" t="str">
        <f>IF(AH48="","",VLOOKUP(AH48,'シフト記号表（勤務時間帯）'!$C$6:$Y$47,23,FALSE()))</f>
        <v/>
      </c>
      <c r="AI50" s="94" t="str">
        <f>IF(AI48="","",VLOOKUP(AI48,'シフト記号表（勤務時間帯）'!$C$6:$Y$47,23,FALSE()))</f>
        <v/>
      </c>
      <c r="AJ50" s="95" t="str">
        <f>IF(AJ48="","",VLOOKUP(AJ48,'シフト記号表（勤務時間帯）'!$C$6:$Y$47,23,FALSE()))</f>
        <v/>
      </c>
      <c r="AK50" s="95" t="str">
        <f>IF(AK48="","",VLOOKUP(AK48,'シフト記号表（勤務時間帯）'!$C$6:$Y$47,23,FALSE()))</f>
        <v/>
      </c>
      <c r="AL50" s="95" t="str">
        <f>IF(AL48="","",VLOOKUP(AL48,'シフト記号表（勤務時間帯）'!$C$6:$Y$47,23,FALSE()))</f>
        <v/>
      </c>
      <c r="AM50" s="95" t="str">
        <f>IF(AM48="","",VLOOKUP(AM48,'シフト記号表（勤務時間帯）'!$C$6:$Y$47,23,FALSE()))</f>
        <v/>
      </c>
      <c r="AN50" s="95" t="str">
        <f>IF(AN48="","",VLOOKUP(AN48,'シフト記号表（勤務時間帯）'!$C$6:$Y$47,23,FALSE()))</f>
        <v/>
      </c>
      <c r="AO50" s="96" t="str">
        <f>IF(AO48="","",VLOOKUP(AO48,'シフト記号表（勤務時間帯）'!$C$6:$Y$47,23,FALSE()))</f>
        <v/>
      </c>
      <c r="AP50" s="94" t="str">
        <f>IF(AP48="","",VLOOKUP(AP48,'シフト記号表（勤務時間帯）'!$C$6:$Y$47,23,FALSE()))</f>
        <v/>
      </c>
      <c r="AQ50" s="95" t="str">
        <f>IF(AQ48="","",VLOOKUP(AQ48,'シフト記号表（勤務時間帯）'!$C$6:$Y$47,23,FALSE()))</f>
        <v/>
      </c>
      <c r="AR50" s="95" t="str">
        <f>IF(AR48="","",VLOOKUP(AR48,'シフト記号表（勤務時間帯）'!$C$6:$Y$47,23,FALSE()))</f>
        <v/>
      </c>
      <c r="AS50" s="95" t="str">
        <f>IF(AS48="","",VLOOKUP(AS48,'シフト記号表（勤務時間帯）'!$C$6:$Y$47,23,FALSE()))</f>
        <v/>
      </c>
      <c r="AT50" s="95" t="str">
        <f>IF(AT48="","",VLOOKUP(AT48,'シフト記号表（勤務時間帯）'!$C$6:$Y$47,23,FALSE()))</f>
        <v/>
      </c>
      <c r="AU50" s="95" t="str">
        <f>IF(AU48="","",VLOOKUP(AU48,'シフト記号表（勤務時間帯）'!$C$6:$Y$47,23,FALSE()))</f>
        <v/>
      </c>
      <c r="AV50" s="96" t="str">
        <f>IF(AV48="","",VLOOKUP(AV48,'シフト記号表（勤務時間帯）'!$C$6:$Y$47,23,FALSE()))</f>
        <v/>
      </c>
      <c r="AW50" s="94" t="str">
        <f>IF(AW48="","",VLOOKUP(AW48,'シフト記号表（勤務時間帯）'!$C$6:$Y$47,23,FALSE()))</f>
        <v/>
      </c>
      <c r="AX50" s="95" t="str">
        <f>IF(AX48="","",VLOOKUP(AX48,'シフト記号表（勤務時間帯）'!$C$6:$Y$47,23,FALSE()))</f>
        <v/>
      </c>
      <c r="AY50" s="95" t="str">
        <f>IF(AY48="","",VLOOKUP(AY48,'シフト記号表（勤務時間帯）'!$C$6:$Y$47,23,FALSE()))</f>
        <v/>
      </c>
      <c r="AZ50" s="442">
        <f>IF($BC$3="４週",SUM(U50:AV50),IF($BC$3="暦月",SUM(U50:AY50),""))</f>
        <v>0</v>
      </c>
      <c r="BA50" s="442"/>
      <c r="BB50" s="443">
        <f>IF($BC$3="４週",AZ50/4,IF($BC$3="暦月",(AZ50/($BC$8/7)),""))</f>
        <v>0</v>
      </c>
      <c r="BC50" s="443"/>
      <c r="BD50" s="475"/>
      <c r="BE50" s="475"/>
      <c r="BF50" s="475"/>
      <c r="BG50" s="475"/>
      <c r="BH50" s="475"/>
    </row>
    <row r="51" spans="2:60" ht="20.25" customHeight="1" x14ac:dyDescent="0.4">
      <c r="B51" s="97"/>
      <c r="C51" s="444"/>
      <c r="D51" s="444"/>
      <c r="E51" s="444"/>
      <c r="F51" s="78"/>
      <c r="G51" s="79"/>
      <c r="H51" s="445"/>
      <c r="I51" s="449"/>
      <c r="J51" s="449"/>
      <c r="K51" s="449"/>
      <c r="L51" s="449"/>
      <c r="M51" s="447"/>
      <c r="N51" s="447"/>
      <c r="O51" s="447"/>
      <c r="P51" s="100" t="s">
        <v>47</v>
      </c>
      <c r="Q51" s="104"/>
      <c r="R51" s="104"/>
      <c r="S51" s="105"/>
      <c r="T51" s="110"/>
      <c r="U51" s="175"/>
      <c r="V51" s="176"/>
      <c r="W51" s="176"/>
      <c r="X51" s="176"/>
      <c r="Y51" s="176"/>
      <c r="Z51" s="176"/>
      <c r="AA51" s="177"/>
      <c r="AB51" s="175"/>
      <c r="AC51" s="176"/>
      <c r="AD51" s="176"/>
      <c r="AE51" s="176"/>
      <c r="AF51" s="176"/>
      <c r="AG51" s="176"/>
      <c r="AH51" s="177"/>
      <c r="AI51" s="175"/>
      <c r="AJ51" s="176"/>
      <c r="AK51" s="176"/>
      <c r="AL51" s="176"/>
      <c r="AM51" s="176"/>
      <c r="AN51" s="176"/>
      <c r="AO51" s="177"/>
      <c r="AP51" s="175"/>
      <c r="AQ51" s="176"/>
      <c r="AR51" s="176"/>
      <c r="AS51" s="176"/>
      <c r="AT51" s="176"/>
      <c r="AU51" s="176"/>
      <c r="AV51" s="177"/>
      <c r="AW51" s="175"/>
      <c r="AX51" s="176"/>
      <c r="AY51" s="176"/>
      <c r="AZ51" s="437"/>
      <c r="BA51" s="437"/>
      <c r="BB51" s="438"/>
      <c r="BC51" s="438"/>
      <c r="BD51" s="475"/>
      <c r="BE51" s="475"/>
      <c r="BF51" s="475"/>
      <c r="BG51" s="475"/>
      <c r="BH51" s="475"/>
    </row>
    <row r="52" spans="2:60" ht="20.25" customHeight="1" x14ac:dyDescent="0.4">
      <c r="B52" s="77">
        <f>B49+1</f>
        <v>11</v>
      </c>
      <c r="C52" s="444"/>
      <c r="D52" s="444"/>
      <c r="E52" s="444"/>
      <c r="F52" s="78">
        <f>C51</f>
        <v>0</v>
      </c>
      <c r="G52" s="79"/>
      <c r="H52" s="445"/>
      <c r="I52" s="449"/>
      <c r="J52" s="449"/>
      <c r="K52" s="449"/>
      <c r="L52" s="449"/>
      <c r="M52" s="447"/>
      <c r="N52" s="447"/>
      <c r="O52" s="447"/>
      <c r="P52" s="80" t="s">
        <v>48</v>
      </c>
      <c r="Q52" s="81"/>
      <c r="R52" s="81"/>
      <c r="S52" s="82"/>
      <c r="T52" s="83"/>
      <c r="U52" s="84" t="str">
        <f>IF(U51="","",VLOOKUP(U51,'シフト記号表（勤務時間帯）'!$C$6:$W$47,21,FALSE()))</f>
        <v/>
      </c>
      <c r="V52" s="85" t="str">
        <f>IF(V51="","",VLOOKUP(V51,'シフト記号表（勤務時間帯）'!$C$6:$W$47,21,FALSE()))</f>
        <v/>
      </c>
      <c r="W52" s="85" t="str">
        <f>IF(W51="","",VLOOKUP(W51,'シフト記号表（勤務時間帯）'!$C$6:$W$47,21,FALSE()))</f>
        <v/>
      </c>
      <c r="X52" s="85" t="str">
        <f>IF(X51="","",VLOOKUP(X51,'シフト記号表（勤務時間帯）'!$C$6:$W$47,21,FALSE()))</f>
        <v/>
      </c>
      <c r="Y52" s="85" t="str">
        <f>IF(Y51="","",VLOOKUP(Y51,'シフト記号表（勤務時間帯）'!$C$6:$W$47,21,FALSE()))</f>
        <v/>
      </c>
      <c r="Z52" s="85" t="str">
        <f>IF(Z51="","",VLOOKUP(Z51,'シフト記号表（勤務時間帯）'!$C$6:$W$47,21,FALSE()))</f>
        <v/>
      </c>
      <c r="AA52" s="86" t="str">
        <f>IF(AA51="","",VLOOKUP(AA51,'シフト記号表（勤務時間帯）'!$C$6:$W$47,21,FALSE()))</f>
        <v/>
      </c>
      <c r="AB52" s="84" t="str">
        <f>IF(AB51="","",VLOOKUP(AB51,'シフト記号表（勤務時間帯）'!$C$6:$W$47,21,FALSE()))</f>
        <v/>
      </c>
      <c r="AC52" s="85" t="str">
        <f>IF(AC51="","",VLOOKUP(AC51,'シフト記号表（勤務時間帯）'!$C$6:$W$47,21,FALSE()))</f>
        <v/>
      </c>
      <c r="AD52" s="85" t="str">
        <f>IF(AD51="","",VLOOKUP(AD51,'シフト記号表（勤務時間帯）'!$C$6:$W$47,21,FALSE()))</f>
        <v/>
      </c>
      <c r="AE52" s="85" t="str">
        <f>IF(AE51="","",VLOOKUP(AE51,'シフト記号表（勤務時間帯）'!$C$6:$W$47,21,FALSE()))</f>
        <v/>
      </c>
      <c r="AF52" s="85" t="str">
        <f>IF(AF51="","",VLOOKUP(AF51,'シフト記号表（勤務時間帯）'!$C$6:$W$47,21,FALSE()))</f>
        <v/>
      </c>
      <c r="AG52" s="85" t="str">
        <f>IF(AG51="","",VLOOKUP(AG51,'シフト記号表（勤務時間帯）'!$C$6:$W$47,21,FALSE()))</f>
        <v/>
      </c>
      <c r="AH52" s="86" t="str">
        <f>IF(AH51="","",VLOOKUP(AH51,'シフト記号表（勤務時間帯）'!$C$6:$W$47,21,FALSE()))</f>
        <v/>
      </c>
      <c r="AI52" s="84" t="str">
        <f>IF(AI51="","",VLOOKUP(AI51,'シフト記号表（勤務時間帯）'!$C$6:$W$47,21,FALSE()))</f>
        <v/>
      </c>
      <c r="AJ52" s="85" t="str">
        <f>IF(AJ51="","",VLOOKUP(AJ51,'シフト記号表（勤務時間帯）'!$C$6:$W$47,21,FALSE()))</f>
        <v/>
      </c>
      <c r="AK52" s="85" t="str">
        <f>IF(AK51="","",VLOOKUP(AK51,'シフト記号表（勤務時間帯）'!$C$6:$W$47,21,FALSE()))</f>
        <v/>
      </c>
      <c r="AL52" s="85" t="str">
        <f>IF(AL51="","",VLOOKUP(AL51,'シフト記号表（勤務時間帯）'!$C$6:$W$47,21,FALSE()))</f>
        <v/>
      </c>
      <c r="AM52" s="85" t="str">
        <f>IF(AM51="","",VLOOKUP(AM51,'シフト記号表（勤務時間帯）'!$C$6:$W$47,21,FALSE()))</f>
        <v/>
      </c>
      <c r="AN52" s="85" t="str">
        <f>IF(AN51="","",VLOOKUP(AN51,'シフト記号表（勤務時間帯）'!$C$6:$W$47,21,FALSE()))</f>
        <v/>
      </c>
      <c r="AO52" s="86" t="str">
        <f>IF(AO51="","",VLOOKUP(AO51,'シフト記号表（勤務時間帯）'!$C$6:$W$47,21,FALSE()))</f>
        <v/>
      </c>
      <c r="AP52" s="84" t="str">
        <f>IF(AP51="","",VLOOKUP(AP51,'シフト記号表（勤務時間帯）'!$C$6:$W$47,21,FALSE()))</f>
        <v/>
      </c>
      <c r="AQ52" s="85" t="str">
        <f>IF(AQ51="","",VLOOKUP(AQ51,'シフト記号表（勤務時間帯）'!$C$6:$W$47,21,FALSE()))</f>
        <v/>
      </c>
      <c r="AR52" s="85" t="str">
        <f>IF(AR51="","",VLOOKUP(AR51,'シフト記号表（勤務時間帯）'!$C$6:$W$47,21,FALSE()))</f>
        <v/>
      </c>
      <c r="AS52" s="85" t="str">
        <f>IF(AS51="","",VLOOKUP(AS51,'シフト記号表（勤務時間帯）'!$C$6:$W$47,21,FALSE()))</f>
        <v/>
      </c>
      <c r="AT52" s="85" t="str">
        <f>IF(AT51="","",VLOOKUP(AT51,'シフト記号表（勤務時間帯）'!$C$6:$W$47,21,FALSE()))</f>
        <v/>
      </c>
      <c r="AU52" s="85" t="str">
        <f>IF(AU51="","",VLOOKUP(AU51,'シフト記号表（勤務時間帯）'!$C$6:$W$47,21,FALSE()))</f>
        <v/>
      </c>
      <c r="AV52" s="86" t="str">
        <f>IF(AV51="","",VLOOKUP(AV51,'シフト記号表（勤務時間帯）'!$C$6:$W$47,21,FALSE()))</f>
        <v/>
      </c>
      <c r="AW52" s="84" t="str">
        <f>IF(AW51="","",VLOOKUP(AW51,'シフト記号表（勤務時間帯）'!$C$6:$W$47,21,FALSE()))</f>
        <v/>
      </c>
      <c r="AX52" s="85" t="str">
        <f>IF(AX51="","",VLOOKUP(AX51,'シフト記号表（勤務時間帯）'!$C$6:$W$47,21,FALSE()))</f>
        <v/>
      </c>
      <c r="AY52" s="85" t="str">
        <f>IF(AY51="","",VLOOKUP(AY51,'シフト記号表（勤務時間帯）'!$C$6:$W$47,21,FALSE()))</f>
        <v/>
      </c>
      <c r="AZ52" s="440">
        <f>IF($BC$3="４週",SUM(U52:AV52),IF($BC$3="暦月",SUM(U52:AY52),""))</f>
        <v>0</v>
      </c>
      <c r="BA52" s="440"/>
      <c r="BB52" s="441">
        <f>IF($BC$3="４週",AZ52/4,IF($BC$3="暦月",(AZ52/($BC$8/7)),""))</f>
        <v>0</v>
      </c>
      <c r="BC52" s="441"/>
      <c r="BD52" s="475"/>
      <c r="BE52" s="475"/>
      <c r="BF52" s="475"/>
      <c r="BG52" s="475"/>
      <c r="BH52" s="475"/>
    </row>
    <row r="53" spans="2:60" ht="20.25" customHeight="1" x14ac:dyDescent="0.4">
      <c r="B53" s="87"/>
      <c r="C53" s="444"/>
      <c r="D53" s="444"/>
      <c r="E53" s="444"/>
      <c r="F53" s="88"/>
      <c r="G53" s="89">
        <f>C51</f>
        <v>0</v>
      </c>
      <c r="H53" s="445"/>
      <c r="I53" s="449"/>
      <c r="J53" s="449"/>
      <c r="K53" s="449"/>
      <c r="L53" s="449"/>
      <c r="M53" s="447"/>
      <c r="N53" s="447"/>
      <c r="O53" s="447"/>
      <c r="P53" s="111" t="s">
        <v>49</v>
      </c>
      <c r="Q53" s="112"/>
      <c r="R53" s="112"/>
      <c r="S53" s="113"/>
      <c r="T53" s="114"/>
      <c r="U53" s="94" t="str">
        <f>IF(U51="","",VLOOKUP(U51,'シフト記号表（勤務時間帯）'!$C$6:$Y$47,23,FALSE()))</f>
        <v/>
      </c>
      <c r="V53" s="95" t="str">
        <f>IF(V51="","",VLOOKUP(V51,'シフト記号表（勤務時間帯）'!$C$6:$Y$47,23,FALSE()))</f>
        <v/>
      </c>
      <c r="W53" s="95" t="str">
        <f>IF(W51="","",VLOOKUP(W51,'シフト記号表（勤務時間帯）'!$C$6:$Y$47,23,FALSE()))</f>
        <v/>
      </c>
      <c r="X53" s="95" t="str">
        <f>IF(X51="","",VLOOKUP(X51,'シフト記号表（勤務時間帯）'!$C$6:$Y$47,23,FALSE()))</f>
        <v/>
      </c>
      <c r="Y53" s="95" t="str">
        <f>IF(Y51="","",VLOOKUP(Y51,'シフト記号表（勤務時間帯）'!$C$6:$Y$47,23,FALSE()))</f>
        <v/>
      </c>
      <c r="Z53" s="95" t="str">
        <f>IF(Z51="","",VLOOKUP(Z51,'シフト記号表（勤務時間帯）'!$C$6:$Y$47,23,FALSE()))</f>
        <v/>
      </c>
      <c r="AA53" s="96" t="str">
        <f>IF(AA51="","",VLOOKUP(AA51,'シフト記号表（勤務時間帯）'!$C$6:$Y$47,23,FALSE()))</f>
        <v/>
      </c>
      <c r="AB53" s="94" t="str">
        <f>IF(AB51="","",VLOOKUP(AB51,'シフト記号表（勤務時間帯）'!$C$6:$Y$47,23,FALSE()))</f>
        <v/>
      </c>
      <c r="AC53" s="95" t="str">
        <f>IF(AC51="","",VLOOKUP(AC51,'シフト記号表（勤務時間帯）'!$C$6:$Y$47,23,FALSE()))</f>
        <v/>
      </c>
      <c r="AD53" s="95" t="str">
        <f>IF(AD51="","",VLOOKUP(AD51,'シフト記号表（勤務時間帯）'!$C$6:$Y$47,23,FALSE()))</f>
        <v/>
      </c>
      <c r="AE53" s="95" t="str">
        <f>IF(AE51="","",VLOOKUP(AE51,'シフト記号表（勤務時間帯）'!$C$6:$Y$47,23,FALSE()))</f>
        <v/>
      </c>
      <c r="AF53" s="95" t="str">
        <f>IF(AF51="","",VLOOKUP(AF51,'シフト記号表（勤務時間帯）'!$C$6:$Y$47,23,FALSE()))</f>
        <v/>
      </c>
      <c r="AG53" s="95" t="str">
        <f>IF(AG51="","",VLOOKUP(AG51,'シフト記号表（勤務時間帯）'!$C$6:$Y$47,23,FALSE()))</f>
        <v/>
      </c>
      <c r="AH53" s="96" t="str">
        <f>IF(AH51="","",VLOOKUP(AH51,'シフト記号表（勤務時間帯）'!$C$6:$Y$47,23,FALSE()))</f>
        <v/>
      </c>
      <c r="AI53" s="94" t="str">
        <f>IF(AI51="","",VLOOKUP(AI51,'シフト記号表（勤務時間帯）'!$C$6:$Y$47,23,FALSE()))</f>
        <v/>
      </c>
      <c r="AJ53" s="95" t="str">
        <f>IF(AJ51="","",VLOOKUP(AJ51,'シフト記号表（勤務時間帯）'!$C$6:$Y$47,23,FALSE()))</f>
        <v/>
      </c>
      <c r="AK53" s="95" t="str">
        <f>IF(AK51="","",VLOOKUP(AK51,'シフト記号表（勤務時間帯）'!$C$6:$Y$47,23,FALSE()))</f>
        <v/>
      </c>
      <c r="AL53" s="95" t="str">
        <f>IF(AL51="","",VLOOKUP(AL51,'シフト記号表（勤務時間帯）'!$C$6:$Y$47,23,FALSE()))</f>
        <v/>
      </c>
      <c r="AM53" s="95" t="str">
        <f>IF(AM51="","",VLOOKUP(AM51,'シフト記号表（勤務時間帯）'!$C$6:$Y$47,23,FALSE()))</f>
        <v/>
      </c>
      <c r="AN53" s="95" t="str">
        <f>IF(AN51="","",VLOOKUP(AN51,'シフト記号表（勤務時間帯）'!$C$6:$Y$47,23,FALSE()))</f>
        <v/>
      </c>
      <c r="AO53" s="96" t="str">
        <f>IF(AO51="","",VLOOKUP(AO51,'シフト記号表（勤務時間帯）'!$C$6:$Y$47,23,FALSE()))</f>
        <v/>
      </c>
      <c r="AP53" s="94" t="str">
        <f>IF(AP51="","",VLOOKUP(AP51,'シフト記号表（勤務時間帯）'!$C$6:$Y$47,23,FALSE()))</f>
        <v/>
      </c>
      <c r="AQ53" s="95" t="str">
        <f>IF(AQ51="","",VLOOKUP(AQ51,'シフト記号表（勤務時間帯）'!$C$6:$Y$47,23,FALSE()))</f>
        <v/>
      </c>
      <c r="AR53" s="95" t="str">
        <f>IF(AR51="","",VLOOKUP(AR51,'シフト記号表（勤務時間帯）'!$C$6:$Y$47,23,FALSE()))</f>
        <v/>
      </c>
      <c r="AS53" s="95" t="str">
        <f>IF(AS51="","",VLOOKUP(AS51,'シフト記号表（勤務時間帯）'!$C$6:$Y$47,23,FALSE()))</f>
        <v/>
      </c>
      <c r="AT53" s="95" t="str">
        <f>IF(AT51="","",VLOOKUP(AT51,'シフト記号表（勤務時間帯）'!$C$6:$Y$47,23,FALSE()))</f>
        <v/>
      </c>
      <c r="AU53" s="95" t="str">
        <f>IF(AU51="","",VLOOKUP(AU51,'シフト記号表（勤務時間帯）'!$C$6:$Y$47,23,FALSE()))</f>
        <v/>
      </c>
      <c r="AV53" s="96" t="str">
        <f>IF(AV51="","",VLOOKUP(AV51,'シフト記号表（勤務時間帯）'!$C$6:$Y$47,23,FALSE()))</f>
        <v/>
      </c>
      <c r="AW53" s="94" t="str">
        <f>IF(AW51="","",VLOOKUP(AW51,'シフト記号表（勤務時間帯）'!$C$6:$Y$47,23,FALSE()))</f>
        <v/>
      </c>
      <c r="AX53" s="95" t="str">
        <f>IF(AX51="","",VLOOKUP(AX51,'シフト記号表（勤務時間帯）'!$C$6:$Y$47,23,FALSE()))</f>
        <v/>
      </c>
      <c r="AY53" s="95" t="str">
        <f>IF(AY51="","",VLOOKUP(AY51,'シフト記号表（勤務時間帯）'!$C$6:$Y$47,23,FALSE()))</f>
        <v/>
      </c>
      <c r="AZ53" s="442">
        <f>IF($BC$3="４週",SUM(U53:AV53),IF($BC$3="暦月",SUM(U53:AY53),""))</f>
        <v>0</v>
      </c>
      <c r="BA53" s="442"/>
      <c r="BB53" s="443">
        <f>IF($BC$3="４週",AZ53/4,IF($BC$3="暦月",(AZ53/($BC$8/7)),""))</f>
        <v>0</v>
      </c>
      <c r="BC53" s="443"/>
      <c r="BD53" s="475"/>
      <c r="BE53" s="475"/>
      <c r="BF53" s="475"/>
      <c r="BG53" s="475"/>
      <c r="BH53" s="475"/>
    </row>
    <row r="54" spans="2:60" ht="20.25" customHeight="1" x14ac:dyDescent="0.4">
      <c r="B54" s="97"/>
      <c r="C54" s="444"/>
      <c r="D54" s="444"/>
      <c r="E54" s="444"/>
      <c r="F54" s="78"/>
      <c r="G54" s="79"/>
      <c r="H54" s="445"/>
      <c r="I54" s="449"/>
      <c r="J54" s="449"/>
      <c r="K54" s="449"/>
      <c r="L54" s="449"/>
      <c r="M54" s="447"/>
      <c r="N54" s="447"/>
      <c r="O54" s="447"/>
      <c r="P54" s="100" t="s">
        <v>47</v>
      </c>
      <c r="Q54" s="104"/>
      <c r="R54" s="104"/>
      <c r="S54" s="105"/>
      <c r="T54" s="110"/>
      <c r="U54" s="175"/>
      <c r="V54" s="176"/>
      <c r="W54" s="176"/>
      <c r="X54" s="176"/>
      <c r="Y54" s="176"/>
      <c r="Z54" s="176"/>
      <c r="AA54" s="177"/>
      <c r="AB54" s="175"/>
      <c r="AC54" s="176"/>
      <c r="AD54" s="176"/>
      <c r="AE54" s="176"/>
      <c r="AF54" s="176"/>
      <c r="AG54" s="176"/>
      <c r="AH54" s="177"/>
      <c r="AI54" s="175"/>
      <c r="AJ54" s="176"/>
      <c r="AK54" s="176"/>
      <c r="AL54" s="176"/>
      <c r="AM54" s="176"/>
      <c r="AN54" s="176"/>
      <c r="AO54" s="177"/>
      <c r="AP54" s="175"/>
      <c r="AQ54" s="176"/>
      <c r="AR54" s="176"/>
      <c r="AS54" s="176"/>
      <c r="AT54" s="176"/>
      <c r="AU54" s="176"/>
      <c r="AV54" s="177"/>
      <c r="AW54" s="175"/>
      <c r="AX54" s="176"/>
      <c r="AY54" s="176"/>
      <c r="AZ54" s="437"/>
      <c r="BA54" s="437"/>
      <c r="BB54" s="438"/>
      <c r="BC54" s="438"/>
      <c r="BD54" s="475"/>
      <c r="BE54" s="475"/>
      <c r="BF54" s="475"/>
      <c r="BG54" s="475"/>
      <c r="BH54" s="475"/>
    </row>
    <row r="55" spans="2:60" ht="20.25" customHeight="1" x14ac:dyDescent="0.4">
      <c r="B55" s="77">
        <f>B52+1</f>
        <v>12</v>
      </c>
      <c r="C55" s="444"/>
      <c r="D55" s="444"/>
      <c r="E55" s="444"/>
      <c r="F55" s="78">
        <f>C54</f>
        <v>0</v>
      </c>
      <c r="G55" s="79"/>
      <c r="H55" s="445"/>
      <c r="I55" s="449"/>
      <c r="J55" s="449"/>
      <c r="K55" s="449"/>
      <c r="L55" s="449"/>
      <c r="M55" s="447"/>
      <c r="N55" s="447"/>
      <c r="O55" s="447"/>
      <c r="P55" s="80" t="s">
        <v>48</v>
      </c>
      <c r="Q55" s="81"/>
      <c r="R55" s="81"/>
      <c r="S55" s="82"/>
      <c r="T55" s="83"/>
      <c r="U55" s="84" t="str">
        <f>IF(U54="","",VLOOKUP(U54,'シフト記号表（勤務時間帯）'!$C$6:$W$47,21,FALSE()))</f>
        <v/>
      </c>
      <c r="V55" s="85" t="str">
        <f>IF(V54="","",VLOOKUP(V54,'シフト記号表（勤務時間帯）'!$C$6:$W$47,21,FALSE()))</f>
        <v/>
      </c>
      <c r="W55" s="85" t="str">
        <f>IF(W54="","",VLOOKUP(W54,'シフト記号表（勤務時間帯）'!$C$6:$W$47,21,FALSE()))</f>
        <v/>
      </c>
      <c r="X55" s="85" t="str">
        <f>IF(X54="","",VLOOKUP(X54,'シフト記号表（勤務時間帯）'!$C$6:$W$47,21,FALSE()))</f>
        <v/>
      </c>
      <c r="Y55" s="85" t="str">
        <f>IF(Y54="","",VLOOKUP(Y54,'シフト記号表（勤務時間帯）'!$C$6:$W$47,21,FALSE()))</f>
        <v/>
      </c>
      <c r="Z55" s="85" t="str">
        <f>IF(Z54="","",VLOOKUP(Z54,'シフト記号表（勤務時間帯）'!$C$6:$W$47,21,FALSE()))</f>
        <v/>
      </c>
      <c r="AA55" s="86" t="str">
        <f>IF(AA54="","",VLOOKUP(AA54,'シフト記号表（勤務時間帯）'!$C$6:$W$47,21,FALSE()))</f>
        <v/>
      </c>
      <c r="AB55" s="84" t="str">
        <f>IF(AB54="","",VLOOKUP(AB54,'シフト記号表（勤務時間帯）'!$C$6:$W$47,21,FALSE()))</f>
        <v/>
      </c>
      <c r="AC55" s="85" t="str">
        <f>IF(AC54="","",VLOOKUP(AC54,'シフト記号表（勤務時間帯）'!$C$6:$W$47,21,FALSE()))</f>
        <v/>
      </c>
      <c r="AD55" s="85" t="str">
        <f>IF(AD54="","",VLOOKUP(AD54,'シフト記号表（勤務時間帯）'!$C$6:$W$47,21,FALSE()))</f>
        <v/>
      </c>
      <c r="AE55" s="85" t="str">
        <f>IF(AE54="","",VLOOKUP(AE54,'シフト記号表（勤務時間帯）'!$C$6:$W$47,21,FALSE()))</f>
        <v/>
      </c>
      <c r="AF55" s="85" t="str">
        <f>IF(AF54="","",VLOOKUP(AF54,'シフト記号表（勤務時間帯）'!$C$6:$W$47,21,FALSE()))</f>
        <v/>
      </c>
      <c r="AG55" s="85" t="str">
        <f>IF(AG54="","",VLOOKUP(AG54,'シフト記号表（勤務時間帯）'!$C$6:$W$47,21,FALSE()))</f>
        <v/>
      </c>
      <c r="AH55" s="86" t="str">
        <f>IF(AH54="","",VLOOKUP(AH54,'シフト記号表（勤務時間帯）'!$C$6:$W$47,21,FALSE()))</f>
        <v/>
      </c>
      <c r="AI55" s="84" t="str">
        <f>IF(AI54="","",VLOOKUP(AI54,'シフト記号表（勤務時間帯）'!$C$6:$W$47,21,FALSE()))</f>
        <v/>
      </c>
      <c r="AJ55" s="85" t="str">
        <f>IF(AJ54="","",VLOOKUP(AJ54,'シフト記号表（勤務時間帯）'!$C$6:$W$47,21,FALSE()))</f>
        <v/>
      </c>
      <c r="AK55" s="85" t="str">
        <f>IF(AK54="","",VLOOKUP(AK54,'シフト記号表（勤務時間帯）'!$C$6:$W$47,21,FALSE()))</f>
        <v/>
      </c>
      <c r="AL55" s="85" t="str">
        <f>IF(AL54="","",VLOOKUP(AL54,'シフト記号表（勤務時間帯）'!$C$6:$W$47,21,FALSE()))</f>
        <v/>
      </c>
      <c r="AM55" s="85" t="str">
        <f>IF(AM54="","",VLOOKUP(AM54,'シフト記号表（勤務時間帯）'!$C$6:$W$47,21,FALSE()))</f>
        <v/>
      </c>
      <c r="AN55" s="85" t="str">
        <f>IF(AN54="","",VLOOKUP(AN54,'シフト記号表（勤務時間帯）'!$C$6:$W$47,21,FALSE()))</f>
        <v/>
      </c>
      <c r="AO55" s="86" t="str">
        <f>IF(AO54="","",VLOOKUP(AO54,'シフト記号表（勤務時間帯）'!$C$6:$W$47,21,FALSE()))</f>
        <v/>
      </c>
      <c r="AP55" s="84" t="str">
        <f>IF(AP54="","",VLOOKUP(AP54,'シフト記号表（勤務時間帯）'!$C$6:$W$47,21,FALSE()))</f>
        <v/>
      </c>
      <c r="AQ55" s="85" t="str">
        <f>IF(AQ54="","",VLOOKUP(AQ54,'シフト記号表（勤務時間帯）'!$C$6:$W$47,21,FALSE()))</f>
        <v/>
      </c>
      <c r="AR55" s="85" t="str">
        <f>IF(AR54="","",VLOOKUP(AR54,'シフト記号表（勤務時間帯）'!$C$6:$W$47,21,FALSE()))</f>
        <v/>
      </c>
      <c r="AS55" s="85" t="str">
        <f>IF(AS54="","",VLOOKUP(AS54,'シフト記号表（勤務時間帯）'!$C$6:$W$47,21,FALSE()))</f>
        <v/>
      </c>
      <c r="AT55" s="85" t="str">
        <f>IF(AT54="","",VLOOKUP(AT54,'シフト記号表（勤務時間帯）'!$C$6:$W$47,21,FALSE()))</f>
        <v/>
      </c>
      <c r="AU55" s="85" t="str">
        <f>IF(AU54="","",VLOOKUP(AU54,'シフト記号表（勤務時間帯）'!$C$6:$W$47,21,FALSE()))</f>
        <v/>
      </c>
      <c r="AV55" s="86" t="str">
        <f>IF(AV54="","",VLOOKUP(AV54,'シフト記号表（勤務時間帯）'!$C$6:$W$47,21,FALSE()))</f>
        <v/>
      </c>
      <c r="AW55" s="84" t="str">
        <f>IF(AW54="","",VLOOKUP(AW54,'シフト記号表（勤務時間帯）'!$C$6:$W$47,21,FALSE()))</f>
        <v/>
      </c>
      <c r="AX55" s="85" t="str">
        <f>IF(AX54="","",VLOOKUP(AX54,'シフト記号表（勤務時間帯）'!$C$6:$W$47,21,FALSE()))</f>
        <v/>
      </c>
      <c r="AY55" s="85" t="str">
        <f>IF(AY54="","",VLOOKUP(AY54,'シフト記号表（勤務時間帯）'!$C$6:$W$47,21,FALSE()))</f>
        <v/>
      </c>
      <c r="AZ55" s="440">
        <f>IF($BC$3="４週",SUM(U55:AV55),IF($BC$3="暦月",SUM(U55:AY55),""))</f>
        <v>0</v>
      </c>
      <c r="BA55" s="440"/>
      <c r="BB55" s="441">
        <f>IF($BC$3="４週",AZ55/4,IF($BC$3="暦月",(AZ55/($BC$8/7)),""))</f>
        <v>0</v>
      </c>
      <c r="BC55" s="441"/>
      <c r="BD55" s="475"/>
      <c r="BE55" s="475"/>
      <c r="BF55" s="475"/>
      <c r="BG55" s="475"/>
      <c r="BH55" s="475"/>
    </row>
    <row r="56" spans="2:60" ht="20.25" customHeight="1" x14ac:dyDescent="0.4">
      <c r="B56" s="87"/>
      <c r="C56" s="444"/>
      <c r="D56" s="444"/>
      <c r="E56" s="444"/>
      <c r="F56" s="88"/>
      <c r="G56" s="89">
        <f>C54</f>
        <v>0</v>
      </c>
      <c r="H56" s="445"/>
      <c r="I56" s="449"/>
      <c r="J56" s="449"/>
      <c r="K56" s="449"/>
      <c r="L56" s="449"/>
      <c r="M56" s="447"/>
      <c r="N56" s="447"/>
      <c r="O56" s="447"/>
      <c r="P56" s="111" t="s">
        <v>49</v>
      </c>
      <c r="Q56" s="112"/>
      <c r="R56" s="112"/>
      <c r="S56" s="113"/>
      <c r="T56" s="114"/>
      <c r="U56" s="94" t="str">
        <f>IF(U54="","",VLOOKUP(U54,'シフト記号表（勤務時間帯）'!$C$6:$Y$47,23,FALSE()))</f>
        <v/>
      </c>
      <c r="V56" s="95" t="str">
        <f>IF(V54="","",VLOOKUP(V54,'シフト記号表（勤務時間帯）'!$C$6:$Y$47,23,FALSE()))</f>
        <v/>
      </c>
      <c r="W56" s="95" t="str">
        <f>IF(W54="","",VLOOKUP(W54,'シフト記号表（勤務時間帯）'!$C$6:$Y$47,23,FALSE()))</f>
        <v/>
      </c>
      <c r="X56" s="95" t="str">
        <f>IF(X54="","",VLOOKUP(X54,'シフト記号表（勤務時間帯）'!$C$6:$Y$47,23,FALSE()))</f>
        <v/>
      </c>
      <c r="Y56" s="95" t="str">
        <f>IF(Y54="","",VLOOKUP(Y54,'シフト記号表（勤務時間帯）'!$C$6:$Y$47,23,FALSE()))</f>
        <v/>
      </c>
      <c r="Z56" s="95" t="str">
        <f>IF(Z54="","",VLOOKUP(Z54,'シフト記号表（勤務時間帯）'!$C$6:$Y$47,23,FALSE()))</f>
        <v/>
      </c>
      <c r="AA56" s="96" t="str">
        <f>IF(AA54="","",VLOOKUP(AA54,'シフト記号表（勤務時間帯）'!$C$6:$Y$47,23,FALSE()))</f>
        <v/>
      </c>
      <c r="AB56" s="94" t="str">
        <f>IF(AB54="","",VLOOKUP(AB54,'シフト記号表（勤務時間帯）'!$C$6:$Y$47,23,FALSE()))</f>
        <v/>
      </c>
      <c r="AC56" s="95" t="str">
        <f>IF(AC54="","",VLOOKUP(AC54,'シフト記号表（勤務時間帯）'!$C$6:$Y$47,23,FALSE()))</f>
        <v/>
      </c>
      <c r="AD56" s="95" t="str">
        <f>IF(AD54="","",VLOOKUP(AD54,'シフト記号表（勤務時間帯）'!$C$6:$Y$47,23,FALSE()))</f>
        <v/>
      </c>
      <c r="AE56" s="95" t="str">
        <f>IF(AE54="","",VLOOKUP(AE54,'シフト記号表（勤務時間帯）'!$C$6:$Y$47,23,FALSE()))</f>
        <v/>
      </c>
      <c r="AF56" s="95" t="str">
        <f>IF(AF54="","",VLOOKUP(AF54,'シフト記号表（勤務時間帯）'!$C$6:$Y$47,23,FALSE()))</f>
        <v/>
      </c>
      <c r="AG56" s="95" t="str">
        <f>IF(AG54="","",VLOOKUP(AG54,'シフト記号表（勤務時間帯）'!$C$6:$Y$47,23,FALSE()))</f>
        <v/>
      </c>
      <c r="AH56" s="96" t="str">
        <f>IF(AH54="","",VLOOKUP(AH54,'シフト記号表（勤務時間帯）'!$C$6:$Y$47,23,FALSE()))</f>
        <v/>
      </c>
      <c r="AI56" s="94" t="str">
        <f>IF(AI54="","",VLOOKUP(AI54,'シフト記号表（勤務時間帯）'!$C$6:$Y$47,23,FALSE()))</f>
        <v/>
      </c>
      <c r="AJ56" s="95" t="str">
        <f>IF(AJ54="","",VLOOKUP(AJ54,'シフト記号表（勤務時間帯）'!$C$6:$Y$47,23,FALSE()))</f>
        <v/>
      </c>
      <c r="AK56" s="95" t="str">
        <f>IF(AK54="","",VLOOKUP(AK54,'シフト記号表（勤務時間帯）'!$C$6:$Y$47,23,FALSE()))</f>
        <v/>
      </c>
      <c r="AL56" s="95" t="str">
        <f>IF(AL54="","",VLOOKUP(AL54,'シフト記号表（勤務時間帯）'!$C$6:$Y$47,23,FALSE()))</f>
        <v/>
      </c>
      <c r="AM56" s="95" t="str">
        <f>IF(AM54="","",VLOOKUP(AM54,'シフト記号表（勤務時間帯）'!$C$6:$Y$47,23,FALSE()))</f>
        <v/>
      </c>
      <c r="AN56" s="95" t="str">
        <f>IF(AN54="","",VLOOKUP(AN54,'シフト記号表（勤務時間帯）'!$C$6:$Y$47,23,FALSE()))</f>
        <v/>
      </c>
      <c r="AO56" s="96" t="str">
        <f>IF(AO54="","",VLOOKUP(AO54,'シフト記号表（勤務時間帯）'!$C$6:$Y$47,23,FALSE()))</f>
        <v/>
      </c>
      <c r="AP56" s="94" t="str">
        <f>IF(AP54="","",VLOOKUP(AP54,'シフト記号表（勤務時間帯）'!$C$6:$Y$47,23,FALSE()))</f>
        <v/>
      </c>
      <c r="AQ56" s="95" t="str">
        <f>IF(AQ54="","",VLOOKUP(AQ54,'シフト記号表（勤務時間帯）'!$C$6:$Y$47,23,FALSE()))</f>
        <v/>
      </c>
      <c r="AR56" s="95" t="str">
        <f>IF(AR54="","",VLOOKUP(AR54,'シフト記号表（勤務時間帯）'!$C$6:$Y$47,23,FALSE()))</f>
        <v/>
      </c>
      <c r="AS56" s="95" t="str">
        <f>IF(AS54="","",VLOOKUP(AS54,'シフト記号表（勤務時間帯）'!$C$6:$Y$47,23,FALSE()))</f>
        <v/>
      </c>
      <c r="AT56" s="95" t="str">
        <f>IF(AT54="","",VLOOKUP(AT54,'シフト記号表（勤務時間帯）'!$C$6:$Y$47,23,FALSE()))</f>
        <v/>
      </c>
      <c r="AU56" s="95" t="str">
        <f>IF(AU54="","",VLOOKUP(AU54,'シフト記号表（勤務時間帯）'!$C$6:$Y$47,23,FALSE()))</f>
        <v/>
      </c>
      <c r="AV56" s="96" t="str">
        <f>IF(AV54="","",VLOOKUP(AV54,'シフト記号表（勤務時間帯）'!$C$6:$Y$47,23,FALSE()))</f>
        <v/>
      </c>
      <c r="AW56" s="94" t="str">
        <f>IF(AW54="","",VLOOKUP(AW54,'シフト記号表（勤務時間帯）'!$C$6:$Y$47,23,FALSE()))</f>
        <v/>
      </c>
      <c r="AX56" s="95" t="str">
        <f>IF(AX54="","",VLOOKUP(AX54,'シフト記号表（勤務時間帯）'!$C$6:$Y$47,23,FALSE()))</f>
        <v/>
      </c>
      <c r="AY56" s="95" t="str">
        <f>IF(AY54="","",VLOOKUP(AY54,'シフト記号表（勤務時間帯）'!$C$6:$Y$47,23,FALSE()))</f>
        <v/>
      </c>
      <c r="AZ56" s="442">
        <f>IF($BC$3="４週",SUM(U56:AV56),IF($BC$3="暦月",SUM(U56:AY56),""))</f>
        <v>0</v>
      </c>
      <c r="BA56" s="442"/>
      <c r="BB56" s="443">
        <f>IF($BC$3="４週",AZ56/4,IF($BC$3="暦月",(AZ56/($BC$8/7)),""))</f>
        <v>0</v>
      </c>
      <c r="BC56" s="443"/>
      <c r="BD56" s="475"/>
      <c r="BE56" s="475"/>
      <c r="BF56" s="475"/>
      <c r="BG56" s="475"/>
      <c r="BH56" s="475"/>
    </row>
    <row r="57" spans="2:60" ht="20.25" customHeight="1" x14ac:dyDescent="0.4">
      <c r="B57" s="97"/>
      <c r="C57" s="444"/>
      <c r="D57" s="444"/>
      <c r="E57" s="444"/>
      <c r="F57" s="78"/>
      <c r="G57" s="79"/>
      <c r="H57" s="445"/>
      <c r="I57" s="449"/>
      <c r="J57" s="449"/>
      <c r="K57" s="449"/>
      <c r="L57" s="449"/>
      <c r="M57" s="447"/>
      <c r="N57" s="447"/>
      <c r="O57" s="447"/>
      <c r="P57" s="100" t="s">
        <v>47</v>
      </c>
      <c r="Q57" s="104"/>
      <c r="R57" s="104"/>
      <c r="S57" s="105"/>
      <c r="T57" s="110"/>
      <c r="U57" s="175"/>
      <c r="V57" s="176"/>
      <c r="W57" s="176"/>
      <c r="X57" s="176"/>
      <c r="Y57" s="176"/>
      <c r="Z57" s="176"/>
      <c r="AA57" s="177"/>
      <c r="AB57" s="175"/>
      <c r="AC57" s="176"/>
      <c r="AD57" s="176"/>
      <c r="AE57" s="176"/>
      <c r="AF57" s="176"/>
      <c r="AG57" s="176"/>
      <c r="AH57" s="177"/>
      <c r="AI57" s="175"/>
      <c r="AJ57" s="176"/>
      <c r="AK57" s="176"/>
      <c r="AL57" s="176"/>
      <c r="AM57" s="176"/>
      <c r="AN57" s="176"/>
      <c r="AO57" s="177"/>
      <c r="AP57" s="175"/>
      <c r="AQ57" s="176"/>
      <c r="AR57" s="176"/>
      <c r="AS57" s="176"/>
      <c r="AT57" s="176"/>
      <c r="AU57" s="176"/>
      <c r="AV57" s="177"/>
      <c r="AW57" s="175"/>
      <c r="AX57" s="176"/>
      <c r="AY57" s="176"/>
      <c r="AZ57" s="437"/>
      <c r="BA57" s="437"/>
      <c r="BB57" s="438"/>
      <c r="BC57" s="438"/>
      <c r="BD57" s="475"/>
      <c r="BE57" s="475"/>
      <c r="BF57" s="475"/>
      <c r="BG57" s="475"/>
      <c r="BH57" s="475"/>
    </row>
    <row r="58" spans="2:60" ht="20.25" customHeight="1" x14ac:dyDescent="0.4">
      <c r="B58" s="77">
        <f>B55+1</f>
        <v>13</v>
      </c>
      <c r="C58" s="444"/>
      <c r="D58" s="444"/>
      <c r="E58" s="444"/>
      <c r="F58" s="78">
        <f>C57</f>
        <v>0</v>
      </c>
      <c r="G58" s="79"/>
      <c r="H58" s="445"/>
      <c r="I58" s="449"/>
      <c r="J58" s="449"/>
      <c r="K58" s="449"/>
      <c r="L58" s="449"/>
      <c r="M58" s="447"/>
      <c r="N58" s="447"/>
      <c r="O58" s="447"/>
      <c r="P58" s="80" t="s">
        <v>48</v>
      </c>
      <c r="Q58" s="81"/>
      <c r="R58" s="81"/>
      <c r="S58" s="82"/>
      <c r="T58" s="83"/>
      <c r="U58" s="84" t="str">
        <f>IF(U57="","",VLOOKUP(U57,'シフト記号表（勤務時間帯）'!$C$6:$W$47,21,FALSE()))</f>
        <v/>
      </c>
      <c r="V58" s="85" t="str">
        <f>IF(V57="","",VLOOKUP(V57,'シフト記号表（勤務時間帯）'!$C$6:$W$47,21,FALSE()))</f>
        <v/>
      </c>
      <c r="W58" s="85" t="str">
        <f>IF(W57="","",VLOOKUP(W57,'シフト記号表（勤務時間帯）'!$C$6:$W$47,21,FALSE()))</f>
        <v/>
      </c>
      <c r="X58" s="85" t="str">
        <f>IF(X57="","",VLOOKUP(X57,'シフト記号表（勤務時間帯）'!$C$6:$W$47,21,FALSE()))</f>
        <v/>
      </c>
      <c r="Y58" s="85" t="str">
        <f>IF(Y57="","",VLOOKUP(Y57,'シフト記号表（勤務時間帯）'!$C$6:$W$47,21,FALSE()))</f>
        <v/>
      </c>
      <c r="Z58" s="85" t="str">
        <f>IF(Z57="","",VLOOKUP(Z57,'シフト記号表（勤務時間帯）'!$C$6:$W$47,21,FALSE()))</f>
        <v/>
      </c>
      <c r="AA58" s="86" t="str">
        <f>IF(AA57="","",VLOOKUP(AA57,'シフト記号表（勤務時間帯）'!$C$6:$W$47,21,FALSE()))</f>
        <v/>
      </c>
      <c r="AB58" s="84" t="str">
        <f>IF(AB57="","",VLOOKUP(AB57,'シフト記号表（勤務時間帯）'!$C$6:$W$47,21,FALSE()))</f>
        <v/>
      </c>
      <c r="AC58" s="85" t="str">
        <f>IF(AC57="","",VLOOKUP(AC57,'シフト記号表（勤務時間帯）'!$C$6:$W$47,21,FALSE()))</f>
        <v/>
      </c>
      <c r="AD58" s="85" t="str">
        <f>IF(AD57="","",VLOOKUP(AD57,'シフト記号表（勤務時間帯）'!$C$6:$W$47,21,FALSE()))</f>
        <v/>
      </c>
      <c r="AE58" s="85" t="str">
        <f>IF(AE57="","",VLOOKUP(AE57,'シフト記号表（勤務時間帯）'!$C$6:$W$47,21,FALSE()))</f>
        <v/>
      </c>
      <c r="AF58" s="85" t="str">
        <f>IF(AF57="","",VLOOKUP(AF57,'シフト記号表（勤務時間帯）'!$C$6:$W$47,21,FALSE()))</f>
        <v/>
      </c>
      <c r="AG58" s="85" t="str">
        <f>IF(AG57="","",VLOOKUP(AG57,'シフト記号表（勤務時間帯）'!$C$6:$W$47,21,FALSE()))</f>
        <v/>
      </c>
      <c r="AH58" s="86" t="str">
        <f>IF(AH57="","",VLOOKUP(AH57,'シフト記号表（勤務時間帯）'!$C$6:$W$47,21,FALSE()))</f>
        <v/>
      </c>
      <c r="AI58" s="84" t="str">
        <f>IF(AI57="","",VLOOKUP(AI57,'シフト記号表（勤務時間帯）'!$C$6:$W$47,21,FALSE()))</f>
        <v/>
      </c>
      <c r="AJ58" s="85" t="str">
        <f>IF(AJ57="","",VLOOKUP(AJ57,'シフト記号表（勤務時間帯）'!$C$6:$W$47,21,FALSE()))</f>
        <v/>
      </c>
      <c r="AK58" s="85" t="str">
        <f>IF(AK57="","",VLOOKUP(AK57,'シフト記号表（勤務時間帯）'!$C$6:$W$47,21,FALSE()))</f>
        <v/>
      </c>
      <c r="AL58" s="85" t="str">
        <f>IF(AL57="","",VLOOKUP(AL57,'シフト記号表（勤務時間帯）'!$C$6:$W$47,21,FALSE()))</f>
        <v/>
      </c>
      <c r="AM58" s="85" t="str">
        <f>IF(AM57="","",VLOOKUP(AM57,'シフト記号表（勤務時間帯）'!$C$6:$W$47,21,FALSE()))</f>
        <v/>
      </c>
      <c r="AN58" s="85" t="str">
        <f>IF(AN57="","",VLOOKUP(AN57,'シフト記号表（勤務時間帯）'!$C$6:$W$47,21,FALSE()))</f>
        <v/>
      </c>
      <c r="AO58" s="86" t="str">
        <f>IF(AO57="","",VLOOKUP(AO57,'シフト記号表（勤務時間帯）'!$C$6:$W$47,21,FALSE()))</f>
        <v/>
      </c>
      <c r="AP58" s="84" t="str">
        <f>IF(AP57="","",VLOOKUP(AP57,'シフト記号表（勤務時間帯）'!$C$6:$W$47,21,FALSE()))</f>
        <v/>
      </c>
      <c r="AQ58" s="85" t="str">
        <f>IF(AQ57="","",VLOOKUP(AQ57,'シフト記号表（勤務時間帯）'!$C$6:$W$47,21,FALSE()))</f>
        <v/>
      </c>
      <c r="AR58" s="85" t="str">
        <f>IF(AR57="","",VLOOKUP(AR57,'シフト記号表（勤務時間帯）'!$C$6:$W$47,21,FALSE()))</f>
        <v/>
      </c>
      <c r="AS58" s="85" t="str">
        <f>IF(AS57="","",VLOOKUP(AS57,'シフト記号表（勤務時間帯）'!$C$6:$W$47,21,FALSE()))</f>
        <v/>
      </c>
      <c r="AT58" s="85" t="str">
        <f>IF(AT57="","",VLOOKUP(AT57,'シフト記号表（勤務時間帯）'!$C$6:$W$47,21,FALSE()))</f>
        <v/>
      </c>
      <c r="AU58" s="85" t="str">
        <f>IF(AU57="","",VLOOKUP(AU57,'シフト記号表（勤務時間帯）'!$C$6:$W$47,21,FALSE()))</f>
        <v/>
      </c>
      <c r="AV58" s="86" t="str">
        <f>IF(AV57="","",VLOOKUP(AV57,'シフト記号表（勤務時間帯）'!$C$6:$W$47,21,FALSE()))</f>
        <v/>
      </c>
      <c r="AW58" s="84" t="str">
        <f>IF(AW57="","",VLOOKUP(AW57,'シフト記号表（勤務時間帯）'!$C$6:$W$47,21,FALSE()))</f>
        <v/>
      </c>
      <c r="AX58" s="85" t="str">
        <f>IF(AX57="","",VLOOKUP(AX57,'シフト記号表（勤務時間帯）'!$C$6:$W$47,21,FALSE()))</f>
        <v/>
      </c>
      <c r="AY58" s="85" t="str">
        <f>IF(AY57="","",VLOOKUP(AY57,'シフト記号表（勤務時間帯）'!$C$6:$W$47,21,FALSE()))</f>
        <v/>
      </c>
      <c r="AZ58" s="440">
        <f>IF($BC$3="４週",SUM(U58:AV58),IF($BC$3="暦月",SUM(U58:AY58),""))</f>
        <v>0</v>
      </c>
      <c r="BA58" s="440"/>
      <c r="BB58" s="441">
        <f>IF($BC$3="４週",AZ58/4,IF($BC$3="暦月",(AZ58/($BC$8/7)),""))</f>
        <v>0</v>
      </c>
      <c r="BC58" s="441"/>
      <c r="BD58" s="475"/>
      <c r="BE58" s="475"/>
      <c r="BF58" s="475"/>
      <c r="BG58" s="475"/>
      <c r="BH58" s="475"/>
    </row>
    <row r="59" spans="2:60" ht="20.25" customHeight="1" x14ac:dyDescent="0.4">
      <c r="B59" s="87"/>
      <c r="C59" s="444"/>
      <c r="D59" s="444"/>
      <c r="E59" s="444"/>
      <c r="F59" s="88"/>
      <c r="G59" s="89">
        <f>C57</f>
        <v>0</v>
      </c>
      <c r="H59" s="445"/>
      <c r="I59" s="449"/>
      <c r="J59" s="449"/>
      <c r="K59" s="449"/>
      <c r="L59" s="449"/>
      <c r="M59" s="447"/>
      <c r="N59" s="447"/>
      <c r="O59" s="447"/>
      <c r="P59" s="111" t="s">
        <v>49</v>
      </c>
      <c r="Q59" s="112"/>
      <c r="R59" s="112"/>
      <c r="S59" s="113"/>
      <c r="T59" s="114"/>
      <c r="U59" s="94" t="str">
        <f>IF(U57="","",VLOOKUP(U57,'シフト記号表（勤務時間帯）'!$C$6:$Y$47,23,FALSE()))</f>
        <v/>
      </c>
      <c r="V59" s="95" t="str">
        <f>IF(V57="","",VLOOKUP(V57,'シフト記号表（勤務時間帯）'!$C$6:$Y$47,23,FALSE()))</f>
        <v/>
      </c>
      <c r="W59" s="95" t="str">
        <f>IF(W57="","",VLOOKUP(W57,'シフト記号表（勤務時間帯）'!$C$6:$Y$47,23,FALSE()))</f>
        <v/>
      </c>
      <c r="X59" s="95" t="str">
        <f>IF(X57="","",VLOOKUP(X57,'シフト記号表（勤務時間帯）'!$C$6:$Y$47,23,FALSE()))</f>
        <v/>
      </c>
      <c r="Y59" s="95" t="str">
        <f>IF(Y57="","",VLOOKUP(Y57,'シフト記号表（勤務時間帯）'!$C$6:$Y$47,23,FALSE()))</f>
        <v/>
      </c>
      <c r="Z59" s="95" t="str">
        <f>IF(Z57="","",VLOOKUP(Z57,'シフト記号表（勤務時間帯）'!$C$6:$Y$47,23,FALSE()))</f>
        <v/>
      </c>
      <c r="AA59" s="96" t="str">
        <f>IF(AA57="","",VLOOKUP(AA57,'シフト記号表（勤務時間帯）'!$C$6:$Y$47,23,FALSE()))</f>
        <v/>
      </c>
      <c r="AB59" s="94" t="str">
        <f>IF(AB57="","",VLOOKUP(AB57,'シフト記号表（勤務時間帯）'!$C$6:$Y$47,23,FALSE()))</f>
        <v/>
      </c>
      <c r="AC59" s="95" t="str">
        <f>IF(AC57="","",VLOOKUP(AC57,'シフト記号表（勤務時間帯）'!$C$6:$Y$47,23,FALSE()))</f>
        <v/>
      </c>
      <c r="AD59" s="95" t="str">
        <f>IF(AD57="","",VLOOKUP(AD57,'シフト記号表（勤務時間帯）'!$C$6:$Y$47,23,FALSE()))</f>
        <v/>
      </c>
      <c r="AE59" s="95" t="str">
        <f>IF(AE57="","",VLOOKUP(AE57,'シフト記号表（勤務時間帯）'!$C$6:$Y$47,23,FALSE()))</f>
        <v/>
      </c>
      <c r="AF59" s="95" t="str">
        <f>IF(AF57="","",VLOOKUP(AF57,'シフト記号表（勤務時間帯）'!$C$6:$Y$47,23,FALSE()))</f>
        <v/>
      </c>
      <c r="AG59" s="95" t="str">
        <f>IF(AG57="","",VLOOKUP(AG57,'シフト記号表（勤務時間帯）'!$C$6:$Y$47,23,FALSE()))</f>
        <v/>
      </c>
      <c r="AH59" s="96" t="str">
        <f>IF(AH57="","",VLOOKUP(AH57,'シフト記号表（勤務時間帯）'!$C$6:$Y$47,23,FALSE()))</f>
        <v/>
      </c>
      <c r="AI59" s="94" t="str">
        <f>IF(AI57="","",VLOOKUP(AI57,'シフト記号表（勤務時間帯）'!$C$6:$Y$47,23,FALSE()))</f>
        <v/>
      </c>
      <c r="AJ59" s="95" t="str">
        <f>IF(AJ57="","",VLOOKUP(AJ57,'シフト記号表（勤務時間帯）'!$C$6:$Y$47,23,FALSE()))</f>
        <v/>
      </c>
      <c r="AK59" s="95" t="str">
        <f>IF(AK57="","",VLOOKUP(AK57,'シフト記号表（勤務時間帯）'!$C$6:$Y$47,23,FALSE()))</f>
        <v/>
      </c>
      <c r="AL59" s="95" t="str">
        <f>IF(AL57="","",VLOOKUP(AL57,'シフト記号表（勤務時間帯）'!$C$6:$Y$47,23,FALSE()))</f>
        <v/>
      </c>
      <c r="AM59" s="95" t="str">
        <f>IF(AM57="","",VLOOKUP(AM57,'シフト記号表（勤務時間帯）'!$C$6:$Y$47,23,FALSE()))</f>
        <v/>
      </c>
      <c r="AN59" s="95" t="str">
        <f>IF(AN57="","",VLOOKUP(AN57,'シフト記号表（勤務時間帯）'!$C$6:$Y$47,23,FALSE()))</f>
        <v/>
      </c>
      <c r="AO59" s="96" t="str">
        <f>IF(AO57="","",VLOOKUP(AO57,'シフト記号表（勤務時間帯）'!$C$6:$Y$47,23,FALSE()))</f>
        <v/>
      </c>
      <c r="AP59" s="94" t="str">
        <f>IF(AP57="","",VLOOKUP(AP57,'シフト記号表（勤務時間帯）'!$C$6:$Y$47,23,FALSE()))</f>
        <v/>
      </c>
      <c r="AQ59" s="95" t="str">
        <f>IF(AQ57="","",VLOOKUP(AQ57,'シフト記号表（勤務時間帯）'!$C$6:$Y$47,23,FALSE()))</f>
        <v/>
      </c>
      <c r="AR59" s="95" t="str">
        <f>IF(AR57="","",VLOOKUP(AR57,'シフト記号表（勤務時間帯）'!$C$6:$Y$47,23,FALSE()))</f>
        <v/>
      </c>
      <c r="AS59" s="95" t="str">
        <f>IF(AS57="","",VLOOKUP(AS57,'シフト記号表（勤務時間帯）'!$C$6:$Y$47,23,FALSE()))</f>
        <v/>
      </c>
      <c r="AT59" s="95" t="str">
        <f>IF(AT57="","",VLOOKUP(AT57,'シフト記号表（勤務時間帯）'!$C$6:$Y$47,23,FALSE()))</f>
        <v/>
      </c>
      <c r="AU59" s="95" t="str">
        <f>IF(AU57="","",VLOOKUP(AU57,'シフト記号表（勤務時間帯）'!$C$6:$Y$47,23,FALSE()))</f>
        <v/>
      </c>
      <c r="AV59" s="96" t="str">
        <f>IF(AV57="","",VLOOKUP(AV57,'シフト記号表（勤務時間帯）'!$C$6:$Y$47,23,FALSE()))</f>
        <v/>
      </c>
      <c r="AW59" s="94" t="str">
        <f>IF(AW57="","",VLOOKUP(AW57,'シフト記号表（勤務時間帯）'!$C$6:$Y$47,23,FALSE()))</f>
        <v/>
      </c>
      <c r="AX59" s="95" t="str">
        <f>IF(AX57="","",VLOOKUP(AX57,'シフト記号表（勤務時間帯）'!$C$6:$Y$47,23,FALSE()))</f>
        <v/>
      </c>
      <c r="AY59" s="95" t="str">
        <f>IF(AY57="","",VLOOKUP(AY57,'シフト記号表（勤務時間帯）'!$C$6:$Y$47,23,FALSE()))</f>
        <v/>
      </c>
      <c r="AZ59" s="442">
        <f>IF($BC$3="４週",SUM(U59:AV59),IF($BC$3="暦月",SUM(U59:AY59),""))</f>
        <v>0</v>
      </c>
      <c r="BA59" s="442"/>
      <c r="BB59" s="443">
        <f>IF($BC$3="４週",AZ59/4,IF($BC$3="暦月",(AZ59/($BC$8/7)),""))</f>
        <v>0</v>
      </c>
      <c r="BC59" s="443"/>
      <c r="BD59" s="475"/>
      <c r="BE59" s="475"/>
      <c r="BF59" s="475"/>
      <c r="BG59" s="475"/>
      <c r="BH59" s="475"/>
    </row>
    <row r="60" spans="2:60" ht="20.25" customHeight="1" x14ac:dyDescent="0.4">
      <c r="B60" s="97"/>
      <c r="C60" s="444"/>
      <c r="D60" s="444"/>
      <c r="E60" s="444"/>
      <c r="F60" s="78"/>
      <c r="G60" s="79"/>
      <c r="H60" s="445"/>
      <c r="I60" s="449"/>
      <c r="J60" s="449"/>
      <c r="K60" s="449"/>
      <c r="L60" s="449"/>
      <c r="M60" s="447"/>
      <c r="N60" s="447"/>
      <c r="O60" s="447"/>
      <c r="P60" s="100" t="s">
        <v>47</v>
      </c>
      <c r="Q60" s="104"/>
      <c r="R60" s="104"/>
      <c r="S60" s="105"/>
      <c r="T60" s="110"/>
      <c r="U60" s="175"/>
      <c r="V60" s="176"/>
      <c r="W60" s="176"/>
      <c r="X60" s="176"/>
      <c r="Y60" s="176"/>
      <c r="Z60" s="176"/>
      <c r="AA60" s="177"/>
      <c r="AB60" s="175"/>
      <c r="AC60" s="176"/>
      <c r="AD60" s="176"/>
      <c r="AE60" s="176"/>
      <c r="AF60" s="176"/>
      <c r="AG60" s="176"/>
      <c r="AH60" s="177"/>
      <c r="AI60" s="175"/>
      <c r="AJ60" s="176"/>
      <c r="AK60" s="176"/>
      <c r="AL60" s="176"/>
      <c r="AM60" s="176"/>
      <c r="AN60" s="176"/>
      <c r="AO60" s="177"/>
      <c r="AP60" s="175"/>
      <c r="AQ60" s="176"/>
      <c r="AR60" s="176"/>
      <c r="AS60" s="176"/>
      <c r="AT60" s="176"/>
      <c r="AU60" s="176"/>
      <c r="AV60" s="177"/>
      <c r="AW60" s="175"/>
      <c r="AX60" s="176"/>
      <c r="AY60" s="176"/>
      <c r="AZ60" s="437"/>
      <c r="BA60" s="437"/>
      <c r="BB60" s="438"/>
      <c r="BC60" s="438"/>
      <c r="BD60" s="475"/>
      <c r="BE60" s="475"/>
      <c r="BF60" s="475"/>
      <c r="BG60" s="475"/>
      <c r="BH60" s="475"/>
    </row>
    <row r="61" spans="2:60" ht="20.25" customHeight="1" x14ac:dyDescent="0.4">
      <c r="B61" s="77">
        <f>B58+1</f>
        <v>14</v>
      </c>
      <c r="C61" s="444"/>
      <c r="D61" s="444"/>
      <c r="E61" s="444"/>
      <c r="F61" s="78">
        <f>C60</f>
        <v>0</v>
      </c>
      <c r="G61" s="79"/>
      <c r="H61" s="445"/>
      <c r="I61" s="449"/>
      <c r="J61" s="449"/>
      <c r="K61" s="449"/>
      <c r="L61" s="449"/>
      <c r="M61" s="447"/>
      <c r="N61" s="447"/>
      <c r="O61" s="447"/>
      <c r="P61" s="80" t="s">
        <v>48</v>
      </c>
      <c r="Q61" s="81"/>
      <c r="R61" s="81"/>
      <c r="S61" s="82"/>
      <c r="T61" s="83"/>
      <c r="U61" s="84" t="str">
        <f>IF(U60="","",VLOOKUP(U60,'シフト記号表（勤務時間帯）'!$C$6:$W$47,21,FALSE()))</f>
        <v/>
      </c>
      <c r="V61" s="85" t="str">
        <f>IF(V60="","",VLOOKUP(V60,'シフト記号表（勤務時間帯）'!$C$6:$W$47,21,FALSE()))</f>
        <v/>
      </c>
      <c r="W61" s="85" t="str">
        <f>IF(W60="","",VLOOKUP(W60,'シフト記号表（勤務時間帯）'!$C$6:$W$47,21,FALSE()))</f>
        <v/>
      </c>
      <c r="X61" s="85" t="str">
        <f>IF(X60="","",VLOOKUP(X60,'シフト記号表（勤務時間帯）'!$C$6:$W$47,21,FALSE()))</f>
        <v/>
      </c>
      <c r="Y61" s="85" t="str">
        <f>IF(Y60="","",VLOOKUP(Y60,'シフト記号表（勤務時間帯）'!$C$6:$W$47,21,FALSE()))</f>
        <v/>
      </c>
      <c r="Z61" s="85" t="str">
        <f>IF(Z60="","",VLOOKUP(Z60,'シフト記号表（勤務時間帯）'!$C$6:$W$47,21,FALSE()))</f>
        <v/>
      </c>
      <c r="AA61" s="86" t="str">
        <f>IF(AA60="","",VLOOKUP(AA60,'シフト記号表（勤務時間帯）'!$C$6:$W$47,21,FALSE()))</f>
        <v/>
      </c>
      <c r="AB61" s="84" t="str">
        <f>IF(AB60="","",VLOOKUP(AB60,'シフト記号表（勤務時間帯）'!$C$6:$W$47,21,FALSE()))</f>
        <v/>
      </c>
      <c r="AC61" s="85" t="str">
        <f>IF(AC60="","",VLOOKUP(AC60,'シフト記号表（勤務時間帯）'!$C$6:$W$47,21,FALSE()))</f>
        <v/>
      </c>
      <c r="AD61" s="85" t="str">
        <f>IF(AD60="","",VLOOKUP(AD60,'シフト記号表（勤務時間帯）'!$C$6:$W$47,21,FALSE()))</f>
        <v/>
      </c>
      <c r="AE61" s="85" t="str">
        <f>IF(AE60="","",VLOOKUP(AE60,'シフト記号表（勤務時間帯）'!$C$6:$W$47,21,FALSE()))</f>
        <v/>
      </c>
      <c r="AF61" s="85" t="str">
        <f>IF(AF60="","",VLOOKUP(AF60,'シフト記号表（勤務時間帯）'!$C$6:$W$47,21,FALSE()))</f>
        <v/>
      </c>
      <c r="AG61" s="85" t="str">
        <f>IF(AG60="","",VLOOKUP(AG60,'シフト記号表（勤務時間帯）'!$C$6:$W$47,21,FALSE()))</f>
        <v/>
      </c>
      <c r="AH61" s="86" t="str">
        <f>IF(AH60="","",VLOOKUP(AH60,'シフト記号表（勤務時間帯）'!$C$6:$W$47,21,FALSE()))</f>
        <v/>
      </c>
      <c r="AI61" s="84" t="str">
        <f>IF(AI60="","",VLOOKUP(AI60,'シフト記号表（勤務時間帯）'!$C$6:$W$47,21,FALSE()))</f>
        <v/>
      </c>
      <c r="AJ61" s="85" t="str">
        <f>IF(AJ60="","",VLOOKUP(AJ60,'シフト記号表（勤務時間帯）'!$C$6:$W$47,21,FALSE()))</f>
        <v/>
      </c>
      <c r="AK61" s="85" t="str">
        <f>IF(AK60="","",VLOOKUP(AK60,'シフト記号表（勤務時間帯）'!$C$6:$W$47,21,FALSE()))</f>
        <v/>
      </c>
      <c r="AL61" s="85" t="str">
        <f>IF(AL60="","",VLOOKUP(AL60,'シフト記号表（勤務時間帯）'!$C$6:$W$47,21,FALSE()))</f>
        <v/>
      </c>
      <c r="AM61" s="85" t="str">
        <f>IF(AM60="","",VLOOKUP(AM60,'シフト記号表（勤務時間帯）'!$C$6:$W$47,21,FALSE()))</f>
        <v/>
      </c>
      <c r="AN61" s="85" t="str">
        <f>IF(AN60="","",VLOOKUP(AN60,'シフト記号表（勤務時間帯）'!$C$6:$W$47,21,FALSE()))</f>
        <v/>
      </c>
      <c r="AO61" s="86" t="str">
        <f>IF(AO60="","",VLOOKUP(AO60,'シフト記号表（勤務時間帯）'!$C$6:$W$47,21,FALSE()))</f>
        <v/>
      </c>
      <c r="AP61" s="84" t="str">
        <f>IF(AP60="","",VLOOKUP(AP60,'シフト記号表（勤務時間帯）'!$C$6:$W$47,21,FALSE()))</f>
        <v/>
      </c>
      <c r="AQ61" s="85" t="str">
        <f>IF(AQ60="","",VLOOKUP(AQ60,'シフト記号表（勤務時間帯）'!$C$6:$W$47,21,FALSE()))</f>
        <v/>
      </c>
      <c r="AR61" s="85" t="str">
        <f>IF(AR60="","",VLOOKUP(AR60,'シフト記号表（勤務時間帯）'!$C$6:$W$47,21,FALSE()))</f>
        <v/>
      </c>
      <c r="AS61" s="85" t="str">
        <f>IF(AS60="","",VLOOKUP(AS60,'シフト記号表（勤務時間帯）'!$C$6:$W$47,21,FALSE()))</f>
        <v/>
      </c>
      <c r="AT61" s="85" t="str">
        <f>IF(AT60="","",VLOOKUP(AT60,'シフト記号表（勤務時間帯）'!$C$6:$W$47,21,FALSE()))</f>
        <v/>
      </c>
      <c r="AU61" s="85" t="str">
        <f>IF(AU60="","",VLOOKUP(AU60,'シフト記号表（勤務時間帯）'!$C$6:$W$47,21,FALSE()))</f>
        <v/>
      </c>
      <c r="AV61" s="86" t="str">
        <f>IF(AV60="","",VLOOKUP(AV60,'シフト記号表（勤務時間帯）'!$C$6:$W$47,21,FALSE()))</f>
        <v/>
      </c>
      <c r="AW61" s="84" t="str">
        <f>IF(AW60="","",VLOOKUP(AW60,'シフト記号表（勤務時間帯）'!$C$6:$W$47,21,FALSE()))</f>
        <v/>
      </c>
      <c r="AX61" s="85" t="str">
        <f>IF(AX60="","",VLOOKUP(AX60,'シフト記号表（勤務時間帯）'!$C$6:$W$47,21,FALSE()))</f>
        <v/>
      </c>
      <c r="AY61" s="85" t="str">
        <f>IF(AY60="","",VLOOKUP(AY60,'シフト記号表（勤務時間帯）'!$C$6:$W$47,21,FALSE()))</f>
        <v/>
      </c>
      <c r="AZ61" s="440">
        <f>IF($BC$3="４週",SUM(U61:AV61),IF($BC$3="暦月",SUM(U61:AY61),""))</f>
        <v>0</v>
      </c>
      <c r="BA61" s="440"/>
      <c r="BB61" s="441">
        <f>IF($BC$3="４週",AZ61/4,IF($BC$3="暦月",(AZ61/($BC$8/7)),""))</f>
        <v>0</v>
      </c>
      <c r="BC61" s="441"/>
      <c r="BD61" s="475"/>
      <c r="BE61" s="475"/>
      <c r="BF61" s="475"/>
      <c r="BG61" s="475"/>
      <c r="BH61" s="475"/>
    </row>
    <row r="62" spans="2:60" ht="20.25" customHeight="1" x14ac:dyDescent="0.4">
      <c r="B62" s="87"/>
      <c r="C62" s="444"/>
      <c r="D62" s="444"/>
      <c r="E62" s="444"/>
      <c r="F62" s="88"/>
      <c r="G62" s="89">
        <f>C60</f>
        <v>0</v>
      </c>
      <c r="H62" s="445"/>
      <c r="I62" s="449"/>
      <c r="J62" s="449"/>
      <c r="K62" s="449"/>
      <c r="L62" s="449"/>
      <c r="M62" s="447"/>
      <c r="N62" s="447"/>
      <c r="O62" s="447"/>
      <c r="P62" s="111" t="s">
        <v>49</v>
      </c>
      <c r="Q62" s="112"/>
      <c r="R62" s="112"/>
      <c r="S62" s="113"/>
      <c r="T62" s="114"/>
      <c r="U62" s="94" t="str">
        <f>IF(U60="","",VLOOKUP(U60,'シフト記号表（勤務時間帯）'!$C$6:$Y$47,23,FALSE()))</f>
        <v/>
      </c>
      <c r="V62" s="95" t="str">
        <f>IF(V60="","",VLOOKUP(V60,'シフト記号表（勤務時間帯）'!$C$6:$Y$47,23,FALSE()))</f>
        <v/>
      </c>
      <c r="W62" s="95" t="str">
        <f>IF(W60="","",VLOOKUP(W60,'シフト記号表（勤務時間帯）'!$C$6:$Y$47,23,FALSE()))</f>
        <v/>
      </c>
      <c r="X62" s="95" t="str">
        <f>IF(X60="","",VLOOKUP(X60,'シフト記号表（勤務時間帯）'!$C$6:$Y$47,23,FALSE()))</f>
        <v/>
      </c>
      <c r="Y62" s="95" t="str">
        <f>IF(Y60="","",VLOOKUP(Y60,'シフト記号表（勤務時間帯）'!$C$6:$Y$47,23,FALSE()))</f>
        <v/>
      </c>
      <c r="Z62" s="95" t="str">
        <f>IF(Z60="","",VLOOKUP(Z60,'シフト記号表（勤務時間帯）'!$C$6:$Y$47,23,FALSE()))</f>
        <v/>
      </c>
      <c r="AA62" s="96" t="str">
        <f>IF(AA60="","",VLOOKUP(AA60,'シフト記号表（勤務時間帯）'!$C$6:$Y$47,23,FALSE()))</f>
        <v/>
      </c>
      <c r="AB62" s="94" t="str">
        <f>IF(AB60="","",VLOOKUP(AB60,'シフト記号表（勤務時間帯）'!$C$6:$Y$47,23,FALSE()))</f>
        <v/>
      </c>
      <c r="AC62" s="95" t="str">
        <f>IF(AC60="","",VLOOKUP(AC60,'シフト記号表（勤務時間帯）'!$C$6:$Y$47,23,FALSE()))</f>
        <v/>
      </c>
      <c r="AD62" s="95" t="str">
        <f>IF(AD60="","",VLOOKUP(AD60,'シフト記号表（勤務時間帯）'!$C$6:$Y$47,23,FALSE()))</f>
        <v/>
      </c>
      <c r="AE62" s="95" t="str">
        <f>IF(AE60="","",VLOOKUP(AE60,'シフト記号表（勤務時間帯）'!$C$6:$Y$47,23,FALSE()))</f>
        <v/>
      </c>
      <c r="AF62" s="95" t="str">
        <f>IF(AF60="","",VLOOKUP(AF60,'シフト記号表（勤務時間帯）'!$C$6:$Y$47,23,FALSE()))</f>
        <v/>
      </c>
      <c r="AG62" s="95" t="str">
        <f>IF(AG60="","",VLOOKUP(AG60,'シフト記号表（勤務時間帯）'!$C$6:$Y$47,23,FALSE()))</f>
        <v/>
      </c>
      <c r="AH62" s="96" t="str">
        <f>IF(AH60="","",VLOOKUP(AH60,'シフト記号表（勤務時間帯）'!$C$6:$Y$47,23,FALSE()))</f>
        <v/>
      </c>
      <c r="AI62" s="94" t="str">
        <f>IF(AI60="","",VLOOKUP(AI60,'シフト記号表（勤務時間帯）'!$C$6:$Y$47,23,FALSE()))</f>
        <v/>
      </c>
      <c r="AJ62" s="95" t="str">
        <f>IF(AJ60="","",VLOOKUP(AJ60,'シフト記号表（勤務時間帯）'!$C$6:$Y$47,23,FALSE()))</f>
        <v/>
      </c>
      <c r="AK62" s="95" t="str">
        <f>IF(AK60="","",VLOOKUP(AK60,'シフト記号表（勤務時間帯）'!$C$6:$Y$47,23,FALSE()))</f>
        <v/>
      </c>
      <c r="AL62" s="95" t="str">
        <f>IF(AL60="","",VLOOKUP(AL60,'シフト記号表（勤務時間帯）'!$C$6:$Y$47,23,FALSE()))</f>
        <v/>
      </c>
      <c r="AM62" s="95" t="str">
        <f>IF(AM60="","",VLOOKUP(AM60,'シフト記号表（勤務時間帯）'!$C$6:$Y$47,23,FALSE()))</f>
        <v/>
      </c>
      <c r="AN62" s="95" t="str">
        <f>IF(AN60="","",VLOOKUP(AN60,'シフト記号表（勤務時間帯）'!$C$6:$Y$47,23,FALSE()))</f>
        <v/>
      </c>
      <c r="AO62" s="96" t="str">
        <f>IF(AO60="","",VLOOKUP(AO60,'シフト記号表（勤務時間帯）'!$C$6:$Y$47,23,FALSE()))</f>
        <v/>
      </c>
      <c r="AP62" s="94" t="str">
        <f>IF(AP60="","",VLOOKUP(AP60,'シフト記号表（勤務時間帯）'!$C$6:$Y$47,23,FALSE()))</f>
        <v/>
      </c>
      <c r="AQ62" s="95" t="str">
        <f>IF(AQ60="","",VLOOKUP(AQ60,'シフト記号表（勤務時間帯）'!$C$6:$Y$47,23,FALSE()))</f>
        <v/>
      </c>
      <c r="AR62" s="95" t="str">
        <f>IF(AR60="","",VLOOKUP(AR60,'シフト記号表（勤務時間帯）'!$C$6:$Y$47,23,FALSE()))</f>
        <v/>
      </c>
      <c r="AS62" s="95" t="str">
        <f>IF(AS60="","",VLOOKUP(AS60,'シフト記号表（勤務時間帯）'!$C$6:$Y$47,23,FALSE()))</f>
        <v/>
      </c>
      <c r="AT62" s="95" t="str">
        <f>IF(AT60="","",VLOOKUP(AT60,'シフト記号表（勤務時間帯）'!$C$6:$Y$47,23,FALSE()))</f>
        <v/>
      </c>
      <c r="AU62" s="95" t="str">
        <f>IF(AU60="","",VLOOKUP(AU60,'シフト記号表（勤務時間帯）'!$C$6:$Y$47,23,FALSE()))</f>
        <v/>
      </c>
      <c r="AV62" s="96" t="str">
        <f>IF(AV60="","",VLOOKUP(AV60,'シフト記号表（勤務時間帯）'!$C$6:$Y$47,23,FALSE()))</f>
        <v/>
      </c>
      <c r="AW62" s="94" t="str">
        <f>IF(AW60="","",VLOOKUP(AW60,'シフト記号表（勤務時間帯）'!$C$6:$Y$47,23,FALSE()))</f>
        <v/>
      </c>
      <c r="AX62" s="95" t="str">
        <f>IF(AX60="","",VLOOKUP(AX60,'シフト記号表（勤務時間帯）'!$C$6:$Y$47,23,FALSE()))</f>
        <v/>
      </c>
      <c r="AY62" s="95" t="str">
        <f>IF(AY60="","",VLOOKUP(AY60,'シフト記号表（勤務時間帯）'!$C$6:$Y$47,23,FALSE()))</f>
        <v/>
      </c>
      <c r="AZ62" s="442">
        <f>IF($BC$3="４週",SUM(U62:AV62),IF($BC$3="暦月",SUM(U62:AY62),""))</f>
        <v>0</v>
      </c>
      <c r="BA62" s="442"/>
      <c r="BB62" s="443">
        <f>IF($BC$3="４週",AZ62/4,IF($BC$3="暦月",(AZ62/($BC$8/7)),""))</f>
        <v>0</v>
      </c>
      <c r="BC62" s="443"/>
      <c r="BD62" s="475"/>
      <c r="BE62" s="475"/>
      <c r="BF62" s="475"/>
      <c r="BG62" s="475"/>
      <c r="BH62" s="475"/>
    </row>
    <row r="63" spans="2:60" ht="20.25" customHeight="1" x14ac:dyDescent="0.4">
      <c r="B63" s="97"/>
      <c r="C63" s="444"/>
      <c r="D63" s="444"/>
      <c r="E63" s="444"/>
      <c r="F63" s="78"/>
      <c r="G63" s="79"/>
      <c r="H63" s="445"/>
      <c r="I63" s="449"/>
      <c r="J63" s="449"/>
      <c r="K63" s="449"/>
      <c r="L63" s="449"/>
      <c r="M63" s="447"/>
      <c r="N63" s="447"/>
      <c r="O63" s="447"/>
      <c r="P63" s="100" t="s">
        <v>47</v>
      </c>
      <c r="Q63" s="104"/>
      <c r="R63" s="104"/>
      <c r="S63" s="105"/>
      <c r="T63" s="110"/>
      <c r="U63" s="175"/>
      <c r="V63" s="176"/>
      <c r="W63" s="176"/>
      <c r="X63" s="176"/>
      <c r="Y63" s="176"/>
      <c r="Z63" s="176"/>
      <c r="AA63" s="177"/>
      <c r="AB63" s="175"/>
      <c r="AC63" s="176"/>
      <c r="AD63" s="176"/>
      <c r="AE63" s="176"/>
      <c r="AF63" s="176"/>
      <c r="AG63" s="176"/>
      <c r="AH63" s="177"/>
      <c r="AI63" s="175"/>
      <c r="AJ63" s="176"/>
      <c r="AK63" s="176"/>
      <c r="AL63" s="176"/>
      <c r="AM63" s="176"/>
      <c r="AN63" s="176"/>
      <c r="AO63" s="177"/>
      <c r="AP63" s="175"/>
      <c r="AQ63" s="176"/>
      <c r="AR63" s="176"/>
      <c r="AS63" s="176"/>
      <c r="AT63" s="176"/>
      <c r="AU63" s="176"/>
      <c r="AV63" s="177"/>
      <c r="AW63" s="175"/>
      <c r="AX63" s="176"/>
      <c r="AY63" s="176"/>
      <c r="AZ63" s="437"/>
      <c r="BA63" s="437"/>
      <c r="BB63" s="438"/>
      <c r="BC63" s="438"/>
      <c r="BD63" s="475"/>
      <c r="BE63" s="475"/>
      <c r="BF63" s="475"/>
      <c r="BG63" s="475"/>
      <c r="BH63" s="475"/>
    </row>
    <row r="64" spans="2:60" ht="20.25" customHeight="1" x14ac:dyDescent="0.4">
      <c r="B64" s="77">
        <f>B61+1</f>
        <v>15</v>
      </c>
      <c r="C64" s="444"/>
      <c r="D64" s="444"/>
      <c r="E64" s="444"/>
      <c r="F64" s="78">
        <f>C63</f>
        <v>0</v>
      </c>
      <c r="G64" s="79"/>
      <c r="H64" s="445"/>
      <c r="I64" s="449"/>
      <c r="J64" s="449"/>
      <c r="K64" s="449"/>
      <c r="L64" s="449"/>
      <c r="M64" s="447"/>
      <c r="N64" s="447"/>
      <c r="O64" s="447"/>
      <c r="P64" s="80" t="s">
        <v>48</v>
      </c>
      <c r="Q64" s="81"/>
      <c r="R64" s="81"/>
      <c r="S64" s="82"/>
      <c r="T64" s="83"/>
      <c r="U64" s="84" t="str">
        <f>IF(U63="","",VLOOKUP(U63,'シフト記号表（勤務時間帯）'!$C$6:$W$47,21,FALSE()))</f>
        <v/>
      </c>
      <c r="V64" s="85" t="str">
        <f>IF(V63="","",VLOOKUP(V63,'シフト記号表（勤務時間帯）'!$C$6:$W$47,21,FALSE()))</f>
        <v/>
      </c>
      <c r="W64" s="85" t="str">
        <f>IF(W63="","",VLOOKUP(W63,'シフト記号表（勤務時間帯）'!$C$6:$W$47,21,FALSE()))</f>
        <v/>
      </c>
      <c r="X64" s="85" t="str">
        <f>IF(X63="","",VLOOKUP(X63,'シフト記号表（勤務時間帯）'!$C$6:$W$47,21,FALSE()))</f>
        <v/>
      </c>
      <c r="Y64" s="85" t="str">
        <f>IF(Y63="","",VLOOKUP(Y63,'シフト記号表（勤務時間帯）'!$C$6:$W$47,21,FALSE()))</f>
        <v/>
      </c>
      <c r="Z64" s="85" t="str">
        <f>IF(Z63="","",VLOOKUP(Z63,'シフト記号表（勤務時間帯）'!$C$6:$W$47,21,FALSE()))</f>
        <v/>
      </c>
      <c r="AA64" s="86" t="str">
        <f>IF(AA63="","",VLOOKUP(AA63,'シフト記号表（勤務時間帯）'!$C$6:$W$47,21,FALSE()))</f>
        <v/>
      </c>
      <c r="AB64" s="84" t="str">
        <f>IF(AB63="","",VLOOKUP(AB63,'シフト記号表（勤務時間帯）'!$C$6:$W$47,21,FALSE()))</f>
        <v/>
      </c>
      <c r="AC64" s="85" t="str">
        <f>IF(AC63="","",VLOOKUP(AC63,'シフト記号表（勤務時間帯）'!$C$6:$W$47,21,FALSE()))</f>
        <v/>
      </c>
      <c r="AD64" s="85" t="str">
        <f>IF(AD63="","",VLOOKUP(AD63,'シフト記号表（勤務時間帯）'!$C$6:$W$47,21,FALSE()))</f>
        <v/>
      </c>
      <c r="AE64" s="85" t="str">
        <f>IF(AE63="","",VLOOKUP(AE63,'シフト記号表（勤務時間帯）'!$C$6:$W$47,21,FALSE()))</f>
        <v/>
      </c>
      <c r="AF64" s="85" t="str">
        <f>IF(AF63="","",VLOOKUP(AF63,'シフト記号表（勤務時間帯）'!$C$6:$W$47,21,FALSE()))</f>
        <v/>
      </c>
      <c r="AG64" s="85" t="str">
        <f>IF(AG63="","",VLOOKUP(AG63,'シフト記号表（勤務時間帯）'!$C$6:$W$47,21,FALSE()))</f>
        <v/>
      </c>
      <c r="AH64" s="86" t="str">
        <f>IF(AH63="","",VLOOKUP(AH63,'シフト記号表（勤務時間帯）'!$C$6:$W$47,21,FALSE()))</f>
        <v/>
      </c>
      <c r="AI64" s="84" t="str">
        <f>IF(AI63="","",VLOOKUP(AI63,'シフト記号表（勤務時間帯）'!$C$6:$W$47,21,FALSE()))</f>
        <v/>
      </c>
      <c r="AJ64" s="85" t="str">
        <f>IF(AJ63="","",VLOOKUP(AJ63,'シフト記号表（勤務時間帯）'!$C$6:$W$47,21,FALSE()))</f>
        <v/>
      </c>
      <c r="AK64" s="85" t="str">
        <f>IF(AK63="","",VLOOKUP(AK63,'シフト記号表（勤務時間帯）'!$C$6:$W$47,21,FALSE()))</f>
        <v/>
      </c>
      <c r="AL64" s="85" t="str">
        <f>IF(AL63="","",VLOOKUP(AL63,'シフト記号表（勤務時間帯）'!$C$6:$W$47,21,FALSE()))</f>
        <v/>
      </c>
      <c r="AM64" s="85" t="str">
        <f>IF(AM63="","",VLOOKUP(AM63,'シフト記号表（勤務時間帯）'!$C$6:$W$47,21,FALSE()))</f>
        <v/>
      </c>
      <c r="AN64" s="85" t="str">
        <f>IF(AN63="","",VLOOKUP(AN63,'シフト記号表（勤務時間帯）'!$C$6:$W$47,21,FALSE()))</f>
        <v/>
      </c>
      <c r="AO64" s="86" t="str">
        <f>IF(AO63="","",VLOOKUP(AO63,'シフト記号表（勤務時間帯）'!$C$6:$W$47,21,FALSE()))</f>
        <v/>
      </c>
      <c r="AP64" s="84" t="str">
        <f>IF(AP63="","",VLOOKUP(AP63,'シフト記号表（勤務時間帯）'!$C$6:$W$47,21,FALSE()))</f>
        <v/>
      </c>
      <c r="AQ64" s="85" t="str">
        <f>IF(AQ63="","",VLOOKUP(AQ63,'シフト記号表（勤務時間帯）'!$C$6:$W$47,21,FALSE()))</f>
        <v/>
      </c>
      <c r="AR64" s="85" t="str">
        <f>IF(AR63="","",VLOOKUP(AR63,'シフト記号表（勤務時間帯）'!$C$6:$W$47,21,FALSE()))</f>
        <v/>
      </c>
      <c r="AS64" s="85" t="str">
        <f>IF(AS63="","",VLOOKUP(AS63,'シフト記号表（勤務時間帯）'!$C$6:$W$47,21,FALSE()))</f>
        <v/>
      </c>
      <c r="AT64" s="85" t="str">
        <f>IF(AT63="","",VLOOKUP(AT63,'シフト記号表（勤務時間帯）'!$C$6:$W$47,21,FALSE()))</f>
        <v/>
      </c>
      <c r="AU64" s="85" t="str">
        <f>IF(AU63="","",VLOOKUP(AU63,'シフト記号表（勤務時間帯）'!$C$6:$W$47,21,FALSE()))</f>
        <v/>
      </c>
      <c r="AV64" s="86" t="str">
        <f>IF(AV63="","",VLOOKUP(AV63,'シフト記号表（勤務時間帯）'!$C$6:$W$47,21,FALSE()))</f>
        <v/>
      </c>
      <c r="AW64" s="84" t="str">
        <f>IF(AW63="","",VLOOKUP(AW63,'シフト記号表（勤務時間帯）'!$C$6:$W$47,21,FALSE()))</f>
        <v/>
      </c>
      <c r="AX64" s="85" t="str">
        <f>IF(AX63="","",VLOOKUP(AX63,'シフト記号表（勤務時間帯）'!$C$6:$W$47,21,FALSE()))</f>
        <v/>
      </c>
      <c r="AY64" s="85" t="str">
        <f>IF(AY63="","",VLOOKUP(AY63,'シフト記号表（勤務時間帯）'!$C$6:$W$47,21,FALSE()))</f>
        <v/>
      </c>
      <c r="AZ64" s="440">
        <f>IF($BC$3="４週",SUM(U64:AV64),IF($BC$3="暦月",SUM(U64:AY64),""))</f>
        <v>0</v>
      </c>
      <c r="BA64" s="440"/>
      <c r="BB64" s="441">
        <f>IF($BC$3="４週",AZ64/4,IF($BC$3="暦月",(AZ64/($BC$8/7)),""))</f>
        <v>0</v>
      </c>
      <c r="BC64" s="441"/>
      <c r="BD64" s="475"/>
      <c r="BE64" s="475"/>
      <c r="BF64" s="475"/>
      <c r="BG64" s="475"/>
      <c r="BH64" s="475"/>
    </row>
    <row r="65" spans="2:60" ht="20.25" customHeight="1" x14ac:dyDescent="0.4">
      <c r="B65" s="87"/>
      <c r="C65" s="444"/>
      <c r="D65" s="444"/>
      <c r="E65" s="444"/>
      <c r="F65" s="88"/>
      <c r="G65" s="89">
        <f>C63</f>
        <v>0</v>
      </c>
      <c r="H65" s="445"/>
      <c r="I65" s="449"/>
      <c r="J65" s="449"/>
      <c r="K65" s="449"/>
      <c r="L65" s="449"/>
      <c r="M65" s="447"/>
      <c r="N65" s="447"/>
      <c r="O65" s="447"/>
      <c r="P65" s="111" t="s">
        <v>49</v>
      </c>
      <c r="Q65" s="112"/>
      <c r="R65" s="112"/>
      <c r="S65" s="113"/>
      <c r="T65" s="114"/>
      <c r="U65" s="94" t="str">
        <f>IF(U63="","",VLOOKUP(U63,'シフト記号表（勤務時間帯）'!$C$6:$Y$47,23,FALSE()))</f>
        <v/>
      </c>
      <c r="V65" s="95" t="str">
        <f>IF(V63="","",VLOOKUP(V63,'シフト記号表（勤務時間帯）'!$C$6:$Y$47,23,FALSE()))</f>
        <v/>
      </c>
      <c r="W65" s="95" t="str">
        <f>IF(W63="","",VLOOKUP(W63,'シフト記号表（勤務時間帯）'!$C$6:$Y$47,23,FALSE()))</f>
        <v/>
      </c>
      <c r="X65" s="95" t="str">
        <f>IF(X63="","",VLOOKUP(X63,'シフト記号表（勤務時間帯）'!$C$6:$Y$47,23,FALSE()))</f>
        <v/>
      </c>
      <c r="Y65" s="95" t="str">
        <f>IF(Y63="","",VLOOKUP(Y63,'シフト記号表（勤務時間帯）'!$C$6:$Y$47,23,FALSE()))</f>
        <v/>
      </c>
      <c r="Z65" s="95" t="str">
        <f>IF(Z63="","",VLOOKUP(Z63,'シフト記号表（勤務時間帯）'!$C$6:$Y$47,23,FALSE()))</f>
        <v/>
      </c>
      <c r="AA65" s="96" t="str">
        <f>IF(AA63="","",VLOOKUP(AA63,'シフト記号表（勤務時間帯）'!$C$6:$Y$47,23,FALSE()))</f>
        <v/>
      </c>
      <c r="AB65" s="94" t="str">
        <f>IF(AB63="","",VLOOKUP(AB63,'シフト記号表（勤務時間帯）'!$C$6:$Y$47,23,FALSE()))</f>
        <v/>
      </c>
      <c r="AC65" s="95" t="str">
        <f>IF(AC63="","",VLOOKUP(AC63,'シフト記号表（勤務時間帯）'!$C$6:$Y$47,23,FALSE()))</f>
        <v/>
      </c>
      <c r="AD65" s="95" t="str">
        <f>IF(AD63="","",VLOOKUP(AD63,'シフト記号表（勤務時間帯）'!$C$6:$Y$47,23,FALSE()))</f>
        <v/>
      </c>
      <c r="AE65" s="95" t="str">
        <f>IF(AE63="","",VLOOKUP(AE63,'シフト記号表（勤務時間帯）'!$C$6:$Y$47,23,FALSE()))</f>
        <v/>
      </c>
      <c r="AF65" s="95" t="str">
        <f>IF(AF63="","",VLOOKUP(AF63,'シフト記号表（勤務時間帯）'!$C$6:$Y$47,23,FALSE()))</f>
        <v/>
      </c>
      <c r="AG65" s="95" t="str">
        <f>IF(AG63="","",VLOOKUP(AG63,'シフト記号表（勤務時間帯）'!$C$6:$Y$47,23,FALSE()))</f>
        <v/>
      </c>
      <c r="AH65" s="96" t="str">
        <f>IF(AH63="","",VLOOKUP(AH63,'シフト記号表（勤務時間帯）'!$C$6:$Y$47,23,FALSE()))</f>
        <v/>
      </c>
      <c r="AI65" s="94" t="str">
        <f>IF(AI63="","",VLOOKUP(AI63,'シフト記号表（勤務時間帯）'!$C$6:$Y$47,23,FALSE()))</f>
        <v/>
      </c>
      <c r="AJ65" s="95" t="str">
        <f>IF(AJ63="","",VLOOKUP(AJ63,'シフト記号表（勤務時間帯）'!$C$6:$Y$47,23,FALSE()))</f>
        <v/>
      </c>
      <c r="AK65" s="95" t="str">
        <f>IF(AK63="","",VLOOKUP(AK63,'シフト記号表（勤務時間帯）'!$C$6:$Y$47,23,FALSE()))</f>
        <v/>
      </c>
      <c r="AL65" s="95" t="str">
        <f>IF(AL63="","",VLOOKUP(AL63,'シフト記号表（勤務時間帯）'!$C$6:$Y$47,23,FALSE()))</f>
        <v/>
      </c>
      <c r="AM65" s="95" t="str">
        <f>IF(AM63="","",VLOOKUP(AM63,'シフト記号表（勤務時間帯）'!$C$6:$Y$47,23,FALSE()))</f>
        <v/>
      </c>
      <c r="AN65" s="95" t="str">
        <f>IF(AN63="","",VLOOKUP(AN63,'シフト記号表（勤務時間帯）'!$C$6:$Y$47,23,FALSE()))</f>
        <v/>
      </c>
      <c r="AO65" s="96" t="str">
        <f>IF(AO63="","",VLOOKUP(AO63,'シフト記号表（勤務時間帯）'!$C$6:$Y$47,23,FALSE()))</f>
        <v/>
      </c>
      <c r="AP65" s="94" t="str">
        <f>IF(AP63="","",VLOOKUP(AP63,'シフト記号表（勤務時間帯）'!$C$6:$Y$47,23,FALSE()))</f>
        <v/>
      </c>
      <c r="AQ65" s="95" t="str">
        <f>IF(AQ63="","",VLOOKUP(AQ63,'シフト記号表（勤務時間帯）'!$C$6:$Y$47,23,FALSE()))</f>
        <v/>
      </c>
      <c r="AR65" s="95" t="str">
        <f>IF(AR63="","",VLOOKUP(AR63,'シフト記号表（勤務時間帯）'!$C$6:$Y$47,23,FALSE()))</f>
        <v/>
      </c>
      <c r="AS65" s="95" t="str">
        <f>IF(AS63="","",VLOOKUP(AS63,'シフト記号表（勤務時間帯）'!$C$6:$Y$47,23,FALSE()))</f>
        <v/>
      </c>
      <c r="AT65" s="95" t="str">
        <f>IF(AT63="","",VLOOKUP(AT63,'シフト記号表（勤務時間帯）'!$C$6:$Y$47,23,FALSE()))</f>
        <v/>
      </c>
      <c r="AU65" s="95" t="str">
        <f>IF(AU63="","",VLOOKUP(AU63,'シフト記号表（勤務時間帯）'!$C$6:$Y$47,23,FALSE()))</f>
        <v/>
      </c>
      <c r="AV65" s="96" t="str">
        <f>IF(AV63="","",VLOOKUP(AV63,'シフト記号表（勤務時間帯）'!$C$6:$Y$47,23,FALSE()))</f>
        <v/>
      </c>
      <c r="AW65" s="94" t="str">
        <f>IF(AW63="","",VLOOKUP(AW63,'シフト記号表（勤務時間帯）'!$C$6:$Y$47,23,FALSE()))</f>
        <v/>
      </c>
      <c r="AX65" s="95" t="str">
        <f>IF(AX63="","",VLOOKUP(AX63,'シフト記号表（勤務時間帯）'!$C$6:$Y$47,23,FALSE()))</f>
        <v/>
      </c>
      <c r="AY65" s="95" t="str">
        <f>IF(AY63="","",VLOOKUP(AY63,'シフト記号表（勤務時間帯）'!$C$6:$Y$47,23,FALSE()))</f>
        <v/>
      </c>
      <c r="AZ65" s="442">
        <f>IF($BC$3="４週",SUM(U65:AV65),IF($BC$3="暦月",SUM(U65:AY65),""))</f>
        <v>0</v>
      </c>
      <c r="BA65" s="442"/>
      <c r="BB65" s="443">
        <f>IF($BC$3="４週",AZ65/4,IF($BC$3="暦月",(AZ65/($BC$8/7)),""))</f>
        <v>0</v>
      </c>
      <c r="BC65" s="443"/>
      <c r="BD65" s="475"/>
      <c r="BE65" s="475"/>
      <c r="BF65" s="475"/>
      <c r="BG65" s="475"/>
      <c r="BH65" s="475"/>
    </row>
    <row r="66" spans="2:60" ht="20.25" customHeight="1" x14ac:dyDescent="0.4">
      <c r="B66" s="97"/>
      <c r="C66" s="444"/>
      <c r="D66" s="444"/>
      <c r="E66" s="444"/>
      <c r="F66" s="98"/>
      <c r="G66" s="99"/>
      <c r="H66" s="449"/>
      <c r="I66" s="449"/>
      <c r="J66" s="449"/>
      <c r="K66" s="449"/>
      <c r="L66" s="449"/>
      <c r="M66" s="447"/>
      <c r="N66" s="447"/>
      <c r="O66" s="447"/>
      <c r="P66" s="115" t="s">
        <v>47</v>
      </c>
      <c r="Q66" s="116"/>
      <c r="R66" s="116"/>
      <c r="S66" s="117"/>
      <c r="T66" s="118"/>
      <c r="U66" s="175"/>
      <c r="V66" s="176"/>
      <c r="W66" s="176"/>
      <c r="X66" s="176"/>
      <c r="Y66" s="176"/>
      <c r="Z66" s="176"/>
      <c r="AA66" s="177"/>
      <c r="AB66" s="175"/>
      <c r="AC66" s="176"/>
      <c r="AD66" s="176"/>
      <c r="AE66" s="176"/>
      <c r="AF66" s="176"/>
      <c r="AG66" s="176"/>
      <c r="AH66" s="177"/>
      <c r="AI66" s="175"/>
      <c r="AJ66" s="176"/>
      <c r="AK66" s="176"/>
      <c r="AL66" s="176"/>
      <c r="AM66" s="176"/>
      <c r="AN66" s="176"/>
      <c r="AO66" s="177"/>
      <c r="AP66" s="175"/>
      <c r="AQ66" s="176"/>
      <c r="AR66" s="176"/>
      <c r="AS66" s="176"/>
      <c r="AT66" s="176"/>
      <c r="AU66" s="176"/>
      <c r="AV66" s="177"/>
      <c r="AW66" s="175"/>
      <c r="AX66" s="176"/>
      <c r="AY66" s="176"/>
      <c r="AZ66" s="437"/>
      <c r="BA66" s="437"/>
      <c r="BB66" s="438"/>
      <c r="BC66" s="438"/>
      <c r="BD66" s="475"/>
      <c r="BE66" s="475"/>
      <c r="BF66" s="475"/>
      <c r="BG66" s="475"/>
      <c r="BH66" s="475"/>
    </row>
    <row r="67" spans="2:60" ht="20.25" customHeight="1" x14ac:dyDescent="0.4">
      <c r="B67" s="77">
        <f>B64+1</f>
        <v>16</v>
      </c>
      <c r="C67" s="444"/>
      <c r="D67" s="444"/>
      <c r="E67" s="444"/>
      <c r="F67" s="78">
        <f>C66</f>
        <v>0</v>
      </c>
      <c r="G67" s="79"/>
      <c r="H67" s="449"/>
      <c r="I67" s="449"/>
      <c r="J67" s="449"/>
      <c r="K67" s="449"/>
      <c r="L67" s="449"/>
      <c r="M67" s="447"/>
      <c r="N67" s="447"/>
      <c r="O67" s="447"/>
      <c r="P67" s="80" t="s">
        <v>48</v>
      </c>
      <c r="Q67" s="81"/>
      <c r="R67" s="81"/>
      <c r="S67" s="82"/>
      <c r="T67" s="83"/>
      <c r="U67" s="84" t="str">
        <f>IF(U66="","",VLOOKUP(U66,'シフト記号表（勤務時間帯）'!$C$6:$W$47,21,FALSE()))</f>
        <v/>
      </c>
      <c r="V67" s="85" t="str">
        <f>IF(V66="","",VLOOKUP(V66,'シフト記号表（勤務時間帯）'!$C$6:$W$47,21,FALSE()))</f>
        <v/>
      </c>
      <c r="W67" s="85" t="str">
        <f>IF(W66="","",VLOOKUP(W66,'シフト記号表（勤務時間帯）'!$C$6:$W$47,21,FALSE()))</f>
        <v/>
      </c>
      <c r="X67" s="85" t="str">
        <f>IF(X66="","",VLOOKUP(X66,'シフト記号表（勤務時間帯）'!$C$6:$W$47,21,FALSE()))</f>
        <v/>
      </c>
      <c r="Y67" s="85" t="str">
        <f>IF(Y66="","",VLOOKUP(Y66,'シフト記号表（勤務時間帯）'!$C$6:$W$47,21,FALSE()))</f>
        <v/>
      </c>
      <c r="Z67" s="85" t="str">
        <f>IF(Z66="","",VLOOKUP(Z66,'シフト記号表（勤務時間帯）'!$C$6:$W$47,21,FALSE()))</f>
        <v/>
      </c>
      <c r="AA67" s="86" t="str">
        <f>IF(AA66="","",VLOOKUP(AA66,'シフト記号表（勤務時間帯）'!$C$6:$W$47,21,FALSE()))</f>
        <v/>
      </c>
      <c r="AB67" s="84" t="str">
        <f>IF(AB66="","",VLOOKUP(AB66,'シフト記号表（勤務時間帯）'!$C$6:$W$47,21,FALSE()))</f>
        <v/>
      </c>
      <c r="AC67" s="85" t="str">
        <f>IF(AC66="","",VLOOKUP(AC66,'シフト記号表（勤務時間帯）'!$C$6:$W$47,21,FALSE()))</f>
        <v/>
      </c>
      <c r="AD67" s="85" t="str">
        <f>IF(AD66="","",VLOOKUP(AD66,'シフト記号表（勤務時間帯）'!$C$6:$W$47,21,FALSE()))</f>
        <v/>
      </c>
      <c r="AE67" s="85" t="str">
        <f>IF(AE66="","",VLOOKUP(AE66,'シフト記号表（勤務時間帯）'!$C$6:$W$47,21,FALSE()))</f>
        <v/>
      </c>
      <c r="AF67" s="85" t="str">
        <f>IF(AF66="","",VLOOKUP(AF66,'シフト記号表（勤務時間帯）'!$C$6:$W$47,21,FALSE()))</f>
        <v/>
      </c>
      <c r="AG67" s="85" t="str">
        <f>IF(AG66="","",VLOOKUP(AG66,'シフト記号表（勤務時間帯）'!$C$6:$W$47,21,FALSE()))</f>
        <v/>
      </c>
      <c r="AH67" s="86" t="str">
        <f>IF(AH66="","",VLOOKUP(AH66,'シフト記号表（勤務時間帯）'!$C$6:$W$47,21,FALSE()))</f>
        <v/>
      </c>
      <c r="AI67" s="84" t="str">
        <f>IF(AI66="","",VLOOKUP(AI66,'シフト記号表（勤務時間帯）'!$C$6:$W$47,21,FALSE()))</f>
        <v/>
      </c>
      <c r="AJ67" s="85" t="str">
        <f>IF(AJ66="","",VLOOKUP(AJ66,'シフト記号表（勤務時間帯）'!$C$6:$W$47,21,FALSE()))</f>
        <v/>
      </c>
      <c r="AK67" s="85" t="str">
        <f>IF(AK66="","",VLOOKUP(AK66,'シフト記号表（勤務時間帯）'!$C$6:$W$47,21,FALSE()))</f>
        <v/>
      </c>
      <c r="AL67" s="85" t="str">
        <f>IF(AL66="","",VLOOKUP(AL66,'シフト記号表（勤務時間帯）'!$C$6:$W$47,21,FALSE()))</f>
        <v/>
      </c>
      <c r="AM67" s="85" t="str">
        <f>IF(AM66="","",VLOOKUP(AM66,'シフト記号表（勤務時間帯）'!$C$6:$W$47,21,FALSE()))</f>
        <v/>
      </c>
      <c r="AN67" s="85" t="str">
        <f>IF(AN66="","",VLOOKUP(AN66,'シフト記号表（勤務時間帯）'!$C$6:$W$47,21,FALSE()))</f>
        <v/>
      </c>
      <c r="AO67" s="86" t="str">
        <f>IF(AO66="","",VLOOKUP(AO66,'シフト記号表（勤務時間帯）'!$C$6:$W$47,21,FALSE()))</f>
        <v/>
      </c>
      <c r="AP67" s="84" t="str">
        <f>IF(AP66="","",VLOOKUP(AP66,'シフト記号表（勤務時間帯）'!$C$6:$W$47,21,FALSE()))</f>
        <v/>
      </c>
      <c r="AQ67" s="85" t="str">
        <f>IF(AQ66="","",VLOOKUP(AQ66,'シフト記号表（勤務時間帯）'!$C$6:$W$47,21,FALSE()))</f>
        <v/>
      </c>
      <c r="AR67" s="85" t="str">
        <f>IF(AR66="","",VLOOKUP(AR66,'シフト記号表（勤務時間帯）'!$C$6:$W$47,21,FALSE()))</f>
        <v/>
      </c>
      <c r="AS67" s="85" t="str">
        <f>IF(AS66="","",VLOOKUP(AS66,'シフト記号表（勤務時間帯）'!$C$6:$W$47,21,FALSE()))</f>
        <v/>
      </c>
      <c r="AT67" s="85" t="str">
        <f>IF(AT66="","",VLOOKUP(AT66,'シフト記号表（勤務時間帯）'!$C$6:$W$47,21,FALSE()))</f>
        <v/>
      </c>
      <c r="AU67" s="85" t="str">
        <f>IF(AU66="","",VLOOKUP(AU66,'シフト記号表（勤務時間帯）'!$C$6:$W$47,21,FALSE()))</f>
        <v/>
      </c>
      <c r="AV67" s="86" t="str">
        <f>IF(AV66="","",VLOOKUP(AV66,'シフト記号表（勤務時間帯）'!$C$6:$W$47,21,FALSE()))</f>
        <v/>
      </c>
      <c r="AW67" s="84" t="str">
        <f>IF(AW66="","",VLOOKUP(AW66,'シフト記号表（勤務時間帯）'!$C$6:$W$47,21,FALSE()))</f>
        <v/>
      </c>
      <c r="AX67" s="85" t="str">
        <f>IF(AX66="","",VLOOKUP(AX66,'シフト記号表（勤務時間帯）'!$C$6:$W$47,21,FALSE()))</f>
        <v/>
      </c>
      <c r="AY67" s="85" t="str">
        <f>IF(AY66="","",VLOOKUP(AY66,'シフト記号表（勤務時間帯）'!$C$6:$W$47,21,FALSE()))</f>
        <v/>
      </c>
      <c r="AZ67" s="440">
        <f>IF($BC$3="４週",SUM(U67:AV67),IF($BC$3="暦月",SUM(U67:AY67),""))</f>
        <v>0</v>
      </c>
      <c r="BA67" s="440"/>
      <c r="BB67" s="441">
        <f>IF($BC$3="４週",AZ67/4,IF($BC$3="暦月",(AZ67/($BC$8/7)),""))</f>
        <v>0</v>
      </c>
      <c r="BC67" s="441"/>
      <c r="BD67" s="475"/>
      <c r="BE67" s="475"/>
      <c r="BF67" s="475"/>
      <c r="BG67" s="475"/>
      <c r="BH67" s="475"/>
    </row>
    <row r="68" spans="2:60" ht="20.25" customHeight="1" x14ac:dyDescent="0.4">
      <c r="B68" s="87"/>
      <c r="C68" s="444"/>
      <c r="D68" s="444"/>
      <c r="E68" s="444"/>
      <c r="F68" s="88"/>
      <c r="G68" s="89">
        <f>C66</f>
        <v>0</v>
      </c>
      <c r="H68" s="449"/>
      <c r="I68" s="449"/>
      <c r="J68" s="449"/>
      <c r="K68" s="449"/>
      <c r="L68" s="449"/>
      <c r="M68" s="447"/>
      <c r="N68" s="447"/>
      <c r="O68" s="447"/>
      <c r="P68" s="178" t="s">
        <v>49</v>
      </c>
      <c r="Q68" s="91"/>
      <c r="R68" s="91"/>
      <c r="S68" s="108"/>
      <c r="T68" s="109"/>
      <c r="U68" s="94" t="str">
        <f>IF(U66="","",VLOOKUP(U66,'シフト記号表（勤務時間帯）'!$C$6:$Y$47,23,FALSE()))</f>
        <v/>
      </c>
      <c r="V68" s="95" t="str">
        <f>IF(V66="","",VLOOKUP(V66,'シフト記号表（勤務時間帯）'!$C$6:$Y$47,23,FALSE()))</f>
        <v/>
      </c>
      <c r="W68" s="95" t="str">
        <f>IF(W66="","",VLOOKUP(W66,'シフト記号表（勤務時間帯）'!$C$6:$Y$47,23,FALSE()))</f>
        <v/>
      </c>
      <c r="X68" s="95" t="str">
        <f>IF(X66="","",VLOOKUP(X66,'シフト記号表（勤務時間帯）'!$C$6:$Y$47,23,FALSE()))</f>
        <v/>
      </c>
      <c r="Y68" s="95" t="str">
        <f>IF(Y66="","",VLOOKUP(Y66,'シフト記号表（勤務時間帯）'!$C$6:$Y$47,23,FALSE()))</f>
        <v/>
      </c>
      <c r="Z68" s="95" t="str">
        <f>IF(Z66="","",VLOOKUP(Z66,'シフト記号表（勤務時間帯）'!$C$6:$Y$47,23,FALSE()))</f>
        <v/>
      </c>
      <c r="AA68" s="96" t="str">
        <f>IF(AA66="","",VLOOKUP(AA66,'シフト記号表（勤務時間帯）'!$C$6:$Y$47,23,FALSE()))</f>
        <v/>
      </c>
      <c r="AB68" s="94" t="str">
        <f>IF(AB66="","",VLOOKUP(AB66,'シフト記号表（勤務時間帯）'!$C$6:$Y$47,23,FALSE()))</f>
        <v/>
      </c>
      <c r="AC68" s="95" t="str">
        <f>IF(AC66="","",VLOOKUP(AC66,'シフト記号表（勤務時間帯）'!$C$6:$Y$47,23,FALSE()))</f>
        <v/>
      </c>
      <c r="AD68" s="95" t="str">
        <f>IF(AD66="","",VLOOKUP(AD66,'シフト記号表（勤務時間帯）'!$C$6:$Y$47,23,FALSE()))</f>
        <v/>
      </c>
      <c r="AE68" s="95" t="str">
        <f>IF(AE66="","",VLOOKUP(AE66,'シフト記号表（勤務時間帯）'!$C$6:$Y$47,23,FALSE()))</f>
        <v/>
      </c>
      <c r="AF68" s="95" t="str">
        <f>IF(AF66="","",VLOOKUP(AF66,'シフト記号表（勤務時間帯）'!$C$6:$Y$47,23,FALSE()))</f>
        <v/>
      </c>
      <c r="AG68" s="95" t="str">
        <f>IF(AG66="","",VLOOKUP(AG66,'シフト記号表（勤務時間帯）'!$C$6:$Y$47,23,FALSE()))</f>
        <v/>
      </c>
      <c r="AH68" s="96" t="str">
        <f>IF(AH66="","",VLOOKUP(AH66,'シフト記号表（勤務時間帯）'!$C$6:$Y$47,23,FALSE()))</f>
        <v/>
      </c>
      <c r="AI68" s="94" t="str">
        <f>IF(AI66="","",VLOOKUP(AI66,'シフト記号表（勤務時間帯）'!$C$6:$Y$47,23,FALSE()))</f>
        <v/>
      </c>
      <c r="AJ68" s="95" t="str">
        <f>IF(AJ66="","",VLOOKUP(AJ66,'シフト記号表（勤務時間帯）'!$C$6:$Y$47,23,FALSE()))</f>
        <v/>
      </c>
      <c r="AK68" s="95" t="str">
        <f>IF(AK66="","",VLOOKUP(AK66,'シフト記号表（勤務時間帯）'!$C$6:$Y$47,23,FALSE()))</f>
        <v/>
      </c>
      <c r="AL68" s="95" t="str">
        <f>IF(AL66="","",VLOOKUP(AL66,'シフト記号表（勤務時間帯）'!$C$6:$Y$47,23,FALSE()))</f>
        <v/>
      </c>
      <c r="AM68" s="95" t="str">
        <f>IF(AM66="","",VLOOKUP(AM66,'シフト記号表（勤務時間帯）'!$C$6:$Y$47,23,FALSE()))</f>
        <v/>
      </c>
      <c r="AN68" s="95" t="str">
        <f>IF(AN66="","",VLOOKUP(AN66,'シフト記号表（勤務時間帯）'!$C$6:$Y$47,23,FALSE()))</f>
        <v/>
      </c>
      <c r="AO68" s="96" t="str">
        <f>IF(AO66="","",VLOOKUP(AO66,'シフト記号表（勤務時間帯）'!$C$6:$Y$47,23,FALSE()))</f>
        <v/>
      </c>
      <c r="AP68" s="94" t="str">
        <f>IF(AP66="","",VLOOKUP(AP66,'シフト記号表（勤務時間帯）'!$C$6:$Y$47,23,FALSE()))</f>
        <v/>
      </c>
      <c r="AQ68" s="95" t="str">
        <f>IF(AQ66="","",VLOOKUP(AQ66,'シフト記号表（勤務時間帯）'!$C$6:$Y$47,23,FALSE()))</f>
        <v/>
      </c>
      <c r="AR68" s="95" t="str">
        <f>IF(AR66="","",VLOOKUP(AR66,'シフト記号表（勤務時間帯）'!$C$6:$Y$47,23,FALSE()))</f>
        <v/>
      </c>
      <c r="AS68" s="95" t="str">
        <f>IF(AS66="","",VLOOKUP(AS66,'シフト記号表（勤務時間帯）'!$C$6:$Y$47,23,FALSE()))</f>
        <v/>
      </c>
      <c r="AT68" s="95" t="str">
        <f>IF(AT66="","",VLOOKUP(AT66,'シフト記号表（勤務時間帯）'!$C$6:$Y$47,23,FALSE()))</f>
        <v/>
      </c>
      <c r="AU68" s="95" t="str">
        <f>IF(AU66="","",VLOOKUP(AU66,'シフト記号表（勤務時間帯）'!$C$6:$Y$47,23,FALSE()))</f>
        <v/>
      </c>
      <c r="AV68" s="96" t="str">
        <f>IF(AV66="","",VLOOKUP(AV66,'シフト記号表（勤務時間帯）'!$C$6:$Y$47,23,FALSE()))</f>
        <v/>
      </c>
      <c r="AW68" s="94" t="str">
        <f>IF(AW66="","",VLOOKUP(AW66,'シフト記号表（勤務時間帯）'!$C$6:$Y$47,23,FALSE()))</f>
        <v/>
      </c>
      <c r="AX68" s="95" t="str">
        <f>IF(AX66="","",VLOOKUP(AX66,'シフト記号表（勤務時間帯）'!$C$6:$Y$47,23,FALSE()))</f>
        <v/>
      </c>
      <c r="AY68" s="95" t="str">
        <f>IF(AY66="","",VLOOKUP(AY66,'シフト記号表（勤務時間帯）'!$C$6:$Y$47,23,FALSE()))</f>
        <v/>
      </c>
      <c r="AZ68" s="442">
        <f>IF($BC$3="４週",SUM(U68:AV68),IF($BC$3="暦月",SUM(U68:AY68),""))</f>
        <v>0</v>
      </c>
      <c r="BA68" s="442"/>
      <c r="BB68" s="443">
        <f>IF($BC$3="４週",AZ68/4,IF($BC$3="暦月",(AZ68/($BC$8/7)),""))</f>
        <v>0</v>
      </c>
      <c r="BC68" s="443"/>
      <c r="BD68" s="475"/>
      <c r="BE68" s="475"/>
      <c r="BF68" s="475"/>
      <c r="BG68" s="475"/>
      <c r="BH68" s="475"/>
    </row>
    <row r="69" spans="2:60" ht="20.25" customHeight="1" x14ac:dyDescent="0.4">
      <c r="B69" s="97"/>
      <c r="C69" s="444"/>
      <c r="D69" s="444"/>
      <c r="E69" s="444"/>
      <c r="F69" s="98"/>
      <c r="G69" s="99"/>
      <c r="H69" s="449"/>
      <c r="I69" s="449"/>
      <c r="J69" s="449"/>
      <c r="K69" s="449"/>
      <c r="L69" s="449"/>
      <c r="M69" s="447"/>
      <c r="N69" s="447"/>
      <c r="O69" s="447"/>
      <c r="P69" s="115" t="s">
        <v>47</v>
      </c>
      <c r="Q69" s="116"/>
      <c r="R69" s="116"/>
      <c r="S69" s="117"/>
      <c r="T69" s="118"/>
      <c r="U69" s="175"/>
      <c r="V69" s="176"/>
      <c r="W69" s="176"/>
      <c r="X69" s="176"/>
      <c r="Y69" s="176"/>
      <c r="Z69" s="176"/>
      <c r="AA69" s="177"/>
      <c r="AB69" s="175"/>
      <c r="AC69" s="176"/>
      <c r="AD69" s="176"/>
      <c r="AE69" s="176"/>
      <c r="AF69" s="176"/>
      <c r="AG69" s="176"/>
      <c r="AH69" s="177"/>
      <c r="AI69" s="175"/>
      <c r="AJ69" s="176"/>
      <c r="AK69" s="176"/>
      <c r="AL69" s="176"/>
      <c r="AM69" s="176"/>
      <c r="AN69" s="176"/>
      <c r="AO69" s="177"/>
      <c r="AP69" s="175"/>
      <c r="AQ69" s="176"/>
      <c r="AR69" s="176"/>
      <c r="AS69" s="176"/>
      <c r="AT69" s="176"/>
      <c r="AU69" s="176"/>
      <c r="AV69" s="177"/>
      <c r="AW69" s="175"/>
      <c r="AX69" s="176"/>
      <c r="AY69" s="176"/>
      <c r="AZ69" s="437"/>
      <c r="BA69" s="437"/>
      <c r="BB69" s="438"/>
      <c r="BC69" s="438"/>
      <c r="BD69" s="475"/>
      <c r="BE69" s="475"/>
      <c r="BF69" s="475"/>
      <c r="BG69" s="475"/>
      <c r="BH69" s="475"/>
    </row>
    <row r="70" spans="2:60" ht="20.25" customHeight="1" x14ac:dyDescent="0.4">
      <c r="B70" s="77">
        <f>B67+1</f>
        <v>17</v>
      </c>
      <c r="C70" s="444"/>
      <c r="D70" s="444"/>
      <c r="E70" s="444"/>
      <c r="F70" s="78">
        <f>C69</f>
        <v>0</v>
      </c>
      <c r="G70" s="79"/>
      <c r="H70" s="449"/>
      <c r="I70" s="449"/>
      <c r="J70" s="449"/>
      <c r="K70" s="449"/>
      <c r="L70" s="449"/>
      <c r="M70" s="447"/>
      <c r="N70" s="447"/>
      <c r="O70" s="447"/>
      <c r="P70" s="80" t="s">
        <v>48</v>
      </c>
      <c r="Q70" s="81"/>
      <c r="R70" s="81"/>
      <c r="S70" s="82"/>
      <c r="T70" s="83"/>
      <c r="U70" s="84" t="str">
        <f>IF(U69="","",VLOOKUP(U69,'シフト記号表（勤務時間帯）'!$C$6:$W$47,21,FALSE()))</f>
        <v/>
      </c>
      <c r="V70" s="85" t="str">
        <f>IF(V69="","",VLOOKUP(V69,'シフト記号表（勤務時間帯）'!$C$6:$W$47,21,FALSE()))</f>
        <v/>
      </c>
      <c r="W70" s="85" t="str">
        <f>IF(W69="","",VLOOKUP(W69,'シフト記号表（勤務時間帯）'!$C$6:$W$47,21,FALSE()))</f>
        <v/>
      </c>
      <c r="X70" s="85" t="str">
        <f>IF(X69="","",VLOOKUP(X69,'シフト記号表（勤務時間帯）'!$C$6:$W$47,21,FALSE()))</f>
        <v/>
      </c>
      <c r="Y70" s="85" t="str">
        <f>IF(Y69="","",VLOOKUP(Y69,'シフト記号表（勤務時間帯）'!$C$6:$W$47,21,FALSE()))</f>
        <v/>
      </c>
      <c r="Z70" s="85" t="str">
        <f>IF(Z69="","",VLOOKUP(Z69,'シフト記号表（勤務時間帯）'!$C$6:$W$47,21,FALSE()))</f>
        <v/>
      </c>
      <c r="AA70" s="86" t="str">
        <f>IF(AA69="","",VLOOKUP(AA69,'シフト記号表（勤務時間帯）'!$C$6:$W$47,21,FALSE()))</f>
        <v/>
      </c>
      <c r="AB70" s="84" t="str">
        <f>IF(AB69="","",VLOOKUP(AB69,'シフト記号表（勤務時間帯）'!$C$6:$W$47,21,FALSE()))</f>
        <v/>
      </c>
      <c r="AC70" s="85" t="str">
        <f>IF(AC69="","",VLOOKUP(AC69,'シフト記号表（勤務時間帯）'!$C$6:$W$47,21,FALSE()))</f>
        <v/>
      </c>
      <c r="AD70" s="85" t="str">
        <f>IF(AD69="","",VLOOKUP(AD69,'シフト記号表（勤務時間帯）'!$C$6:$W$47,21,FALSE()))</f>
        <v/>
      </c>
      <c r="AE70" s="85" t="str">
        <f>IF(AE69="","",VLOOKUP(AE69,'シフト記号表（勤務時間帯）'!$C$6:$W$47,21,FALSE()))</f>
        <v/>
      </c>
      <c r="AF70" s="85" t="str">
        <f>IF(AF69="","",VLOOKUP(AF69,'シフト記号表（勤務時間帯）'!$C$6:$W$47,21,FALSE()))</f>
        <v/>
      </c>
      <c r="AG70" s="85" t="str">
        <f>IF(AG69="","",VLOOKUP(AG69,'シフト記号表（勤務時間帯）'!$C$6:$W$47,21,FALSE()))</f>
        <v/>
      </c>
      <c r="AH70" s="86" t="str">
        <f>IF(AH69="","",VLOOKUP(AH69,'シフト記号表（勤務時間帯）'!$C$6:$W$47,21,FALSE()))</f>
        <v/>
      </c>
      <c r="AI70" s="84" t="str">
        <f>IF(AI69="","",VLOOKUP(AI69,'シフト記号表（勤務時間帯）'!$C$6:$W$47,21,FALSE()))</f>
        <v/>
      </c>
      <c r="AJ70" s="85" t="str">
        <f>IF(AJ69="","",VLOOKUP(AJ69,'シフト記号表（勤務時間帯）'!$C$6:$W$47,21,FALSE()))</f>
        <v/>
      </c>
      <c r="AK70" s="85" t="str">
        <f>IF(AK69="","",VLOOKUP(AK69,'シフト記号表（勤務時間帯）'!$C$6:$W$47,21,FALSE()))</f>
        <v/>
      </c>
      <c r="AL70" s="85" t="str">
        <f>IF(AL69="","",VLOOKUP(AL69,'シフト記号表（勤務時間帯）'!$C$6:$W$47,21,FALSE()))</f>
        <v/>
      </c>
      <c r="AM70" s="85" t="str">
        <f>IF(AM69="","",VLOOKUP(AM69,'シフト記号表（勤務時間帯）'!$C$6:$W$47,21,FALSE()))</f>
        <v/>
      </c>
      <c r="AN70" s="85" t="str">
        <f>IF(AN69="","",VLOOKUP(AN69,'シフト記号表（勤務時間帯）'!$C$6:$W$47,21,FALSE()))</f>
        <v/>
      </c>
      <c r="AO70" s="86" t="str">
        <f>IF(AO69="","",VLOOKUP(AO69,'シフト記号表（勤務時間帯）'!$C$6:$W$47,21,FALSE()))</f>
        <v/>
      </c>
      <c r="AP70" s="84" t="str">
        <f>IF(AP69="","",VLOOKUP(AP69,'シフト記号表（勤務時間帯）'!$C$6:$W$47,21,FALSE()))</f>
        <v/>
      </c>
      <c r="AQ70" s="85" t="str">
        <f>IF(AQ69="","",VLOOKUP(AQ69,'シフト記号表（勤務時間帯）'!$C$6:$W$47,21,FALSE()))</f>
        <v/>
      </c>
      <c r="AR70" s="85" t="str">
        <f>IF(AR69="","",VLOOKUP(AR69,'シフト記号表（勤務時間帯）'!$C$6:$W$47,21,FALSE()))</f>
        <v/>
      </c>
      <c r="AS70" s="85" t="str">
        <f>IF(AS69="","",VLOOKUP(AS69,'シフト記号表（勤務時間帯）'!$C$6:$W$47,21,FALSE()))</f>
        <v/>
      </c>
      <c r="AT70" s="85" t="str">
        <f>IF(AT69="","",VLOOKUP(AT69,'シフト記号表（勤務時間帯）'!$C$6:$W$47,21,FALSE()))</f>
        <v/>
      </c>
      <c r="AU70" s="85" t="str">
        <f>IF(AU69="","",VLOOKUP(AU69,'シフト記号表（勤務時間帯）'!$C$6:$W$47,21,FALSE()))</f>
        <v/>
      </c>
      <c r="AV70" s="86" t="str">
        <f>IF(AV69="","",VLOOKUP(AV69,'シフト記号表（勤務時間帯）'!$C$6:$W$47,21,FALSE()))</f>
        <v/>
      </c>
      <c r="AW70" s="84" t="str">
        <f>IF(AW69="","",VLOOKUP(AW69,'シフト記号表（勤務時間帯）'!$C$6:$W$47,21,FALSE()))</f>
        <v/>
      </c>
      <c r="AX70" s="85" t="str">
        <f>IF(AX69="","",VLOOKUP(AX69,'シフト記号表（勤務時間帯）'!$C$6:$W$47,21,FALSE()))</f>
        <v/>
      </c>
      <c r="AY70" s="85" t="str">
        <f>IF(AY69="","",VLOOKUP(AY69,'シフト記号表（勤務時間帯）'!$C$6:$W$47,21,FALSE()))</f>
        <v/>
      </c>
      <c r="AZ70" s="440">
        <f>IF($BC$3="４週",SUM(U70:AV70),IF($BC$3="暦月",SUM(U70:AY70),""))</f>
        <v>0</v>
      </c>
      <c r="BA70" s="440"/>
      <c r="BB70" s="441">
        <f>IF($BC$3="４週",AZ70/4,IF($BC$3="暦月",(AZ70/($BC$8/7)),""))</f>
        <v>0</v>
      </c>
      <c r="BC70" s="441"/>
      <c r="BD70" s="475"/>
      <c r="BE70" s="475"/>
      <c r="BF70" s="475"/>
      <c r="BG70" s="475"/>
      <c r="BH70" s="475"/>
    </row>
    <row r="71" spans="2:60" ht="20.25" customHeight="1" x14ac:dyDescent="0.4">
      <c r="B71" s="87"/>
      <c r="C71" s="444"/>
      <c r="D71" s="444"/>
      <c r="E71" s="444"/>
      <c r="F71" s="88"/>
      <c r="G71" s="89">
        <f>C69</f>
        <v>0</v>
      </c>
      <c r="H71" s="449"/>
      <c r="I71" s="449"/>
      <c r="J71" s="449"/>
      <c r="K71" s="449"/>
      <c r="L71" s="449"/>
      <c r="M71" s="447"/>
      <c r="N71" s="447"/>
      <c r="O71" s="447"/>
      <c r="P71" s="178" t="s">
        <v>49</v>
      </c>
      <c r="Q71" s="91"/>
      <c r="R71" s="91"/>
      <c r="S71" s="108"/>
      <c r="T71" s="109"/>
      <c r="U71" s="94" t="str">
        <f>IF(U69="","",VLOOKUP(U69,'シフト記号表（勤務時間帯）'!$C$6:$Y$47,23,FALSE()))</f>
        <v/>
      </c>
      <c r="V71" s="95" t="str">
        <f>IF(V69="","",VLOOKUP(V69,'シフト記号表（勤務時間帯）'!$C$6:$Y$47,23,FALSE()))</f>
        <v/>
      </c>
      <c r="W71" s="95" t="str">
        <f>IF(W69="","",VLOOKUP(W69,'シフト記号表（勤務時間帯）'!$C$6:$Y$47,23,FALSE()))</f>
        <v/>
      </c>
      <c r="X71" s="95" t="str">
        <f>IF(X69="","",VLOOKUP(X69,'シフト記号表（勤務時間帯）'!$C$6:$Y$47,23,FALSE()))</f>
        <v/>
      </c>
      <c r="Y71" s="95" t="str">
        <f>IF(Y69="","",VLOOKUP(Y69,'シフト記号表（勤務時間帯）'!$C$6:$Y$47,23,FALSE()))</f>
        <v/>
      </c>
      <c r="Z71" s="95" t="str">
        <f>IF(Z69="","",VLOOKUP(Z69,'シフト記号表（勤務時間帯）'!$C$6:$Y$47,23,FALSE()))</f>
        <v/>
      </c>
      <c r="AA71" s="96" t="str">
        <f>IF(AA69="","",VLOOKUP(AA69,'シフト記号表（勤務時間帯）'!$C$6:$Y$47,23,FALSE()))</f>
        <v/>
      </c>
      <c r="AB71" s="94" t="str">
        <f>IF(AB69="","",VLOOKUP(AB69,'シフト記号表（勤務時間帯）'!$C$6:$Y$47,23,FALSE()))</f>
        <v/>
      </c>
      <c r="AC71" s="95" t="str">
        <f>IF(AC69="","",VLOOKUP(AC69,'シフト記号表（勤務時間帯）'!$C$6:$Y$47,23,FALSE()))</f>
        <v/>
      </c>
      <c r="AD71" s="95" t="str">
        <f>IF(AD69="","",VLOOKUP(AD69,'シフト記号表（勤務時間帯）'!$C$6:$Y$47,23,FALSE()))</f>
        <v/>
      </c>
      <c r="AE71" s="95" t="str">
        <f>IF(AE69="","",VLOOKUP(AE69,'シフト記号表（勤務時間帯）'!$C$6:$Y$47,23,FALSE()))</f>
        <v/>
      </c>
      <c r="AF71" s="95" t="str">
        <f>IF(AF69="","",VLOOKUP(AF69,'シフト記号表（勤務時間帯）'!$C$6:$Y$47,23,FALSE()))</f>
        <v/>
      </c>
      <c r="AG71" s="95" t="str">
        <f>IF(AG69="","",VLOOKUP(AG69,'シフト記号表（勤務時間帯）'!$C$6:$Y$47,23,FALSE()))</f>
        <v/>
      </c>
      <c r="AH71" s="96" t="str">
        <f>IF(AH69="","",VLOOKUP(AH69,'シフト記号表（勤務時間帯）'!$C$6:$Y$47,23,FALSE()))</f>
        <v/>
      </c>
      <c r="AI71" s="94" t="str">
        <f>IF(AI69="","",VLOOKUP(AI69,'シフト記号表（勤務時間帯）'!$C$6:$Y$47,23,FALSE()))</f>
        <v/>
      </c>
      <c r="AJ71" s="95" t="str">
        <f>IF(AJ69="","",VLOOKUP(AJ69,'シフト記号表（勤務時間帯）'!$C$6:$Y$47,23,FALSE()))</f>
        <v/>
      </c>
      <c r="AK71" s="95" t="str">
        <f>IF(AK69="","",VLOOKUP(AK69,'シフト記号表（勤務時間帯）'!$C$6:$Y$47,23,FALSE()))</f>
        <v/>
      </c>
      <c r="AL71" s="95" t="str">
        <f>IF(AL69="","",VLOOKUP(AL69,'シフト記号表（勤務時間帯）'!$C$6:$Y$47,23,FALSE()))</f>
        <v/>
      </c>
      <c r="AM71" s="95" t="str">
        <f>IF(AM69="","",VLOOKUP(AM69,'シフト記号表（勤務時間帯）'!$C$6:$Y$47,23,FALSE()))</f>
        <v/>
      </c>
      <c r="AN71" s="95" t="str">
        <f>IF(AN69="","",VLOOKUP(AN69,'シフト記号表（勤務時間帯）'!$C$6:$Y$47,23,FALSE()))</f>
        <v/>
      </c>
      <c r="AO71" s="96" t="str">
        <f>IF(AO69="","",VLOOKUP(AO69,'シフト記号表（勤務時間帯）'!$C$6:$Y$47,23,FALSE()))</f>
        <v/>
      </c>
      <c r="AP71" s="94" t="str">
        <f>IF(AP69="","",VLOOKUP(AP69,'シフト記号表（勤務時間帯）'!$C$6:$Y$47,23,FALSE()))</f>
        <v/>
      </c>
      <c r="AQ71" s="95" t="str">
        <f>IF(AQ69="","",VLOOKUP(AQ69,'シフト記号表（勤務時間帯）'!$C$6:$Y$47,23,FALSE()))</f>
        <v/>
      </c>
      <c r="AR71" s="95" t="str">
        <f>IF(AR69="","",VLOOKUP(AR69,'シフト記号表（勤務時間帯）'!$C$6:$Y$47,23,FALSE()))</f>
        <v/>
      </c>
      <c r="AS71" s="95" t="str">
        <f>IF(AS69="","",VLOOKUP(AS69,'シフト記号表（勤務時間帯）'!$C$6:$Y$47,23,FALSE()))</f>
        <v/>
      </c>
      <c r="AT71" s="95" t="str">
        <f>IF(AT69="","",VLOOKUP(AT69,'シフト記号表（勤務時間帯）'!$C$6:$Y$47,23,FALSE()))</f>
        <v/>
      </c>
      <c r="AU71" s="95" t="str">
        <f>IF(AU69="","",VLOOKUP(AU69,'シフト記号表（勤務時間帯）'!$C$6:$Y$47,23,FALSE()))</f>
        <v/>
      </c>
      <c r="AV71" s="96" t="str">
        <f>IF(AV69="","",VLOOKUP(AV69,'シフト記号表（勤務時間帯）'!$C$6:$Y$47,23,FALSE()))</f>
        <v/>
      </c>
      <c r="AW71" s="94" t="str">
        <f>IF(AW69="","",VLOOKUP(AW69,'シフト記号表（勤務時間帯）'!$C$6:$Y$47,23,FALSE()))</f>
        <v/>
      </c>
      <c r="AX71" s="95" t="str">
        <f>IF(AX69="","",VLOOKUP(AX69,'シフト記号表（勤務時間帯）'!$C$6:$Y$47,23,FALSE()))</f>
        <v/>
      </c>
      <c r="AY71" s="95" t="str">
        <f>IF(AY69="","",VLOOKUP(AY69,'シフト記号表（勤務時間帯）'!$C$6:$Y$47,23,FALSE()))</f>
        <v/>
      </c>
      <c r="AZ71" s="442">
        <f>IF($BC$3="４週",SUM(U71:AV71),IF($BC$3="暦月",SUM(U71:AY71),""))</f>
        <v>0</v>
      </c>
      <c r="BA71" s="442"/>
      <c r="BB71" s="443">
        <f>IF($BC$3="４週",AZ71/4,IF($BC$3="暦月",(AZ71/($BC$8/7)),""))</f>
        <v>0</v>
      </c>
      <c r="BC71" s="443"/>
      <c r="BD71" s="475"/>
      <c r="BE71" s="475"/>
      <c r="BF71" s="475"/>
      <c r="BG71" s="475"/>
      <c r="BH71" s="475"/>
    </row>
    <row r="72" spans="2:60" ht="20.25" customHeight="1" x14ac:dyDescent="0.4">
      <c r="B72" s="97"/>
      <c r="C72" s="444"/>
      <c r="D72" s="444"/>
      <c r="E72" s="444"/>
      <c r="F72" s="98"/>
      <c r="G72" s="99"/>
      <c r="H72" s="449"/>
      <c r="I72" s="449"/>
      <c r="J72" s="449"/>
      <c r="K72" s="449"/>
      <c r="L72" s="449"/>
      <c r="M72" s="447"/>
      <c r="N72" s="447"/>
      <c r="O72" s="447"/>
      <c r="P72" s="115" t="s">
        <v>47</v>
      </c>
      <c r="Q72" s="116"/>
      <c r="R72" s="116"/>
      <c r="S72" s="117"/>
      <c r="T72" s="118"/>
      <c r="U72" s="175"/>
      <c r="V72" s="176"/>
      <c r="W72" s="176"/>
      <c r="X72" s="176"/>
      <c r="Y72" s="176"/>
      <c r="Z72" s="176"/>
      <c r="AA72" s="177"/>
      <c r="AB72" s="175"/>
      <c r="AC72" s="176"/>
      <c r="AD72" s="176"/>
      <c r="AE72" s="176"/>
      <c r="AF72" s="176"/>
      <c r="AG72" s="176"/>
      <c r="AH72" s="177"/>
      <c r="AI72" s="175"/>
      <c r="AJ72" s="176"/>
      <c r="AK72" s="176"/>
      <c r="AL72" s="176"/>
      <c r="AM72" s="176"/>
      <c r="AN72" s="176"/>
      <c r="AO72" s="177"/>
      <c r="AP72" s="175"/>
      <c r="AQ72" s="176"/>
      <c r="AR72" s="176"/>
      <c r="AS72" s="176"/>
      <c r="AT72" s="176"/>
      <c r="AU72" s="176"/>
      <c r="AV72" s="177"/>
      <c r="AW72" s="175"/>
      <c r="AX72" s="176"/>
      <c r="AY72" s="176"/>
      <c r="AZ72" s="437"/>
      <c r="BA72" s="437"/>
      <c r="BB72" s="438"/>
      <c r="BC72" s="438"/>
      <c r="BD72" s="475"/>
      <c r="BE72" s="475"/>
      <c r="BF72" s="475"/>
      <c r="BG72" s="475"/>
      <c r="BH72" s="475"/>
    </row>
    <row r="73" spans="2:60" ht="20.25" customHeight="1" x14ac:dyDescent="0.4">
      <c r="B73" s="77">
        <f>B70+1</f>
        <v>18</v>
      </c>
      <c r="C73" s="444"/>
      <c r="D73" s="444"/>
      <c r="E73" s="444"/>
      <c r="F73" s="78">
        <f>C72</f>
        <v>0</v>
      </c>
      <c r="G73" s="79"/>
      <c r="H73" s="449"/>
      <c r="I73" s="449"/>
      <c r="J73" s="449"/>
      <c r="K73" s="449"/>
      <c r="L73" s="449"/>
      <c r="M73" s="447"/>
      <c r="N73" s="447"/>
      <c r="O73" s="447"/>
      <c r="P73" s="80" t="s">
        <v>48</v>
      </c>
      <c r="Q73" s="81"/>
      <c r="R73" s="81"/>
      <c r="S73" s="82"/>
      <c r="T73" s="83"/>
      <c r="U73" s="84" t="str">
        <f>IF(U72="","",VLOOKUP(U72,'シフト記号表（勤務時間帯）'!$C$6:$W$47,21,FALSE()))</f>
        <v/>
      </c>
      <c r="V73" s="85" t="str">
        <f>IF(V72="","",VLOOKUP(V72,'シフト記号表（勤務時間帯）'!$C$6:$W$47,21,FALSE()))</f>
        <v/>
      </c>
      <c r="W73" s="85" t="str">
        <f>IF(W72="","",VLOOKUP(W72,'シフト記号表（勤務時間帯）'!$C$6:$W$47,21,FALSE()))</f>
        <v/>
      </c>
      <c r="X73" s="85" t="str">
        <f>IF(X72="","",VLOOKUP(X72,'シフト記号表（勤務時間帯）'!$C$6:$W$47,21,FALSE()))</f>
        <v/>
      </c>
      <c r="Y73" s="85" t="str">
        <f>IF(Y72="","",VLOOKUP(Y72,'シフト記号表（勤務時間帯）'!$C$6:$W$47,21,FALSE()))</f>
        <v/>
      </c>
      <c r="Z73" s="85" t="str">
        <f>IF(Z72="","",VLOOKUP(Z72,'シフト記号表（勤務時間帯）'!$C$6:$W$47,21,FALSE()))</f>
        <v/>
      </c>
      <c r="AA73" s="86" t="str">
        <f>IF(AA72="","",VLOOKUP(AA72,'シフト記号表（勤務時間帯）'!$C$6:$W$47,21,FALSE()))</f>
        <v/>
      </c>
      <c r="AB73" s="84" t="str">
        <f>IF(AB72="","",VLOOKUP(AB72,'シフト記号表（勤務時間帯）'!$C$6:$W$47,21,FALSE()))</f>
        <v/>
      </c>
      <c r="AC73" s="85" t="str">
        <f>IF(AC72="","",VLOOKUP(AC72,'シフト記号表（勤務時間帯）'!$C$6:$W$47,21,FALSE()))</f>
        <v/>
      </c>
      <c r="AD73" s="85" t="str">
        <f>IF(AD72="","",VLOOKUP(AD72,'シフト記号表（勤務時間帯）'!$C$6:$W$47,21,FALSE()))</f>
        <v/>
      </c>
      <c r="AE73" s="85" t="str">
        <f>IF(AE72="","",VLOOKUP(AE72,'シフト記号表（勤務時間帯）'!$C$6:$W$47,21,FALSE()))</f>
        <v/>
      </c>
      <c r="AF73" s="85" t="str">
        <f>IF(AF72="","",VLOOKUP(AF72,'シフト記号表（勤務時間帯）'!$C$6:$W$47,21,FALSE()))</f>
        <v/>
      </c>
      <c r="AG73" s="85" t="str">
        <f>IF(AG72="","",VLOOKUP(AG72,'シフト記号表（勤務時間帯）'!$C$6:$W$47,21,FALSE()))</f>
        <v/>
      </c>
      <c r="AH73" s="86" t="str">
        <f>IF(AH72="","",VLOOKUP(AH72,'シフト記号表（勤務時間帯）'!$C$6:$W$47,21,FALSE()))</f>
        <v/>
      </c>
      <c r="AI73" s="84" t="str">
        <f>IF(AI72="","",VLOOKUP(AI72,'シフト記号表（勤務時間帯）'!$C$6:$W$47,21,FALSE()))</f>
        <v/>
      </c>
      <c r="AJ73" s="85" t="str">
        <f>IF(AJ72="","",VLOOKUP(AJ72,'シフト記号表（勤務時間帯）'!$C$6:$W$47,21,FALSE()))</f>
        <v/>
      </c>
      <c r="AK73" s="85" t="str">
        <f>IF(AK72="","",VLOOKUP(AK72,'シフト記号表（勤務時間帯）'!$C$6:$W$47,21,FALSE()))</f>
        <v/>
      </c>
      <c r="AL73" s="85" t="str">
        <f>IF(AL72="","",VLOOKUP(AL72,'シフト記号表（勤務時間帯）'!$C$6:$W$47,21,FALSE()))</f>
        <v/>
      </c>
      <c r="AM73" s="85" t="str">
        <f>IF(AM72="","",VLOOKUP(AM72,'シフト記号表（勤務時間帯）'!$C$6:$W$47,21,FALSE()))</f>
        <v/>
      </c>
      <c r="AN73" s="85" t="str">
        <f>IF(AN72="","",VLOOKUP(AN72,'シフト記号表（勤務時間帯）'!$C$6:$W$47,21,FALSE()))</f>
        <v/>
      </c>
      <c r="AO73" s="86" t="str">
        <f>IF(AO72="","",VLOOKUP(AO72,'シフト記号表（勤務時間帯）'!$C$6:$W$47,21,FALSE()))</f>
        <v/>
      </c>
      <c r="AP73" s="84" t="str">
        <f>IF(AP72="","",VLOOKUP(AP72,'シフト記号表（勤務時間帯）'!$C$6:$W$47,21,FALSE()))</f>
        <v/>
      </c>
      <c r="AQ73" s="85" t="str">
        <f>IF(AQ72="","",VLOOKUP(AQ72,'シフト記号表（勤務時間帯）'!$C$6:$W$47,21,FALSE()))</f>
        <v/>
      </c>
      <c r="AR73" s="85" t="str">
        <f>IF(AR72="","",VLOOKUP(AR72,'シフト記号表（勤務時間帯）'!$C$6:$W$47,21,FALSE()))</f>
        <v/>
      </c>
      <c r="AS73" s="85" t="str">
        <f>IF(AS72="","",VLOOKUP(AS72,'シフト記号表（勤務時間帯）'!$C$6:$W$47,21,FALSE()))</f>
        <v/>
      </c>
      <c r="AT73" s="85" t="str">
        <f>IF(AT72="","",VLOOKUP(AT72,'シフト記号表（勤務時間帯）'!$C$6:$W$47,21,FALSE()))</f>
        <v/>
      </c>
      <c r="AU73" s="85" t="str">
        <f>IF(AU72="","",VLOOKUP(AU72,'シフト記号表（勤務時間帯）'!$C$6:$W$47,21,FALSE()))</f>
        <v/>
      </c>
      <c r="AV73" s="86" t="str">
        <f>IF(AV72="","",VLOOKUP(AV72,'シフト記号表（勤務時間帯）'!$C$6:$W$47,21,FALSE()))</f>
        <v/>
      </c>
      <c r="AW73" s="84" t="str">
        <f>IF(AW72="","",VLOOKUP(AW72,'シフト記号表（勤務時間帯）'!$C$6:$W$47,21,FALSE()))</f>
        <v/>
      </c>
      <c r="AX73" s="85" t="str">
        <f>IF(AX72="","",VLOOKUP(AX72,'シフト記号表（勤務時間帯）'!$C$6:$W$47,21,FALSE()))</f>
        <v/>
      </c>
      <c r="AY73" s="85" t="str">
        <f>IF(AY72="","",VLOOKUP(AY72,'シフト記号表（勤務時間帯）'!$C$6:$W$47,21,FALSE()))</f>
        <v/>
      </c>
      <c r="AZ73" s="440">
        <f>IF($BC$3="４週",SUM(U73:AV73),IF($BC$3="暦月",SUM(U73:AY73),""))</f>
        <v>0</v>
      </c>
      <c r="BA73" s="440"/>
      <c r="BB73" s="441">
        <f>IF($BC$3="４週",AZ73/4,IF($BC$3="暦月",(AZ73/($BC$8/7)),""))</f>
        <v>0</v>
      </c>
      <c r="BC73" s="441"/>
      <c r="BD73" s="475"/>
      <c r="BE73" s="475"/>
      <c r="BF73" s="475"/>
      <c r="BG73" s="475"/>
      <c r="BH73" s="475"/>
    </row>
    <row r="74" spans="2:60" ht="20.25" customHeight="1" x14ac:dyDescent="0.4">
      <c r="B74" s="87"/>
      <c r="C74" s="444"/>
      <c r="D74" s="444"/>
      <c r="E74" s="444"/>
      <c r="F74" s="88"/>
      <c r="G74" s="89">
        <f>C72</f>
        <v>0</v>
      </c>
      <c r="H74" s="449"/>
      <c r="I74" s="449"/>
      <c r="J74" s="449"/>
      <c r="K74" s="449"/>
      <c r="L74" s="449"/>
      <c r="M74" s="447"/>
      <c r="N74" s="447"/>
      <c r="O74" s="447"/>
      <c r="P74" s="178" t="s">
        <v>49</v>
      </c>
      <c r="Q74" s="91"/>
      <c r="R74" s="91"/>
      <c r="S74" s="108"/>
      <c r="T74" s="109"/>
      <c r="U74" s="94" t="str">
        <f>IF(U72="","",VLOOKUP(U72,'シフト記号表（勤務時間帯）'!$C$6:$Y$47,23,FALSE()))</f>
        <v/>
      </c>
      <c r="V74" s="95" t="str">
        <f>IF(V72="","",VLOOKUP(V72,'シフト記号表（勤務時間帯）'!$C$6:$Y$47,23,FALSE()))</f>
        <v/>
      </c>
      <c r="W74" s="95" t="str">
        <f>IF(W72="","",VLOOKUP(W72,'シフト記号表（勤務時間帯）'!$C$6:$Y$47,23,FALSE()))</f>
        <v/>
      </c>
      <c r="X74" s="95" t="str">
        <f>IF(X72="","",VLOOKUP(X72,'シフト記号表（勤務時間帯）'!$C$6:$Y$47,23,FALSE()))</f>
        <v/>
      </c>
      <c r="Y74" s="95" t="str">
        <f>IF(Y72="","",VLOOKUP(Y72,'シフト記号表（勤務時間帯）'!$C$6:$Y$47,23,FALSE()))</f>
        <v/>
      </c>
      <c r="Z74" s="95" t="str">
        <f>IF(Z72="","",VLOOKUP(Z72,'シフト記号表（勤務時間帯）'!$C$6:$Y$47,23,FALSE()))</f>
        <v/>
      </c>
      <c r="AA74" s="96" t="str">
        <f>IF(AA72="","",VLOOKUP(AA72,'シフト記号表（勤務時間帯）'!$C$6:$Y$47,23,FALSE()))</f>
        <v/>
      </c>
      <c r="AB74" s="94" t="str">
        <f>IF(AB72="","",VLOOKUP(AB72,'シフト記号表（勤務時間帯）'!$C$6:$Y$47,23,FALSE()))</f>
        <v/>
      </c>
      <c r="AC74" s="95" t="str">
        <f>IF(AC72="","",VLOOKUP(AC72,'シフト記号表（勤務時間帯）'!$C$6:$Y$47,23,FALSE()))</f>
        <v/>
      </c>
      <c r="AD74" s="95" t="str">
        <f>IF(AD72="","",VLOOKUP(AD72,'シフト記号表（勤務時間帯）'!$C$6:$Y$47,23,FALSE()))</f>
        <v/>
      </c>
      <c r="AE74" s="95" t="str">
        <f>IF(AE72="","",VLOOKUP(AE72,'シフト記号表（勤務時間帯）'!$C$6:$Y$47,23,FALSE()))</f>
        <v/>
      </c>
      <c r="AF74" s="95" t="str">
        <f>IF(AF72="","",VLOOKUP(AF72,'シフト記号表（勤務時間帯）'!$C$6:$Y$47,23,FALSE()))</f>
        <v/>
      </c>
      <c r="AG74" s="95" t="str">
        <f>IF(AG72="","",VLOOKUP(AG72,'シフト記号表（勤務時間帯）'!$C$6:$Y$47,23,FALSE()))</f>
        <v/>
      </c>
      <c r="AH74" s="96" t="str">
        <f>IF(AH72="","",VLOOKUP(AH72,'シフト記号表（勤務時間帯）'!$C$6:$Y$47,23,FALSE()))</f>
        <v/>
      </c>
      <c r="AI74" s="94" t="str">
        <f>IF(AI72="","",VLOOKUP(AI72,'シフト記号表（勤務時間帯）'!$C$6:$Y$47,23,FALSE()))</f>
        <v/>
      </c>
      <c r="AJ74" s="95" t="str">
        <f>IF(AJ72="","",VLOOKUP(AJ72,'シフト記号表（勤務時間帯）'!$C$6:$Y$47,23,FALSE()))</f>
        <v/>
      </c>
      <c r="AK74" s="95" t="str">
        <f>IF(AK72="","",VLOOKUP(AK72,'シフト記号表（勤務時間帯）'!$C$6:$Y$47,23,FALSE()))</f>
        <v/>
      </c>
      <c r="AL74" s="95" t="str">
        <f>IF(AL72="","",VLOOKUP(AL72,'シフト記号表（勤務時間帯）'!$C$6:$Y$47,23,FALSE()))</f>
        <v/>
      </c>
      <c r="AM74" s="95" t="str">
        <f>IF(AM72="","",VLOOKUP(AM72,'シフト記号表（勤務時間帯）'!$C$6:$Y$47,23,FALSE()))</f>
        <v/>
      </c>
      <c r="AN74" s="95" t="str">
        <f>IF(AN72="","",VLOOKUP(AN72,'シフト記号表（勤務時間帯）'!$C$6:$Y$47,23,FALSE()))</f>
        <v/>
      </c>
      <c r="AO74" s="96" t="str">
        <f>IF(AO72="","",VLOOKUP(AO72,'シフト記号表（勤務時間帯）'!$C$6:$Y$47,23,FALSE()))</f>
        <v/>
      </c>
      <c r="AP74" s="94" t="str">
        <f>IF(AP72="","",VLOOKUP(AP72,'シフト記号表（勤務時間帯）'!$C$6:$Y$47,23,FALSE()))</f>
        <v/>
      </c>
      <c r="AQ74" s="95" t="str">
        <f>IF(AQ72="","",VLOOKUP(AQ72,'シフト記号表（勤務時間帯）'!$C$6:$Y$47,23,FALSE()))</f>
        <v/>
      </c>
      <c r="AR74" s="95" t="str">
        <f>IF(AR72="","",VLOOKUP(AR72,'シフト記号表（勤務時間帯）'!$C$6:$Y$47,23,FALSE()))</f>
        <v/>
      </c>
      <c r="AS74" s="95" t="str">
        <f>IF(AS72="","",VLOOKUP(AS72,'シフト記号表（勤務時間帯）'!$C$6:$Y$47,23,FALSE()))</f>
        <v/>
      </c>
      <c r="AT74" s="95" t="str">
        <f>IF(AT72="","",VLOOKUP(AT72,'シフト記号表（勤務時間帯）'!$C$6:$Y$47,23,FALSE()))</f>
        <v/>
      </c>
      <c r="AU74" s="95" t="str">
        <f>IF(AU72="","",VLOOKUP(AU72,'シフト記号表（勤務時間帯）'!$C$6:$Y$47,23,FALSE()))</f>
        <v/>
      </c>
      <c r="AV74" s="96" t="str">
        <f>IF(AV72="","",VLOOKUP(AV72,'シフト記号表（勤務時間帯）'!$C$6:$Y$47,23,FALSE()))</f>
        <v/>
      </c>
      <c r="AW74" s="94" t="str">
        <f>IF(AW72="","",VLOOKUP(AW72,'シフト記号表（勤務時間帯）'!$C$6:$Y$47,23,FALSE()))</f>
        <v/>
      </c>
      <c r="AX74" s="95" t="str">
        <f>IF(AX72="","",VLOOKUP(AX72,'シフト記号表（勤務時間帯）'!$C$6:$Y$47,23,FALSE()))</f>
        <v/>
      </c>
      <c r="AY74" s="95" t="str">
        <f>IF(AY72="","",VLOOKUP(AY72,'シフト記号表（勤務時間帯）'!$C$6:$Y$47,23,FALSE()))</f>
        <v/>
      </c>
      <c r="AZ74" s="442">
        <f>IF($BC$3="４週",SUM(U74:AV74),IF($BC$3="暦月",SUM(U74:AY74),""))</f>
        <v>0</v>
      </c>
      <c r="BA74" s="442"/>
      <c r="BB74" s="443">
        <f>IF($BC$3="４週",AZ74/4,IF($BC$3="暦月",(AZ74/($BC$8/7)),""))</f>
        <v>0</v>
      </c>
      <c r="BC74" s="443"/>
      <c r="BD74" s="475"/>
      <c r="BE74" s="475"/>
      <c r="BF74" s="475"/>
      <c r="BG74" s="475"/>
      <c r="BH74" s="475"/>
    </row>
    <row r="75" spans="2:60" ht="20.25" customHeight="1" x14ac:dyDescent="0.4">
      <c r="B75" s="97"/>
      <c r="C75" s="444"/>
      <c r="D75" s="444"/>
      <c r="E75" s="444"/>
      <c r="F75" s="98"/>
      <c r="G75" s="99"/>
      <c r="H75" s="449"/>
      <c r="I75" s="449"/>
      <c r="J75" s="449"/>
      <c r="K75" s="449"/>
      <c r="L75" s="449"/>
      <c r="M75" s="447"/>
      <c r="N75" s="447"/>
      <c r="O75" s="447"/>
      <c r="P75" s="115" t="s">
        <v>47</v>
      </c>
      <c r="Q75" s="116"/>
      <c r="R75" s="116"/>
      <c r="S75" s="117"/>
      <c r="T75" s="118"/>
      <c r="U75" s="175"/>
      <c r="V75" s="176"/>
      <c r="W75" s="176"/>
      <c r="X75" s="176"/>
      <c r="Y75" s="176"/>
      <c r="Z75" s="176"/>
      <c r="AA75" s="177"/>
      <c r="AB75" s="175"/>
      <c r="AC75" s="176"/>
      <c r="AD75" s="176"/>
      <c r="AE75" s="176"/>
      <c r="AF75" s="176"/>
      <c r="AG75" s="176"/>
      <c r="AH75" s="177"/>
      <c r="AI75" s="175"/>
      <c r="AJ75" s="176"/>
      <c r="AK75" s="176"/>
      <c r="AL75" s="176"/>
      <c r="AM75" s="176"/>
      <c r="AN75" s="176"/>
      <c r="AO75" s="177"/>
      <c r="AP75" s="175"/>
      <c r="AQ75" s="176"/>
      <c r="AR75" s="176"/>
      <c r="AS75" s="176"/>
      <c r="AT75" s="176"/>
      <c r="AU75" s="176"/>
      <c r="AV75" s="177"/>
      <c r="AW75" s="175"/>
      <c r="AX75" s="176"/>
      <c r="AY75" s="176"/>
      <c r="AZ75" s="437"/>
      <c r="BA75" s="437"/>
      <c r="BB75" s="438"/>
      <c r="BC75" s="438"/>
      <c r="BD75" s="475"/>
      <c r="BE75" s="475"/>
      <c r="BF75" s="475"/>
      <c r="BG75" s="475"/>
      <c r="BH75" s="475"/>
    </row>
    <row r="76" spans="2:60" ht="20.25" customHeight="1" x14ac:dyDescent="0.4">
      <c r="B76" s="77">
        <f>B73+1</f>
        <v>19</v>
      </c>
      <c r="C76" s="444"/>
      <c r="D76" s="444"/>
      <c r="E76" s="444"/>
      <c r="F76" s="78">
        <f>C75</f>
        <v>0</v>
      </c>
      <c r="G76" s="79"/>
      <c r="H76" s="449"/>
      <c r="I76" s="449"/>
      <c r="J76" s="449"/>
      <c r="K76" s="449"/>
      <c r="L76" s="449"/>
      <c r="M76" s="447"/>
      <c r="N76" s="447"/>
      <c r="O76" s="447"/>
      <c r="P76" s="80" t="s">
        <v>48</v>
      </c>
      <c r="Q76" s="81"/>
      <c r="R76" s="81"/>
      <c r="S76" s="82"/>
      <c r="T76" s="83"/>
      <c r="U76" s="84" t="str">
        <f>IF(U75="","",VLOOKUP(U75,'シフト記号表（勤務時間帯）'!$C$6:$W$47,21,FALSE()))</f>
        <v/>
      </c>
      <c r="V76" s="85" t="str">
        <f>IF(V75="","",VLOOKUP(V75,'シフト記号表（勤務時間帯）'!$C$6:$W$47,21,FALSE()))</f>
        <v/>
      </c>
      <c r="W76" s="85" t="str">
        <f>IF(W75="","",VLOOKUP(W75,'シフト記号表（勤務時間帯）'!$C$6:$W$47,21,FALSE()))</f>
        <v/>
      </c>
      <c r="X76" s="85" t="str">
        <f>IF(X75="","",VLOOKUP(X75,'シフト記号表（勤務時間帯）'!$C$6:$W$47,21,FALSE()))</f>
        <v/>
      </c>
      <c r="Y76" s="85" t="str">
        <f>IF(Y75="","",VLOOKUP(Y75,'シフト記号表（勤務時間帯）'!$C$6:$W$47,21,FALSE()))</f>
        <v/>
      </c>
      <c r="Z76" s="85" t="str">
        <f>IF(Z75="","",VLOOKUP(Z75,'シフト記号表（勤務時間帯）'!$C$6:$W$47,21,FALSE()))</f>
        <v/>
      </c>
      <c r="AA76" s="86" t="str">
        <f>IF(AA75="","",VLOOKUP(AA75,'シフト記号表（勤務時間帯）'!$C$6:$W$47,21,FALSE()))</f>
        <v/>
      </c>
      <c r="AB76" s="84" t="str">
        <f>IF(AB75="","",VLOOKUP(AB75,'シフト記号表（勤務時間帯）'!$C$6:$W$47,21,FALSE()))</f>
        <v/>
      </c>
      <c r="AC76" s="85" t="str">
        <f>IF(AC75="","",VLOOKUP(AC75,'シフト記号表（勤務時間帯）'!$C$6:$W$47,21,FALSE()))</f>
        <v/>
      </c>
      <c r="AD76" s="85" t="str">
        <f>IF(AD75="","",VLOOKUP(AD75,'シフト記号表（勤務時間帯）'!$C$6:$W$47,21,FALSE()))</f>
        <v/>
      </c>
      <c r="AE76" s="85" t="str">
        <f>IF(AE75="","",VLOOKUP(AE75,'シフト記号表（勤務時間帯）'!$C$6:$W$47,21,FALSE()))</f>
        <v/>
      </c>
      <c r="AF76" s="85" t="str">
        <f>IF(AF75="","",VLOOKUP(AF75,'シフト記号表（勤務時間帯）'!$C$6:$W$47,21,FALSE()))</f>
        <v/>
      </c>
      <c r="AG76" s="85" t="str">
        <f>IF(AG75="","",VLOOKUP(AG75,'シフト記号表（勤務時間帯）'!$C$6:$W$47,21,FALSE()))</f>
        <v/>
      </c>
      <c r="AH76" s="86" t="str">
        <f>IF(AH75="","",VLOOKUP(AH75,'シフト記号表（勤務時間帯）'!$C$6:$W$47,21,FALSE()))</f>
        <v/>
      </c>
      <c r="AI76" s="84" t="str">
        <f>IF(AI75="","",VLOOKUP(AI75,'シフト記号表（勤務時間帯）'!$C$6:$W$47,21,FALSE()))</f>
        <v/>
      </c>
      <c r="AJ76" s="85" t="str">
        <f>IF(AJ75="","",VLOOKUP(AJ75,'シフト記号表（勤務時間帯）'!$C$6:$W$47,21,FALSE()))</f>
        <v/>
      </c>
      <c r="AK76" s="85" t="str">
        <f>IF(AK75="","",VLOOKUP(AK75,'シフト記号表（勤務時間帯）'!$C$6:$W$47,21,FALSE()))</f>
        <v/>
      </c>
      <c r="AL76" s="85" t="str">
        <f>IF(AL75="","",VLOOKUP(AL75,'シフト記号表（勤務時間帯）'!$C$6:$W$47,21,FALSE()))</f>
        <v/>
      </c>
      <c r="AM76" s="85" t="str">
        <f>IF(AM75="","",VLOOKUP(AM75,'シフト記号表（勤務時間帯）'!$C$6:$W$47,21,FALSE()))</f>
        <v/>
      </c>
      <c r="AN76" s="85" t="str">
        <f>IF(AN75="","",VLOOKUP(AN75,'シフト記号表（勤務時間帯）'!$C$6:$W$47,21,FALSE()))</f>
        <v/>
      </c>
      <c r="AO76" s="86" t="str">
        <f>IF(AO75="","",VLOOKUP(AO75,'シフト記号表（勤務時間帯）'!$C$6:$W$47,21,FALSE()))</f>
        <v/>
      </c>
      <c r="AP76" s="84" t="str">
        <f>IF(AP75="","",VLOOKUP(AP75,'シフト記号表（勤務時間帯）'!$C$6:$W$47,21,FALSE()))</f>
        <v/>
      </c>
      <c r="AQ76" s="85" t="str">
        <f>IF(AQ75="","",VLOOKUP(AQ75,'シフト記号表（勤務時間帯）'!$C$6:$W$47,21,FALSE()))</f>
        <v/>
      </c>
      <c r="AR76" s="85" t="str">
        <f>IF(AR75="","",VLOOKUP(AR75,'シフト記号表（勤務時間帯）'!$C$6:$W$47,21,FALSE()))</f>
        <v/>
      </c>
      <c r="AS76" s="85" t="str">
        <f>IF(AS75="","",VLOOKUP(AS75,'シフト記号表（勤務時間帯）'!$C$6:$W$47,21,FALSE()))</f>
        <v/>
      </c>
      <c r="AT76" s="85" t="str">
        <f>IF(AT75="","",VLOOKUP(AT75,'シフト記号表（勤務時間帯）'!$C$6:$W$47,21,FALSE()))</f>
        <v/>
      </c>
      <c r="AU76" s="85" t="str">
        <f>IF(AU75="","",VLOOKUP(AU75,'シフト記号表（勤務時間帯）'!$C$6:$W$47,21,FALSE()))</f>
        <v/>
      </c>
      <c r="AV76" s="86" t="str">
        <f>IF(AV75="","",VLOOKUP(AV75,'シフト記号表（勤務時間帯）'!$C$6:$W$47,21,FALSE()))</f>
        <v/>
      </c>
      <c r="AW76" s="84" t="str">
        <f>IF(AW75="","",VLOOKUP(AW75,'シフト記号表（勤務時間帯）'!$C$6:$W$47,21,FALSE()))</f>
        <v/>
      </c>
      <c r="AX76" s="85" t="str">
        <f>IF(AX75="","",VLOOKUP(AX75,'シフト記号表（勤務時間帯）'!$C$6:$W$47,21,FALSE()))</f>
        <v/>
      </c>
      <c r="AY76" s="85" t="str">
        <f>IF(AY75="","",VLOOKUP(AY75,'シフト記号表（勤務時間帯）'!$C$6:$W$47,21,FALSE()))</f>
        <v/>
      </c>
      <c r="AZ76" s="440">
        <f>IF($BC$3="４週",SUM(U76:AV76),IF($BC$3="暦月",SUM(U76:AY76),""))</f>
        <v>0</v>
      </c>
      <c r="BA76" s="440"/>
      <c r="BB76" s="441">
        <f>IF($BC$3="４週",AZ76/4,IF($BC$3="暦月",(AZ76/($BC$8/7)),""))</f>
        <v>0</v>
      </c>
      <c r="BC76" s="441"/>
      <c r="BD76" s="475"/>
      <c r="BE76" s="475"/>
      <c r="BF76" s="475"/>
      <c r="BG76" s="475"/>
      <c r="BH76" s="475"/>
    </row>
    <row r="77" spans="2:60" ht="20.25" customHeight="1" x14ac:dyDescent="0.4">
      <c r="B77" s="87"/>
      <c r="C77" s="444"/>
      <c r="D77" s="444"/>
      <c r="E77" s="444"/>
      <c r="F77" s="88"/>
      <c r="G77" s="89">
        <f>C75</f>
        <v>0</v>
      </c>
      <c r="H77" s="449"/>
      <c r="I77" s="449"/>
      <c r="J77" s="449"/>
      <c r="K77" s="449"/>
      <c r="L77" s="449"/>
      <c r="M77" s="447"/>
      <c r="N77" s="447"/>
      <c r="O77" s="447"/>
      <c r="P77" s="178" t="s">
        <v>49</v>
      </c>
      <c r="Q77" s="91"/>
      <c r="R77" s="91"/>
      <c r="S77" s="108"/>
      <c r="T77" s="109"/>
      <c r="U77" s="94" t="str">
        <f>IF(U75="","",VLOOKUP(U75,'シフト記号表（勤務時間帯）'!$C$6:$Y$47,23,FALSE()))</f>
        <v/>
      </c>
      <c r="V77" s="95" t="str">
        <f>IF(V75="","",VLOOKUP(V75,'シフト記号表（勤務時間帯）'!$C$6:$Y$47,23,FALSE()))</f>
        <v/>
      </c>
      <c r="W77" s="95" t="str">
        <f>IF(W75="","",VLOOKUP(W75,'シフト記号表（勤務時間帯）'!$C$6:$Y$47,23,FALSE()))</f>
        <v/>
      </c>
      <c r="X77" s="95" t="str">
        <f>IF(X75="","",VLOOKUP(X75,'シフト記号表（勤務時間帯）'!$C$6:$Y$47,23,FALSE()))</f>
        <v/>
      </c>
      <c r="Y77" s="95" t="str">
        <f>IF(Y75="","",VLOOKUP(Y75,'シフト記号表（勤務時間帯）'!$C$6:$Y$47,23,FALSE()))</f>
        <v/>
      </c>
      <c r="Z77" s="95" t="str">
        <f>IF(Z75="","",VLOOKUP(Z75,'シフト記号表（勤務時間帯）'!$C$6:$Y$47,23,FALSE()))</f>
        <v/>
      </c>
      <c r="AA77" s="96" t="str">
        <f>IF(AA75="","",VLOOKUP(AA75,'シフト記号表（勤務時間帯）'!$C$6:$Y$47,23,FALSE()))</f>
        <v/>
      </c>
      <c r="AB77" s="94" t="str">
        <f>IF(AB75="","",VLOOKUP(AB75,'シフト記号表（勤務時間帯）'!$C$6:$Y$47,23,FALSE()))</f>
        <v/>
      </c>
      <c r="AC77" s="95" t="str">
        <f>IF(AC75="","",VLOOKUP(AC75,'シフト記号表（勤務時間帯）'!$C$6:$Y$47,23,FALSE()))</f>
        <v/>
      </c>
      <c r="AD77" s="95" t="str">
        <f>IF(AD75="","",VLOOKUP(AD75,'シフト記号表（勤務時間帯）'!$C$6:$Y$47,23,FALSE()))</f>
        <v/>
      </c>
      <c r="AE77" s="95" t="str">
        <f>IF(AE75="","",VLOOKUP(AE75,'シフト記号表（勤務時間帯）'!$C$6:$Y$47,23,FALSE()))</f>
        <v/>
      </c>
      <c r="AF77" s="95" t="str">
        <f>IF(AF75="","",VLOOKUP(AF75,'シフト記号表（勤務時間帯）'!$C$6:$Y$47,23,FALSE()))</f>
        <v/>
      </c>
      <c r="AG77" s="95" t="str">
        <f>IF(AG75="","",VLOOKUP(AG75,'シフト記号表（勤務時間帯）'!$C$6:$Y$47,23,FALSE()))</f>
        <v/>
      </c>
      <c r="AH77" s="96" t="str">
        <f>IF(AH75="","",VLOOKUP(AH75,'シフト記号表（勤務時間帯）'!$C$6:$Y$47,23,FALSE()))</f>
        <v/>
      </c>
      <c r="AI77" s="94" t="str">
        <f>IF(AI75="","",VLOOKUP(AI75,'シフト記号表（勤務時間帯）'!$C$6:$Y$47,23,FALSE()))</f>
        <v/>
      </c>
      <c r="AJ77" s="95" t="str">
        <f>IF(AJ75="","",VLOOKUP(AJ75,'シフト記号表（勤務時間帯）'!$C$6:$Y$47,23,FALSE()))</f>
        <v/>
      </c>
      <c r="AK77" s="95" t="str">
        <f>IF(AK75="","",VLOOKUP(AK75,'シフト記号表（勤務時間帯）'!$C$6:$Y$47,23,FALSE()))</f>
        <v/>
      </c>
      <c r="AL77" s="95" t="str">
        <f>IF(AL75="","",VLOOKUP(AL75,'シフト記号表（勤務時間帯）'!$C$6:$Y$47,23,FALSE()))</f>
        <v/>
      </c>
      <c r="AM77" s="95" t="str">
        <f>IF(AM75="","",VLOOKUP(AM75,'シフト記号表（勤務時間帯）'!$C$6:$Y$47,23,FALSE()))</f>
        <v/>
      </c>
      <c r="AN77" s="95" t="str">
        <f>IF(AN75="","",VLOOKUP(AN75,'シフト記号表（勤務時間帯）'!$C$6:$Y$47,23,FALSE()))</f>
        <v/>
      </c>
      <c r="AO77" s="96" t="str">
        <f>IF(AO75="","",VLOOKUP(AO75,'シフト記号表（勤務時間帯）'!$C$6:$Y$47,23,FALSE()))</f>
        <v/>
      </c>
      <c r="AP77" s="94" t="str">
        <f>IF(AP75="","",VLOOKUP(AP75,'シフト記号表（勤務時間帯）'!$C$6:$Y$47,23,FALSE()))</f>
        <v/>
      </c>
      <c r="AQ77" s="95" t="str">
        <f>IF(AQ75="","",VLOOKUP(AQ75,'シフト記号表（勤務時間帯）'!$C$6:$Y$47,23,FALSE()))</f>
        <v/>
      </c>
      <c r="AR77" s="95" t="str">
        <f>IF(AR75="","",VLOOKUP(AR75,'シフト記号表（勤務時間帯）'!$C$6:$Y$47,23,FALSE()))</f>
        <v/>
      </c>
      <c r="AS77" s="95" t="str">
        <f>IF(AS75="","",VLOOKUP(AS75,'シフト記号表（勤務時間帯）'!$C$6:$Y$47,23,FALSE()))</f>
        <v/>
      </c>
      <c r="AT77" s="95" t="str">
        <f>IF(AT75="","",VLOOKUP(AT75,'シフト記号表（勤務時間帯）'!$C$6:$Y$47,23,FALSE()))</f>
        <v/>
      </c>
      <c r="AU77" s="95" t="str">
        <f>IF(AU75="","",VLOOKUP(AU75,'シフト記号表（勤務時間帯）'!$C$6:$Y$47,23,FALSE()))</f>
        <v/>
      </c>
      <c r="AV77" s="96" t="str">
        <f>IF(AV75="","",VLOOKUP(AV75,'シフト記号表（勤務時間帯）'!$C$6:$Y$47,23,FALSE()))</f>
        <v/>
      </c>
      <c r="AW77" s="94" t="str">
        <f>IF(AW75="","",VLOOKUP(AW75,'シフト記号表（勤務時間帯）'!$C$6:$Y$47,23,FALSE()))</f>
        <v/>
      </c>
      <c r="AX77" s="95" t="str">
        <f>IF(AX75="","",VLOOKUP(AX75,'シフト記号表（勤務時間帯）'!$C$6:$Y$47,23,FALSE()))</f>
        <v/>
      </c>
      <c r="AY77" s="95" t="str">
        <f>IF(AY75="","",VLOOKUP(AY75,'シフト記号表（勤務時間帯）'!$C$6:$Y$47,23,FALSE()))</f>
        <v/>
      </c>
      <c r="AZ77" s="442">
        <f>IF($BC$3="４週",SUM(U77:AV77),IF($BC$3="暦月",SUM(U77:AY77),""))</f>
        <v>0</v>
      </c>
      <c r="BA77" s="442"/>
      <c r="BB77" s="443">
        <f>IF($BC$3="４週",AZ77/4,IF($BC$3="暦月",(AZ77/($BC$8/7)),""))</f>
        <v>0</v>
      </c>
      <c r="BC77" s="443"/>
      <c r="BD77" s="475"/>
      <c r="BE77" s="475"/>
      <c r="BF77" s="475"/>
      <c r="BG77" s="475"/>
      <c r="BH77" s="475"/>
    </row>
    <row r="78" spans="2:60" ht="20.25" customHeight="1" x14ac:dyDescent="0.4">
      <c r="B78" s="97"/>
      <c r="C78" s="444"/>
      <c r="D78" s="444"/>
      <c r="E78" s="444"/>
      <c r="F78" s="98"/>
      <c r="G78" s="99"/>
      <c r="H78" s="449"/>
      <c r="I78" s="449"/>
      <c r="J78" s="449"/>
      <c r="K78" s="449"/>
      <c r="L78" s="449"/>
      <c r="M78" s="447"/>
      <c r="N78" s="447"/>
      <c r="O78" s="447"/>
      <c r="P78" s="115" t="s">
        <v>47</v>
      </c>
      <c r="Q78" s="116"/>
      <c r="R78" s="116"/>
      <c r="S78" s="117"/>
      <c r="T78" s="118"/>
      <c r="U78" s="175"/>
      <c r="V78" s="176"/>
      <c r="W78" s="176"/>
      <c r="X78" s="176"/>
      <c r="Y78" s="176"/>
      <c r="Z78" s="176"/>
      <c r="AA78" s="177"/>
      <c r="AB78" s="175"/>
      <c r="AC78" s="176"/>
      <c r="AD78" s="176"/>
      <c r="AE78" s="176"/>
      <c r="AF78" s="176"/>
      <c r="AG78" s="176"/>
      <c r="AH78" s="177"/>
      <c r="AI78" s="175"/>
      <c r="AJ78" s="176"/>
      <c r="AK78" s="176"/>
      <c r="AL78" s="176"/>
      <c r="AM78" s="176"/>
      <c r="AN78" s="176"/>
      <c r="AO78" s="177"/>
      <c r="AP78" s="175"/>
      <c r="AQ78" s="176"/>
      <c r="AR78" s="176"/>
      <c r="AS78" s="176"/>
      <c r="AT78" s="176"/>
      <c r="AU78" s="176"/>
      <c r="AV78" s="177"/>
      <c r="AW78" s="175"/>
      <c r="AX78" s="176"/>
      <c r="AY78" s="176"/>
      <c r="AZ78" s="437"/>
      <c r="BA78" s="437"/>
      <c r="BB78" s="438"/>
      <c r="BC78" s="438"/>
      <c r="BD78" s="475"/>
      <c r="BE78" s="475"/>
      <c r="BF78" s="475"/>
      <c r="BG78" s="475"/>
      <c r="BH78" s="475"/>
    </row>
    <row r="79" spans="2:60" ht="20.25" customHeight="1" x14ac:dyDescent="0.4">
      <c r="B79" s="77">
        <f>B76+1</f>
        <v>20</v>
      </c>
      <c r="C79" s="444"/>
      <c r="D79" s="444"/>
      <c r="E79" s="444"/>
      <c r="F79" s="78">
        <f>C78</f>
        <v>0</v>
      </c>
      <c r="G79" s="79"/>
      <c r="H79" s="449"/>
      <c r="I79" s="449"/>
      <c r="J79" s="449"/>
      <c r="K79" s="449"/>
      <c r="L79" s="449"/>
      <c r="M79" s="447"/>
      <c r="N79" s="447"/>
      <c r="O79" s="447"/>
      <c r="P79" s="80" t="s">
        <v>48</v>
      </c>
      <c r="Q79" s="81"/>
      <c r="R79" s="81"/>
      <c r="S79" s="82"/>
      <c r="T79" s="83"/>
      <c r="U79" s="84" t="str">
        <f>IF(U78="","",VLOOKUP(U78,'シフト記号表（勤務時間帯）'!$C$6:$W$47,21,FALSE()))</f>
        <v/>
      </c>
      <c r="V79" s="85" t="str">
        <f>IF(V78="","",VLOOKUP(V78,'シフト記号表（勤務時間帯）'!$C$6:$W$47,21,FALSE()))</f>
        <v/>
      </c>
      <c r="W79" s="85" t="str">
        <f>IF(W78="","",VLOOKUP(W78,'シフト記号表（勤務時間帯）'!$C$6:$W$47,21,FALSE()))</f>
        <v/>
      </c>
      <c r="X79" s="85" t="str">
        <f>IF(X78="","",VLOOKUP(X78,'シフト記号表（勤務時間帯）'!$C$6:$W$47,21,FALSE()))</f>
        <v/>
      </c>
      <c r="Y79" s="85" t="str">
        <f>IF(Y78="","",VLOOKUP(Y78,'シフト記号表（勤務時間帯）'!$C$6:$W$47,21,FALSE()))</f>
        <v/>
      </c>
      <c r="Z79" s="85" t="str">
        <f>IF(Z78="","",VLOOKUP(Z78,'シフト記号表（勤務時間帯）'!$C$6:$W$47,21,FALSE()))</f>
        <v/>
      </c>
      <c r="AA79" s="86" t="str">
        <f>IF(AA78="","",VLOOKUP(AA78,'シフト記号表（勤務時間帯）'!$C$6:$W$47,21,FALSE()))</f>
        <v/>
      </c>
      <c r="AB79" s="84" t="str">
        <f>IF(AB78="","",VLOOKUP(AB78,'シフト記号表（勤務時間帯）'!$C$6:$W$47,21,FALSE()))</f>
        <v/>
      </c>
      <c r="AC79" s="85" t="str">
        <f>IF(AC78="","",VLOOKUP(AC78,'シフト記号表（勤務時間帯）'!$C$6:$W$47,21,FALSE()))</f>
        <v/>
      </c>
      <c r="AD79" s="85" t="str">
        <f>IF(AD78="","",VLOOKUP(AD78,'シフト記号表（勤務時間帯）'!$C$6:$W$47,21,FALSE()))</f>
        <v/>
      </c>
      <c r="AE79" s="85" t="str">
        <f>IF(AE78="","",VLOOKUP(AE78,'シフト記号表（勤務時間帯）'!$C$6:$W$47,21,FALSE()))</f>
        <v/>
      </c>
      <c r="AF79" s="85" t="str">
        <f>IF(AF78="","",VLOOKUP(AF78,'シフト記号表（勤務時間帯）'!$C$6:$W$47,21,FALSE()))</f>
        <v/>
      </c>
      <c r="AG79" s="85" t="str">
        <f>IF(AG78="","",VLOOKUP(AG78,'シフト記号表（勤務時間帯）'!$C$6:$W$47,21,FALSE()))</f>
        <v/>
      </c>
      <c r="AH79" s="86" t="str">
        <f>IF(AH78="","",VLOOKUP(AH78,'シフト記号表（勤務時間帯）'!$C$6:$W$47,21,FALSE()))</f>
        <v/>
      </c>
      <c r="AI79" s="84" t="str">
        <f>IF(AI78="","",VLOOKUP(AI78,'シフト記号表（勤務時間帯）'!$C$6:$W$47,21,FALSE()))</f>
        <v/>
      </c>
      <c r="AJ79" s="85" t="str">
        <f>IF(AJ78="","",VLOOKUP(AJ78,'シフト記号表（勤務時間帯）'!$C$6:$W$47,21,FALSE()))</f>
        <v/>
      </c>
      <c r="AK79" s="85" t="str">
        <f>IF(AK78="","",VLOOKUP(AK78,'シフト記号表（勤務時間帯）'!$C$6:$W$47,21,FALSE()))</f>
        <v/>
      </c>
      <c r="AL79" s="85" t="str">
        <f>IF(AL78="","",VLOOKUP(AL78,'シフト記号表（勤務時間帯）'!$C$6:$W$47,21,FALSE()))</f>
        <v/>
      </c>
      <c r="AM79" s="85" t="str">
        <f>IF(AM78="","",VLOOKUP(AM78,'シフト記号表（勤務時間帯）'!$C$6:$W$47,21,FALSE()))</f>
        <v/>
      </c>
      <c r="AN79" s="85" t="str">
        <f>IF(AN78="","",VLOOKUP(AN78,'シフト記号表（勤務時間帯）'!$C$6:$W$47,21,FALSE()))</f>
        <v/>
      </c>
      <c r="AO79" s="86" t="str">
        <f>IF(AO78="","",VLOOKUP(AO78,'シフト記号表（勤務時間帯）'!$C$6:$W$47,21,FALSE()))</f>
        <v/>
      </c>
      <c r="AP79" s="84" t="str">
        <f>IF(AP78="","",VLOOKUP(AP78,'シフト記号表（勤務時間帯）'!$C$6:$W$47,21,FALSE()))</f>
        <v/>
      </c>
      <c r="AQ79" s="85" t="str">
        <f>IF(AQ78="","",VLOOKUP(AQ78,'シフト記号表（勤務時間帯）'!$C$6:$W$47,21,FALSE()))</f>
        <v/>
      </c>
      <c r="AR79" s="85" t="str">
        <f>IF(AR78="","",VLOOKUP(AR78,'シフト記号表（勤務時間帯）'!$C$6:$W$47,21,FALSE()))</f>
        <v/>
      </c>
      <c r="AS79" s="85" t="str">
        <f>IF(AS78="","",VLOOKUP(AS78,'シフト記号表（勤務時間帯）'!$C$6:$W$47,21,FALSE()))</f>
        <v/>
      </c>
      <c r="AT79" s="85" t="str">
        <f>IF(AT78="","",VLOOKUP(AT78,'シフト記号表（勤務時間帯）'!$C$6:$W$47,21,FALSE()))</f>
        <v/>
      </c>
      <c r="AU79" s="85" t="str">
        <f>IF(AU78="","",VLOOKUP(AU78,'シフト記号表（勤務時間帯）'!$C$6:$W$47,21,FALSE()))</f>
        <v/>
      </c>
      <c r="AV79" s="86" t="str">
        <f>IF(AV78="","",VLOOKUP(AV78,'シフト記号表（勤務時間帯）'!$C$6:$W$47,21,FALSE()))</f>
        <v/>
      </c>
      <c r="AW79" s="84" t="str">
        <f>IF(AW78="","",VLOOKUP(AW78,'シフト記号表（勤務時間帯）'!$C$6:$W$47,21,FALSE()))</f>
        <v/>
      </c>
      <c r="AX79" s="85" t="str">
        <f>IF(AX78="","",VLOOKUP(AX78,'シフト記号表（勤務時間帯）'!$C$6:$W$47,21,FALSE()))</f>
        <v/>
      </c>
      <c r="AY79" s="85" t="str">
        <f>IF(AY78="","",VLOOKUP(AY78,'シフト記号表（勤務時間帯）'!$C$6:$W$47,21,FALSE()))</f>
        <v/>
      </c>
      <c r="AZ79" s="440">
        <f>IF($BC$3="４週",SUM(U79:AV79),IF($BC$3="暦月",SUM(U79:AY79),""))</f>
        <v>0</v>
      </c>
      <c r="BA79" s="440"/>
      <c r="BB79" s="441">
        <f>IF($BC$3="４週",AZ79/4,IF($BC$3="暦月",(AZ79/($BC$8/7)),""))</f>
        <v>0</v>
      </c>
      <c r="BC79" s="441"/>
      <c r="BD79" s="475"/>
      <c r="BE79" s="475"/>
      <c r="BF79" s="475"/>
      <c r="BG79" s="475"/>
      <c r="BH79" s="475"/>
    </row>
    <row r="80" spans="2:60" ht="20.25" customHeight="1" x14ac:dyDescent="0.4">
      <c r="B80" s="87"/>
      <c r="C80" s="444"/>
      <c r="D80" s="444"/>
      <c r="E80" s="444"/>
      <c r="F80" s="88"/>
      <c r="G80" s="89">
        <f>C78</f>
        <v>0</v>
      </c>
      <c r="H80" s="449"/>
      <c r="I80" s="449"/>
      <c r="J80" s="449"/>
      <c r="K80" s="449"/>
      <c r="L80" s="449"/>
      <c r="M80" s="447"/>
      <c r="N80" s="447"/>
      <c r="O80" s="447"/>
      <c r="P80" s="178" t="s">
        <v>49</v>
      </c>
      <c r="Q80" s="91"/>
      <c r="R80" s="91"/>
      <c r="S80" s="108"/>
      <c r="T80" s="109"/>
      <c r="U80" s="94" t="str">
        <f>IF(U78="","",VLOOKUP(U78,'シフト記号表（勤務時間帯）'!$C$6:$Y$47,23,FALSE()))</f>
        <v/>
      </c>
      <c r="V80" s="95" t="str">
        <f>IF(V78="","",VLOOKUP(V78,'シフト記号表（勤務時間帯）'!$C$6:$Y$47,23,FALSE()))</f>
        <v/>
      </c>
      <c r="W80" s="95" t="str">
        <f>IF(W78="","",VLOOKUP(W78,'シフト記号表（勤務時間帯）'!$C$6:$Y$47,23,FALSE()))</f>
        <v/>
      </c>
      <c r="X80" s="95" t="str">
        <f>IF(X78="","",VLOOKUP(X78,'シフト記号表（勤務時間帯）'!$C$6:$Y$47,23,FALSE()))</f>
        <v/>
      </c>
      <c r="Y80" s="95" t="str">
        <f>IF(Y78="","",VLOOKUP(Y78,'シフト記号表（勤務時間帯）'!$C$6:$Y$47,23,FALSE()))</f>
        <v/>
      </c>
      <c r="Z80" s="95" t="str">
        <f>IF(Z78="","",VLOOKUP(Z78,'シフト記号表（勤務時間帯）'!$C$6:$Y$47,23,FALSE()))</f>
        <v/>
      </c>
      <c r="AA80" s="96" t="str">
        <f>IF(AA78="","",VLOOKUP(AA78,'シフト記号表（勤務時間帯）'!$C$6:$Y$47,23,FALSE()))</f>
        <v/>
      </c>
      <c r="AB80" s="94" t="str">
        <f>IF(AB78="","",VLOOKUP(AB78,'シフト記号表（勤務時間帯）'!$C$6:$Y$47,23,FALSE()))</f>
        <v/>
      </c>
      <c r="AC80" s="95" t="str">
        <f>IF(AC78="","",VLOOKUP(AC78,'シフト記号表（勤務時間帯）'!$C$6:$Y$47,23,FALSE()))</f>
        <v/>
      </c>
      <c r="AD80" s="95" t="str">
        <f>IF(AD78="","",VLOOKUP(AD78,'シフト記号表（勤務時間帯）'!$C$6:$Y$47,23,FALSE()))</f>
        <v/>
      </c>
      <c r="AE80" s="95" t="str">
        <f>IF(AE78="","",VLOOKUP(AE78,'シフト記号表（勤務時間帯）'!$C$6:$Y$47,23,FALSE()))</f>
        <v/>
      </c>
      <c r="AF80" s="95" t="str">
        <f>IF(AF78="","",VLOOKUP(AF78,'シフト記号表（勤務時間帯）'!$C$6:$Y$47,23,FALSE()))</f>
        <v/>
      </c>
      <c r="AG80" s="95" t="str">
        <f>IF(AG78="","",VLOOKUP(AG78,'シフト記号表（勤務時間帯）'!$C$6:$Y$47,23,FALSE()))</f>
        <v/>
      </c>
      <c r="AH80" s="96" t="str">
        <f>IF(AH78="","",VLOOKUP(AH78,'シフト記号表（勤務時間帯）'!$C$6:$Y$47,23,FALSE()))</f>
        <v/>
      </c>
      <c r="AI80" s="94" t="str">
        <f>IF(AI78="","",VLOOKUP(AI78,'シフト記号表（勤務時間帯）'!$C$6:$Y$47,23,FALSE()))</f>
        <v/>
      </c>
      <c r="AJ80" s="95" t="str">
        <f>IF(AJ78="","",VLOOKUP(AJ78,'シフト記号表（勤務時間帯）'!$C$6:$Y$47,23,FALSE()))</f>
        <v/>
      </c>
      <c r="AK80" s="95" t="str">
        <f>IF(AK78="","",VLOOKUP(AK78,'シフト記号表（勤務時間帯）'!$C$6:$Y$47,23,FALSE()))</f>
        <v/>
      </c>
      <c r="AL80" s="95" t="str">
        <f>IF(AL78="","",VLOOKUP(AL78,'シフト記号表（勤務時間帯）'!$C$6:$Y$47,23,FALSE()))</f>
        <v/>
      </c>
      <c r="AM80" s="95" t="str">
        <f>IF(AM78="","",VLOOKUP(AM78,'シフト記号表（勤務時間帯）'!$C$6:$Y$47,23,FALSE()))</f>
        <v/>
      </c>
      <c r="AN80" s="95" t="str">
        <f>IF(AN78="","",VLOOKUP(AN78,'シフト記号表（勤務時間帯）'!$C$6:$Y$47,23,FALSE()))</f>
        <v/>
      </c>
      <c r="AO80" s="96" t="str">
        <f>IF(AO78="","",VLOOKUP(AO78,'シフト記号表（勤務時間帯）'!$C$6:$Y$47,23,FALSE()))</f>
        <v/>
      </c>
      <c r="AP80" s="94" t="str">
        <f>IF(AP78="","",VLOOKUP(AP78,'シフト記号表（勤務時間帯）'!$C$6:$Y$47,23,FALSE()))</f>
        <v/>
      </c>
      <c r="AQ80" s="95" t="str">
        <f>IF(AQ78="","",VLOOKUP(AQ78,'シフト記号表（勤務時間帯）'!$C$6:$Y$47,23,FALSE()))</f>
        <v/>
      </c>
      <c r="AR80" s="95" t="str">
        <f>IF(AR78="","",VLOOKUP(AR78,'シフト記号表（勤務時間帯）'!$C$6:$Y$47,23,FALSE()))</f>
        <v/>
      </c>
      <c r="AS80" s="95" t="str">
        <f>IF(AS78="","",VLOOKUP(AS78,'シフト記号表（勤務時間帯）'!$C$6:$Y$47,23,FALSE()))</f>
        <v/>
      </c>
      <c r="AT80" s="95" t="str">
        <f>IF(AT78="","",VLOOKUP(AT78,'シフト記号表（勤務時間帯）'!$C$6:$Y$47,23,FALSE()))</f>
        <v/>
      </c>
      <c r="AU80" s="95" t="str">
        <f>IF(AU78="","",VLOOKUP(AU78,'シフト記号表（勤務時間帯）'!$C$6:$Y$47,23,FALSE()))</f>
        <v/>
      </c>
      <c r="AV80" s="96" t="str">
        <f>IF(AV78="","",VLOOKUP(AV78,'シフト記号表（勤務時間帯）'!$C$6:$Y$47,23,FALSE()))</f>
        <v/>
      </c>
      <c r="AW80" s="94" t="str">
        <f>IF(AW78="","",VLOOKUP(AW78,'シフト記号表（勤務時間帯）'!$C$6:$Y$47,23,FALSE()))</f>
        <v/>
      </c>
      <c r="AX80" s="95" t="str">
        <f>IF(AX78="","",VLOOKUP(AX78,'シフト記号表（勤務時間帯）'!$C$6:$Y$47,23,FALSE()))</f>
        <v/>
      </c>
      <c r="AY80" s="95" t="str">
        <f>IF(AY78="","",VLOOKUP(AY78,'シフト記号表（勤務時間帯）'!$C$6:$Y$47,23,FALSE()))</f>
        <v/>
      </c>
      <c r="AZ80" s="442">
        <f>IF($BC$3="４週",SUM(U80:AV80),IF($BC$3="暦月",SUM(U80:AY80),""))</f>
        <v>0</v>
      </c>
      <c r="BA80" s="442"/>
      <c r="BB80" s="443">
        <f>IF($BC$3="４週",AZ80/4,IF($BC$3="暦月",(AZ80/($BC$8/7)),""))</f>
        <v>0</v>
      </c>
      <c r="BC80" s="443"/>
      <c r="BD80" s="475"/>
      <c r="BE80" s="475"/>
      <c r="BF80" s="475"/>
      <c r="BG80" s="475"/>
      <c r="BH80" s="475"/>
    </row>
    <row r="81" spans="2:60" ht="20.25" customHeight="1" x14ac:dyDescent="0.4">
      <c r="B81" s="97"/>
      <c r="C81" s="444"/>
      <c r="D81" s="444"/>
      <c r="E81" s="444"/>
      <c r="F81" s="98"/>
      <c r="G81" s="99"/>
      <c r="H81" s="449"/>
      <c r="I81" s="449"/>
      <c r="J81" s="449"/>
      <c r="K81" s="449"/>
      <c r="L81" s="449"/>
      <c r="M81" s="447"/>
      <c r="N81" s="447"/>
      <c r="O81" s="447"/>
      <c r="P81" s="115" t="s">
        <v>47</v>
      </c>
      <c r="Q81" s="116"/>
      <c r="R81" s="116"/>
      <c r="S81" s="117"/>
      <c r="T81" s="118"/>
      <c r="U81" s="175"/>
      <c r="V81" s="176"/>
      <c r="W81" s="176"/>
      <c r="X81" s="176"/>
      <c r="Y81" s="176"/>
      <c r="Z81" s="176"/>
      <c r="AA81" s="177"/>
      <c r="AB81" s="175"/>
      <c r="AC81" s="176"/>
      <c r="AD81" s="176"/>
      <c r="AE81" s="176"/>
      <c r="AF81" s="176"/>
      <c r="AG81" s="176"/>
      <c r="AH81" s="177"/>
      <c r="AI81" s="175"/>
      <c r="AJ81" s="176"/>
      <c r="AK81" s="176"/>
      <c r="AL81" s="176"/>
      <c r="AM81" s="176"/>
      <c r="AN81" s="176"/>
      <c r="AO81" s="177"/>
      <c r="AP81" s="175"/>
      <c r="AQ81" s="176"/>
      <c r="AR81" s="176"/>
      <c r="AS81" s="176"/>
      <c r="AT81" s="176"/>
      <c r="AU81" s="176"/>
      <c r="AV81" s="177"/>
      <c r="AW81" s="175"/>
      <c r="AX81" s="176"/>
      <c r="AY81" s="176"/>
      <c r="AZ81" s="437"/>
      <c r="BA81" s="437"/>
      <c r="BB81" s="438"/>
      <c r="BC81" s="438"/>
      <c r="BD81" s="475"/>
      <c r="BE81" s="475"/>
      <c r="BF81" s="475"/>
      <c r="BG81" s="475"/>
      <c r="BH81" s="475"/>
    </row>
    <row r="82" spans="2:60" ht="20.25" customHeight="1" x14ac:dyDescent="0.4">
      <c r="B82" s="77">
        <f>B79+1</f>
        <v>21</v>
      </c>
      <c r="C82" s="444"/>
      <c r="D82" s="444"/>
      <c r="E82" s="444"/>
      <c r="F82" s="78">
        <f>C81</f>
        <v>0</v>
      </c>
      <c r="G82" s="79"/>
      <c r="H82" s="449"/>
      <c r="I82" s="449"/>
      <c r="J82" s="449"/>
      <c r="K82" s="449"/>
      <c r="L82" s="449"/>
      <c r="M82" s="447"/>
      <c r="N82" s="447"/>
      <c r="O82" s="447"/>
      <c r="P82" s="80" t="s">
        <v>48</v>
      </c>
      <c r="Q82" s="81"/>
      <c r="R82" s="81"/>
      <c r="S82" s="82"/>
      <c r="T82" s="83"/>
      <c r="U82" s="84" t="str">
        <f>IF(U81="","",VLOOKUP(U81,'シフト記号表（勤務時間帯）'!$C$6:$W$47,21,FALSE()))</f>
        <v/>
      </c>
      <c r="V82" s="85" t="str">
        <f>IF(V81="","",VLOOKUP(V81,'シフト記号表（勤務時間帯）'!$C$6:$W$47,21,FALSE()))</f>
        <v/>
      </c>
      <c r="W82" s="85" t="str">
        <f>IF(W81="","",VLOOKUP(W81,'シフト記号表（勤務時間帯）'!$C$6:$W$47,21,FALSE()))</f>
        <v/>
      </c>
      <c r="X82" s="85" t="str">
        <f>IF(X81="","",VLOOKUP(X81,'シフト記号表（勤務時間帯）'!$C$6:$W$47,21,FALSE()))</f>
        <v/>
      </c>
      <c r="Y82" s="85" t="str">
        <f>IF(Y81="","",VLOOKUP(Y81,'シフト記号表（勤務時間帯）'!$C$6:$W$47,21,FALSE()))</f>
        <v/>
      </c>
      <c r="Z82" s="85" t="str">
        <f>IF(Z81="","",VLOOKUP(Z81,'シフト記号表（勤務時間帯）'!$C$6:$W$47,21,FALSE()))</f>
        <v/>
      </c>
      <c r="AA82" s="86" t="str">
        <f>IF(AA81="","",VLOOKUP(AA81,'シフト記号表（勤務時間帯）'!$C$6:$W$47,21,FALSE()))</f>
        <v/>
      </c>
      <c r="AB82" s="84" t="str">
        <f>IF(AB81="","",VLOOKUP(AB81,'シフト記号表（勤務時間帯）'!$C$6:$W$47,21,FALSE()))</f>
        <v/>
      </c>
      <c r="AC82" s="85" t="str">
        <f>IF(AC81="","",VLOOKUP(AC81,'シフト記号表（勤務時間帯）'!$C$6:$W$47,21,FALSE()))</f>
        <v/>
      </c>
      <c r="AD82" s="85" t="str">
        <f>IF(AD81="","",VLOOKUP(AD81,'シフト記号表（勤務時間帯）'!$C$6:$W$47,21,FALSE()))</f>
        <v/>
      </c>
      <c r="AE82" s="85" t="str">
        <f>IF(AE81="","",VLOOKUP(AE81,'シフト記号表（勤務時間帯）'!$C$6:$W$47,21,FALSE()))</f>
        <v/>
      </c>
      <c r="AF82" s="85" t="str">
        <f>IF(AF81="","",VLOOKUP(AF81,'シフト記号表（勤務時間帯）'!$C$6:$W$47,21,FALSE()))</f>
        <v/>
      </c>
      <c r="AG82" s="85" t="str">
        <f>IF(AG81="","",VLOOKUP(AG81,'シフト記号表（勤務時間帯）'!$C$6:$W$47,21,FALSE()))</f>
        <v/>
      </c>
      <c r="AH82" s="86" t="str">
        <f>IF(AH81="","",VLOOKUP(AH81,'シフト記号表（勤務時間帯）'!$C$6:$W$47,21,FALSE()))</f>
        <v/>
      </c>
      <c r="AI82" s="84" t="str">
        <f>IF(AI81="","",VLOOKUP(AI81,'シフト記号表（勤務時間帯）'!$C$6:$W$47,21,FALSE()))</f>
        <v/>
      </c>
      <c r="AJ82" s="85" t="str">
        <f>IF(AJ81="","",VLOOKUP(AJ81,'シフト記号表（勤務時間帯）'!$C$6:$W$47,21,FALSE()))</f>
        <v/>
      </c>
      <c r="AK82" s="85" t="str">
        <f>IF(AK81="","",VLOOKUP(AK81,'シフト記号表（勤務時間帯）'!$C$6:$W$47,21,FALSE()))</f>
        <v/>
      </c>
      <c r="AL82" s="85" t="str">
        <f>IF(AL81="","",VLOOKUP(AL81,'シフト記号表（勤務時間帯）'!$C$6:$W$47,21,FALSE()))</f>
        <v/>
      </c>
      <c r="AM82" s="85" t="str">
        <f>IF(AM81="","",VLOOKUP(AM81,'シフト記号表（勤務時間帯）'!$C$6:$W$47,21,FALSE()))</f>
        <v/>
      </c>
      <c r="AN82" s="85" t="str">
        <f>IF(AN81="","",VLOOKUP(AN81,'シフト記号表（勤務時間帯）'!$C$6:$W$47,21,FALSE()))</f>
        <v/>
      </c>
      <c r="AO82" s="86" t="str">
        <f>IF(AO81="","",VLOOKUP(AO81,'シフト記号表（勤務時間帯）'!$C$6:$W$47,21,FALSE()))</f>
        <v/>
      </c>
      <c r="AP82" s="84" t="str">
        <f>IF(AP81="","",VLOOKUP(AP81,'シフト記号表（勤務時間帯）'!$C$6:$W$47,21,FALSE()))</f>
        <v/>
      </c>
      <c r="AQ82" s="85" t="str">
        <f>IF(AQ81="","",VLOOKUP(AQ81,'シフト記号表（勤務時間帯）'!$C$6:$W$47,21,FALSE()))</f>
        <v/>
      </c>
      <c r="AR82" s="85" t="str">
        <f>IF(AR81="","",VLOOKUP(AR81,'シフト記号表（勤務時間帯）'!$C$6:$W$47,21,FALSE()))</f>
        <v/>
      </c>
      <c r="AS82" s="85" t="str">
        <f>IF(AS81="","",VLOOKUP(AS81,'シフト記号表（勤務時間帯）'!$C$6:$W$47,21,FALSE()))</f>
        <v/>
      </c>
      <c r="AT82" s="85" t="str">
        <f>IF(AT81="","",VLOOKUP(AT81,'シフト記号表（勤務時間帯）'!$C$6:$W$47,21,FALSE()))</f>
        <v/>
      </c>
      <c r="AU82" s="85" t="str">
        <f>IF(AU81="","",VLOOKUP(AU81,'シフト記号表（勤務時間帯）'!$C$6:$W$47,21,FALSE()))</f>
        <v/>
      </c>
      <c r="AV82" s="86" t="str">
        <f>IF(AV81="","",VLOOKUP(AV81,'シフト記号表（勤務時間帯）'!$C$6:$W$47,21,FALSE()))</f>
        <v/>
      </c>
      <c r="AW82" s="84" t="str">
        <f>IF(AW81="","",VLOOKUP(AW81,'シフト記号表（勤務時間帯）'!$C$6:$W$47,21,FALSE()))</f>
        <v/>
      </c>
      <c r="AX82" s="85" t="str">
        <f>IF(AX81="","",VLOOKUP(AX81,'シフト記号表（勤務時間帯）'!$C$6:$W$47,21,FALSE()))</f>
        <v/>
      </c>
      <c r="AY82" s="85" t="str">
        <f>IF(AY81="","",VLOOKUP(AY81,'シフト記号表（勤務時間帯）'!$C$6:$W$47,21,FALSE()))</f>
        <v/>
      </c>
      <c r="AZ82" s="440">
        <f>IF($BC$3="４週",SUM(U82:AV82),IF($BC$3="暦月",SUM(U82:AY82),""))</f>
        <v>0</v>
      </c>
      <c r="BA82" s="440"/>
      <c r="BB82" s="441">
        <f>IF($BC$3="４週",AZ82/4,IF($BC$3="暦月",(AZ82/($BC$8/7)),""))</f>
        <v>0</v>
      </c>
      <c r="BC82" s="441"/>
      <c r="BD82" s="475"/>
      <c r="BE82" s="475"/>
      <c r="BF82" s="475"/>
      <c r="BG82" s="475"/>
      <c r="BH82" s="475"/>
    </row>
    <row r="83" spans="2:60" ht="20.25" customHeight="1" x14ac:dyDescent="0.4">
      <c r="B83" s="87"/>
      <c r="C83" s="444"/>
      <c r="D83" s="444"/>
      <c r="E83" s="444"/>
      <c r="F83" s="88"/>
      <c r="G83" s="89">
        <f>C81</f>
        <v>0</v>
      </c>
      <c r="H83" s="449"/>
      <c r="I83" s="449"/>
      <c r="J83" s="449"/>
      <c r="K83" s="449"/>
      <c r="L83" s="449"/>
      <c r="M83" s="447"/>
      <c r="N83" s="447"/>
      <c r="O83" s="447"/>
      <c r="P83" s="178" t="s">
        <v>49</v>
      </c>
      <c r="Q83" s="91"/>
      <c r="R83" s="91"/>
      <c r="S83" s="108"/>
      <c r="T83" s="109"/>
      <c r="U83" s="94" t="str">
        <f>IF(U81="","",VLOOKUP(U81,'シフト記号表（勤務時間帯）'!$C$6:$Y$47,23,FALSE()))</f>
        <v/>
      </c>
      <c r="V83" s="95" t="str">
        <f>IF(V81="","",VLOOKUP(V81,'シフト記号表（勤務時間帯）'!$C$6:$Y$47,23,FALSE()))</f>
        <v/>
      </c>
      <c r="W83" s="95" t="str">
        <f>IF(W81="","",VLOOKUP(W81,'シフト記号表（勤務時間帯）'!$C$6:$Y$47,23,FALSE()))</f>
        <v/>
      </c>
      <c r="X83" s="95" t="str">
        <f>IF(X81="","",VLOOKUP(X81,'シフト記号表（勤務時間帯）'!$C$6:$Y$47,23,FALSE()))</f>
        <v/>
      </c>
      <c r="Y83" s="95" t="str">
        <f>IF(Y81="","",VLOOKUP(Y81,'シフト記号表（勤務時間帯）'!$C$6:$Y$47,23,FALSE()))</f>
        <v/>
      </c>
      <c r="Z83" s="95" t="str">
        <f>IF(Z81="","",VLOOKUP(Z81,'シフト記号表（勤務時間帯）'!$C$6:$Y$47,23,FALSE()))</f>
        <v/>
      </c>
      <c r="AA83" s="96" t="str">
        <f>IF(AA81="","",VLOOKUP(AA81,'シフト記号表（勤務時間帯）'!$C$6:$Y$47,23,FALSE()))</f>
        <v/>
      </c>
      <c r="AB83" s="94" t="str">
        <f>IF(AB81="","",VLOOKUP(AB81,'シフト記号表（勤務時間帯）'!$C$6:$Y$47,23,FALSE()))</f>
        <v/>
      </c>
      <c r="AC83" s="95" t="str">
        <f>IF(AC81="","",VLOOKUP(AC81,'シフト記号表（勤務時間帯）'!$C$6:$Y$47,23,FALSE()))</f>
        <v/>
      </c>
      <c r="AD83" s="95" t="str">
        <f>IF(AD81="","",VLOOKUP(AD81,'シフト記号表（勤務時間帯）'!$C$6:$Y$47,23,FALSE()))</f>
        <v/>
      </c>
      <c r="AE83" s="95" t="str">
        <f>IF(AE81="","",VLOOKUP(AE81,'シフト記号表（勤務時間帯）'!$C$6:$Y$47,23,FALSE()))</f>
        <v/>
      </c>
      <c r="AF83" s="95" t="str">
        <f>IF(AF81="","",VLOOKUP(AF81,'シフト記号表（勤務時間帯）'!$C$6:$Y$47,23,FALSE()))</f>
        <v/>
      </c>
      <c r="AG83" s="95" t="str">
        <f>IF(AG81="","",VLOOKUP(AG81,'シフト記号表（勤務時間帯）'!$C$6:$Y$47,23,FALSE()))</f>
        <v/>
      </c>
      <c r="AH83" s="96" t="str">
        <f>IF(AH81="","",VLOOKUP(AH81,'シフト記号表（勤務時間帯）'!$C$6:$Y$47,23,FALSE()))</f>
        <v/>
      </c>
      <c r="AI83" s="94" t="str">
        <f>IF(AI81="","",VLOOKUP(AI81,'シフト記号表（勤務時間帯）'!$C$6:$Y$47,23,FALSE()))</f>
        <v/>
      </c>
      <c r="AJ83" s="95" t="str">
        <f>IF(AJ81="","",VLOOKUP(AJ81,'シフト記号表（勤務時間帯）'!$C$6:$Y$47,23,FALSE()))</f>
        <v/>
      </c>
      <c r="AK83" s="95" t="str">
        <f>IF(AK81="","",VLOOKUP(AK81,'シフト記号表（勤務時間帯）'!$C$6:$Y$47,23,FALSE()))</f>
        <v/>
      </c>
      <c r="AL83" s="95" t="str">
        <f>IF(AL81="","",VLOOKUP(AL81,'シフト記号表（勤務時間帯）'!$C$6:$Y$47,23,FALSE()))</f>
        <v/>
      </c>
      <c r="AM83" s="95" t="str">
        <f>IF(AM81="","",VLOOKUP(AM81,'シフト記号表（勤務時間帯）'!$C$6:$Y$47,23,FALSE()))</f>
        <v/>
      </c>
      <c r="AN83" s="95" t="str">
        <f>IF(AN81="","",VLOOKUP(AN81,'シフト記号表（勤務時間帯）'!$C$6:$Y$47,23,FALSE()))</f>
        <v/>
      </c>
      <c r="AO83" s="96" t="str">
        <f>IF(AO81="","",VLOOKUP(AO81,'シフト記号表（勤務時間帯）'!$C$6:$Y$47,23,FALSE()))</f>
        <v/>
      </c>
      <c r="AP83" s="94" t="str">
        <f>IF(AP81="","",VLOOKUP(AP81,'シフト記号表（勤務時間帯）'!$C$6:$Y$47,23,FALSE()))</f>
        <v/>
      </c>
      <c r="AQ83" s="95" t="str">
        <f>IF(AQ81="","",VLOOKUP(AQ81,'シフト記号表（勤務時間帯）'!$C$6:$Y$47,23,FALSE()))</f>
        <v/>
      </c>
      <c r="AR83" s="95" t="str">
        <f>IF(AR81="","",VLOOKUP(AR81,'シフト記号表（勤務時間帯）'!$C$6:$Y$47,23,FALSE()))</f>
        <v/>
      </c>
      <c r="AS83" s="95" t="str">
        <f>IF(AS81="","",VLOOKUP(AS81,'シフト記号表（勤務時間帯）'!$C$6:$Y$47,23,FALSE()))</f>
        <v/>
      </c>
      <c r="AT83" s="95" t="str">
        <f>IF(AT81="","",VLOOKUP(AT81,'シフト記号表（勤務時間帯）'!$C$6:$Y$47,23,FALSE()))</f>
        <v/>
      </c>
      <c r="AU83" s="95" t="str">
        <f>IF(AU81="","",VLOOKUP(AU81,'シフト記号表（勤務時間帯）'!$C$6:$Y$47,23,FALSE()))</f>
        <v/>
      </c>
      <c r="AV83" s="96" t="str">
        <f>IF(AV81="","",VLOOKUP(AV81,'シフト記号表（勤務時間帯）'!$C$6:$Y$47,23,FALSE()))</f>
        <v/>
      </c>
      <c r="AW83" s="94" t="str">
        <f>IF(AW81="","",VLOOKUP(AW81,'シフト記号表（勤務時間帯）'!$C$6:$Y$47,23,FALSE()))</f>
        <v/>
      </c>
      <c r="AX83" s="95" t="str">
        <f>IF(AX81="","",VLOOKUP(AX81,'シフト記号表（勤務時間帯）'!$C$6:$Y$47,23,FALSE()))</f>
        <v/>
      </c>
      <c r="AY83" s="95" t="str">
        <f>IF(AY81="","",VLOOKUP(AY81,'シフト記号表（勤務時間帯）'!$C$6:$Y$47,23,FALSE()))</f>
        <v/>
      </c>
      <c r="AZ83" s="442">
        <f>IF($BC$3="４週",SUM(U83:AV83),IF($BC$3="暦月",SUM(U83:AY83),""))</f>
        <v>0</v>
      </c>
      <c r="BA83" s="442"/>
      <c r="BB83" s="443">
        <f>IF($BC$3="４週",AZ83/4,IF($BC$3="暦月",(AZ83/($BC$8/7)),""))</f>
        <v>0</v>
      </c>
      <c r="BC83" s="443"/>
      <c r="BD83" s="475"/>
      <c r="BE83" s="475"/>
      <c r="BF83" s="475"/>
      <c r="BG83" s="475"/>
      <c r="BH83" s="475"/>
    </row>
    <row r="84" spans="2:60" ht="20.25" customHeight="1" x14ac:dyDescent="0.4">
      <c r="B84" s="97"/>
      <c r="C84" s="444"/>
      <c r="D84" s="444"/>
      <c r="E84" s="444"/>
      <c r="F84" s="98"/>
      <c r="G84" s="99"/>
      <c r="H84" s="449"/>
      <c r="I84" s="449"/>
      <c r="J84" s="449"/>
      <c r="K84" s="449"/>
      <c r="L84" s="449"/>
      <c r="M84" s="447"/>
      <c r="N84" s="447"/>
      <c r="O84" s="447"/>
      <c r="P84" s="115" t="s">
        <v>47</v>
      </c>
      <c r="Q84" s="116"/>
      <c r="R84" s="116"/>
      <c r="S84" s="117"/>
      <c r="T84" s="118"/>
      <c r="U84" s="175"/>
      <c r="V84" s="176"/>
      <c r="W84" s="176"/>
      <c r="X84" s="176"/>
      <c r="Y84" s="176"/>
      <c r="Z84" s="176"/>
      <c r="AA84" s="177"/>
      <c r="AB84" s="175"/>
      <c r="AC84" s="176"/>
      <c r="AD84" s="176"/>
      <c r="AE84" s="176"/>
      <c r="AF84" s="176"/>
      <c r="AG84" s="176"/>
      <c r="AH84" s="177"/>
      <c r="AI84" s="175"/>
      <c r="AJ84" s="176"/>
      <c r="AK84" s="176"/>
      <c r="AL84" s="176"/>
      <c r="AM84" s="176"/>
      <c r="AN84" s="176"/>
      <c r="AO84" s="177"/>
      <c r="AP84" s="175"/>
      <c r="AQ84" s="176"/>
      <c r="AR84" s="176"/>
      <c r="AS84" s="176"/>
      <c r="AT84" s="176"/>
      <c r="AU84" s="176"/>
      <c r="AV84" s="177"/>
      <c r="AW84" s="175"/>
      <c r="AX84" s="176"/>
      <c r="AY84" s="176"/>
      <c r="AZ84" s="437"/>
      <c r="BA84" s="437"/>
      <c r="BB84" s="438"/>
      <c r="BC84" s="438"/>
      <c r="BD84" s="475"/>
      <c r="BE84" s="475"/>
      <c r="BF84" s="475"/>
      <c r="BG84" s="475"/>
      <c r="BH84" s="475"/>
    </row>
    <row r="85" spans="2:60" ht="20.25" customHeight="1" x14ac:dyDescent="0.4">
      <c r="B85" s="77">
        <f>B82+1</f>
        <v>22</v>
      </c>
      <c r="C85" s="444"/>
      <c r="D85" s="444"/>
      <c r="E85" s="444"/>
      <c r="F85" s="78">
        <f>C84</f>
        <v>0</v>
      </c>
      <c r="G85" s="79"/>
      <c r="H85" s="449"/>
      <c r="I85" s="449"/>
      <c r="J85" s="449"/>
      <c r="K85" s="449"/>
      <c r="L85" s="449"/>
      <c r="M85" s="447"/>
      <c r="N85" s="447"/>
      <c r="O85" s="447"/>
      <c r="P85" s="80" t="s">
        <v>48</v>
      </c>
      <c r="Q85" s="81"/>
      <c r="R85" s="81"/>
      <c r="S85" s="82"/>
      <c r="T85" s="83"/>
      <c r="U85" s="84" t="str">
        <f>IF(U84="","",VLOOKUP(U84,'シフト記号表（勤務時間帯）'!$C$6:$W$47,21,FALSE()))</f>
        <v/>
      </c>
      <c r="V85" s="85" t="str">
        <f>IF(V84="","",VLOOKUP(V84,'シフト記号表（勤務時間帯）'!$C$6:$W$47,21,FALSE()))</f>
        <v/>
      </c>
      <c r="W85" s="85" t="str">
        <f>IF(W84="","",VLOOKUP(W84,'シフト記号表（勤務時間帯）'!$C$6:$W$47,21,FALSE()))</f>
        <v/>
      </c>
      <c r="X85" s="85" t="str">
        <f>IF(X84="","",VLOOKUP(X84,'シフト記号表（勤務時間帯）'!$C$6:$W$47,21,FALSE()))</f>
        <v/>
      </c>
      <c r="Y85" s="85" t="str">
        <f>IF(Y84="","",VLOOKUP(Y84,'シフト記号表（勤務時間帯）'!$C$6:$W$47,21,FALSE()))</f>
        <v/>
      </c>
      <c r="Z85" s="85" t="str">
        <f>IF(Z84="","",VLOOKUP(Z84,'シフト記号表（勤務時間帯）'!$C$6:$W$47,21,FALSE()))</f>
        <v/>
      </c>
      <c r="AA85" s="86" t="str">
        <f>IF(AA84="","",VLOOKUP(AA84,'シフト記号表（勤務時間帯）'!$C$6:$W$47,21,FALSE()))</f>
        <v/>
      </c>
      <c r="AB85" s="84" t="str">
        <f>IF(AB84="","",VLOOKUP(AB84,'シフト記号表（勤務時間帯）'!$C$6:$W$47,21,FALSE()))</f>
        <v/>
      </c>
      <c r="AC85" s="85" t="str">
        <f>IF(AC84="","",VLOOKUP(AC84,'シフト記号表（勤務時間帯）'!$C$6:$W$47,21,FALSE()))</f>
        <v/>
      </c>
      <c r="AD85" s="85" t="str">
        <f>IF(AD84="","",VLOOKUP(AD84,'シフト記号表（勤務時間帯）'!$C$6:$W$47,21,FALSE()))</f>
        <v/>
      </c>
      <c r="AE85" s="85" t="str">
        <f>IF(AE84="","",VLOOKUP(AE84,'シフト記号表（勤務時間帯）'!$C$6:$W$47,21,FALSE()))</f>
        <v/>
      </c>
      <c r="AF85" s="85" t="str">
        <f>IF(AF84="","",VLOOKUP(AF84,'シフト記号表（勤務時間帯）'!$C$6:$W$47,21,FALSE()))</f>
        <v/>
      </c>
      <c r="AG85" s="85" t="str">
        <f>IF(AG84="","",VLOOKUP(AG84,'シフト記号表（勤務時間帯）'!$C$6:$W$47,21,FALSE()))</f>
        <v/>
      </c>
      <c r="AH85" s="86" t="str">
        <f>IF(AH84="","",VLOOKUP(AH84,'シフト記号表（勤務時間帯）'!$C$6:$W$47,21,FALSE()))</f>
        <v/>
      </c>
      <c r="AI85" s="84" t="str">
        <f>IF(AI84="","",VLOOKUP(AI84,'シフト記号表（勤務時間帯）'!$C$6:$W$47,21,FALSE()))</f>
        <v/>
      </c>
      <c r="AJ85" s="85" t="str">
        <f>IF(AJ84="","",VLOOKUP(AJ84,'シフト記号表（勤務時間帯）'!$C$6:$W$47,21,FALSE()))</f>
        <v/>
      </c>
      <c r="AK85" s="85" t="str">
        <f>IF(AK84="","",VLOOKUP(AK84,'シフト記号表（勤務時間帯）'!$C$6:$W$47,21,FALSE()))</f>
        <v/>
      </c>
      <c r="AL85" s="85" t="str">
        <f>IF(AL84="","",VLOOKUP(AL84,'シフト記号表（勤務時間帯）'!$C$6:$W$47,21,FALSE()))</f>
        <v/>
      </c>
      <c r="AM85" s="85" t="str">
        <f>IF(AM84="","",VLOOKUP(AM84,'シフト記号表（勤務時間帯）'!$C$6:$W$47,21,FALSE()))</f>
        <v/>
      </c>
      <c r="AN85" s="85" t="str">
        <f>IF(AN84="","",VLOOKUP(AN84,'シフト記号表（勤務時間帯）'!$C$6:$W$47,21,FALSE()))</f>
        <v/>
      </c>
      <c r="AO85" s="86" t="str">
        <f>IF(AO84="","",VLOOKUP(AO84,'シフト記号表（勤務時間帯）'!$C$6:$W$47,21,FALSE()))</f>
        <v/>
      </c>
      <c r="AP85" s="84" t="str">
        <f>IF(AP84="","",VLOOKUP(AP84,'シフト記号表（勤務時間帯）'!$C$6:$W$47,21,FALSE()))</f>
        <v/>
      </c>
      <c r="AQ85" s="85" t="str">
        <f>IF(AQ84="","",VLOOKUP(AQ84,'シフト記号表（勤務時間帯）'!$C$6:$W$47,21,FALSE()))</f>
        <v/>
      </c>
      <c r="AR85" s="85" t="str">
        <f>IF(AR84="","",VLOOKUP(AR84,'シフト記号表（勤務時間帯）'!$C$6:$W$47,21,FALSE()))</f>
        <v/>
      </c>
      <c r="AS85" s="85" t="str">
        <f>IF(AS84="","",VLOOKUP(AS84,'シフト記号表（勤務時間帯）'!$C$6:$W$47,21,FALSE()))</f>
        <v/>
      </c>
      <c r="AT85" s="85" t="str">
        <f>IF(AT84="","",VLOOKUP(AT84,'シフト記号表（勤務時間帯）'!$C$6:$W$47,21,FALSE()))</f>
        <v/>
      </c>
      <c r="AU85" s="85" t="str">
        <f>IF(AU84="","",VLOOKUP(AU84,'シフト記号表（勤務時間帯）'!$C$6:$W$47,21,FALSE()))</f>
        <v/>
      </c>
      <c r="AV85" s="86" t="str">
        <f>IF(AV84="","",VLOOKUP(AV84,'シフト記号表（勤務時間帯）'!$C$6:$W$47,21,FALSE()))</f>
        <v/>
      </c>
      <c r="AW85" s="84" t="str">
        <f>IF(AW84="","",VLOOKUP(AW84,'シフト記号表（勤務時間帯）'!$C$6:$W$47,21,FALSE()))</f>
        <v/>
      </c>
      <c r="AX85" s="85" t="str">
        <f>IF(AX84="","",VLOOKUP(AX84,'シフト記号表（勤務時間帯）'!$C$6:$W$47,21,FALSE()))</f>
        <v/>
      </c>
      <c r="AY85" s="85" t="str">
        <f>IF(AY84="","",VLOOKUP(AY84,'シフト記号表（勤務時間帯）'!$C$6:$W$47,21,FALSE()))</f>
        <v/>
      </c>
      <c r="AZ85" s="440">
        <f>IF($BC$3="４週",SUM(U85:AV85),IF($BC$3="暦月",SUM(U85:AY85),""))</f>
        <v>0</v>
      </c>
      <c r="BA85" s="440"/>
      <c r="BB85" s="441">
        <f>IF($BC$3="４週",AZ85/4,IF($BC$3="暦月",(AZ85/($BC$8/7)),""))</f>
        <v>0</v>
      </c>
      <c r="BC85" s="441"/>
      <c r="BD85" s="475"/>
      <c r="BE85" s="475"/>
      <c r="BF85" s="475"/>
      <c r="BG85" s="475"/>
      <c r="BH85" s="475"/>
    </row>
    <row r="86" spans="2:60" ht="20.25" customHeight="1" x14ac:dyDescent="0.4">
      <c r="B86" s="87"/>
      <c r="C86" s="444"/>
      <c r="D86" s="444"/>
      <c r="E86" s="444"/>
      <c r="F86" s="88"/>
      <c r="G86" s="89">
        <f>C84</f>
        <v>0</v>
      </c>
      <c r="H86" s="449"/>
      <c r="I86" s="449"/>
      <c r="J86" s="449"/>
      <c r="K86" s="449"/>
      <c r="L86" s="449"/>
      <c r="M86" s="447"/>
      <c r="N86" s="447"/>
      <c r="O86" s="447"/>
      <c r="P86" s="178" t="s">
        <v>49</v>
      </c>
      <c r="Q86" s="91"/>
      <c r="R86" s="91"/>
      <c r="S86" s="108"/>
      <c r="T86" s="109"/>
      <c r="U86" s="94" t="str">
        <f>IF(U84="","",VLOOKUP(U84,'シフト記号表（勤務時間帯）'!$C$6:$Y$47,23,FALSE()))</f>
        <v/>
      </c>
      <c r="V86" s="95" t="str">
        <f>IF(V84="","",VLOOKUP(V84,'シフト記号表（勤務時間帯）'!$C$6:$Y$47,23,FALSE()))</f>
        <v/>
      </c>
      <c r="W86" s="95" t="str">
        <f>IF(W84="","",VLOOKUP(W84,'シフト記号表（勤務時間帯）'!$C$6:$Y$47,23,FALSE()))</f>
        <v/>
      </c>
      <c r="X86" s="95" t="str">
        <f>IF(X84="","",VLOOKUP(X84,'シフト記号表（勤務時間帯）'!$C$6:$Y$47,23,FALSE()))</f>
        <v/>
      </c>
      <c r="Y86" s="95" t="str">
        <f>IF(Y84="","",VLOOKUP(Y84,'シフト記号表（勤務時間帯）'!$C$6:$Y$47,23,FALSE()))</f>
        <v/>
      </c>
      <c r="Z86" s="95" t="str">
        <f>IF(Z84="","",VLOOKUP(Z84,'シフト記号表（勤務時間帯）'!$C$6:$Y$47,23,FALSE()))</f>
        <v/>
      </c>
      <c r="AA86" s="96" t="str">
        <f>IF(AA84="","",VLOOKUP(AA84,'シフト記号表（勤務時間帯）'!$C$6:$Y$47,23,FALSE()))</f>
        <v/>
      </c>
      <c r="AB86" s="94" t="str">
        <f>IF(AB84="","",VLOOKUP(AB84,'シフト記号表（勤務時間帯）'!$C$6:$Y$47,23,FALSE()))</f>
        <v/>
      </c>
      <c r="AC86" s="95" t="str">
        <f>IF(AC84="","",VLOOKUP(AC84,'シフト記号表（勤務時間帯）'!$C$6:$Y$47,23,FALSE()))</f>
        <v/>
      </c>
      <c r="AD86" s="95" t="str">
        <f>IF(AD84="","",VLOOKUP(AD84,'シフト記号表（勤務時間帯）'!$C$6:$Y$47,23,FALSE()))</f>
        <v/>
      </c>
      <c r="AE86" s="95" t="str">
        <f>IF(AE84="","",VLOOKUP(AE84,'シフト記号表（勤務時間帯）'!$C$6:$Y$47,23,FALSE()))</f>
        <v/>
      </c>
      <c r="AF86" s="95" t="str">
        <f>IF(AF84="","",VLOOKUP(AF84,'シフト記号表（勤務時間帯）'!$C$6:$Y$47,23,FALSE()))</f>
        <v/>
      </c>
      <c r="AG86" s="95" t="str">
        <f>IF(AG84="","",VLOOKUP(AG84,'シフト記号表（勤務時間帯）'!$C$6:$Y$47,23,FALSE()))</f>
        <v/>
      </c>
      <c r="AH86" s="96" t="str">
        <f>IF(AH84="","",VLOOKUP(AH84,'シフト記号表（勤務時間帯）'!$C$6:$Y$47,23,FALSE()))</f>
        <v/>
      </c>
      <c r="AI86" s="94" t="str">
        <f>IF(AI84="","",VLOOKUP(AI84,'シフト記号表（勤務時間帯）'!$C$6:$Y$47,23,FALSE()))</f>
        <v/>
      </c>
      <c r="AJ86" s="95" t="str">
        <f>IF(AJ84="","",VLOOKUP(AJ84,'シフト記号表（勤務時間帯）'!$C$6:$Y$47,23,FALSE()))</f>
        <v/>
      </c>
      <c r="AK86" s="95" t="str">
        <f>IF(AK84="","",VLOOKUP(AK84,'シフト記号表（勤務時間帯）'!$C$6:$Y$47,23,FALSE()))</f>
        <v/>
      </c>
      <c r="AL86" s="95" t="str">
        <f>IF(AL84="","",VLOOKUP(AL84,'シフト記号表（勤務時間帯）'!$C$6:$Y$47,23,FALSE()))</f>
        <v/>
      </c>
      <c r="AM86" s="95" t="str">
        <f>IF(AM84="","",VLOOKUP(AM84,'シフト記号表（勤務時間帯）'!$C$6:$Y$47,23,FALSE()))</f>
        <v/>
      </c>
      <c r="AN86" s="95" t="str">
        <f>IF(AN84="","",VLOOKUP(AN84,'シフト記号表（勤務時間帯）'!$C$6:$Y$47,23,FALSE()))</f>
        <v/>
      </c>
      <c r="AO86" s="96" t="str">
        <f>IF(AO84="","",VLOOKUP(AO84,'シフト記号表（勤務時間帯）'!$C$6:$Y$47,23,FALSE()))</f>
        <v/>
      </c>
      <c r="AP86" s="94" t="str">
        <f>IF(AP84="","",VLOOKUP(AP84,'シフト記号表（勤務時間帯）'!$C$6:$Y$47,23,FALSE()))</f>
        <v/>
      </c>
      <c r="AQ86" s="95" t="str">
        <f>IF(AQ84="","",VLOOKUP(AQ84,'シフト記号表（勤務時間帯）'!$C$6:$Y$47,23,FALSE()))</f>
        <v/>
      </c>
      <c r="AR86" s="95" t="str">
        <f>IF(AR84="","",VLOOKUP(AR84,'シフト記号表（勤務時間帯）'!$C$6:$Y$47,23,FALSE()))</f>
        <v/>
      </c>
      <c r="AS86" s="95" t="str">
        <f>IF(AS84="","",VLOOKUP(AS84,'シフト記号表（勤務時間帯）'!$C$6:$Y$47,23,FALSE()))</f>
        <v/>
      </c>
      <c r="AT86" s="95" t="str">
        <f>IF(AT84="","",VLOOKUP(AT84,'シフト記号表（勤務時間帯）'!$C$6:$Y$47,23,FALSE()))</f>
        <v/>
      </c>
      <c r="AU86" s="95" t="str">
        <f>IF(AU84="","",VLOOKUP(AU84,'シフト記号表（勤務時間帯）'!$C$6:$Y$47,23,FALSE()))</f>
        <v/>
      </c>
      <c r="AV86" s="96" t="str">
        <f>IF(AV84="","",VLOOKUP(AV84,'シフト記号表（勤務時間帯）'!$C$6:$Y$47,23,FALSE()))</f>
        <v/>
      </c>
      <c r="AW86" s="94" t="str">
        <f>IF(AW84="","",VLOOKUP(AW84,'シフト記号表（勤務時間帯）'!$C$6:$Y$47,23,FALSE()))</f>
        <v/>
      </c>
      <c r="AX86" s="95" t="str">
        <f>IF(AX84="","",VLOOKUP(AX84,'シフト記号表（勤務時間帯）'!$C$6:$Y$47,23,FALSE()))</f>
        <v/>
      </c>
      <c r="AY86" s="95" t="str">
        <f>IF(AY84="","",VLOOKUP(AY84,'シフト記号表（勤務時間帯）'!$C$6:$Y$47,23,FALSE()))</f>
        <v/>
      </c>
      <c r="AZ86" s="442">
        <f>IF($BC$3="４週",SUM(U86:AV86),IF($BC$3="暦月",SUM(U86:AY86),""))</f>
        <v>0</v>
      </c>
      <c r="BA86" s="442"/>
      <c r="BB86" s="443">
        <f>IF($BC$3="４週",AZ86/4,IF($BC$3="暦月",(AZ86/($BC$8/7)),""))</f>
        <v>0</v>
      </c>
      <c r="BC86" s="443"/>
      <c r="BD86" s="475"/>
      <c r="BE86" s="475"/>
      <c r="BF86" s="475"/>
      <c r="BG86" s="475"/>
      <c r="BH86" s="475"/>
    </row>
    <row r="87" spans="2:60" ht="20.25" customHeight="1" x14ac:dyDescent="0.4">
      <c r="B87" s="97"/>
      <c r="C87" s="444"/>
      <c r="D87" s="444"/>
      <c r="E87" s="444"/>
      <c r="F87" s="98"/>
      <c r="G87" s="99"/>
      <c r="H87" s="449"/>
      <c r="I87" s="449"/>
      <c r="J87" s="449"/>
      <c r="K87" s="449"/>
      <c r="L87" s="449"/>
      <c r="M87" s="447"/>
      <c r="N87" s="447"/>
      <c r="O87" s="447"/>
      <c r="P87" s="115" t="s">
        <v>47</v>
      </c>
      <c r="Q87" s="116"/>
      <c r="R87" s="116"/>
      <c r="S87" s="117"/>
      <c r="T87" s="118"/>
      <c r="U87" s="175"/>
      <c r="V87" s="176"/>
      <c r="W87" s="176"/>
      <c r="X87" s="176"/>
      <c r="Y87" s="176"/>
      <c r="Z87" s="176"/>
      <c r="AA87" s="177"/>
      <c r="AB87" s="175"/>
      <c r="AC87" s="176"/>
      <c r="AD87" s="176"/>
      <c r="AE87" s="176"/>
      <c r="AF87" s="176"/>
      <c r="AG87" s="176"/>
      <c r="AH87" s="177"/>
      <c r="AI87" s="175"/>
      <c r="AJ87" s="176"/>
      <c r="AK87" s="176"/>
      <c r="AL87" s="176"/>
      <c r="AM87" s="176"/>
      <c r="AN87" s="176"/>
      <c r="AO87" s="177"/>
      <c r="AP87" s="175"/>
      <c r="AQ87" s="176"/>
      <c r="AR87" s="176"/>
      <c r="AS87" s="176"/>
      <c r="AT87" s="176"/>
      <c r="AU87" s="176"/>
      <c r="AV87" s="177"/>
      <c r="AW87" s="175"/>
      <c r="AX87" s="176"/>
      <c r="AY87" s="176"/>
      <c r="AZ87" s="437"/>
      <c r="BA87" s="437"/>
      <c r="BB87" s="438"/>
      <c r="BC87" s="438"/>
      <c r="BD87" s="475"/>
      <c r="BE87" s="475"/>
      <c r="BF87" s="475"/>
      <c r="BG87" s="475"/>
      <c r="BH87" s="475"/>
    </row>
    <row r="88" spans="2:60" ht="20.25" customHeight="1" x14ac:dyDescent="0.4">
      <c r="B88" s="77">
        <f>B85+1</f>
        <v>23</v>
      </c>
      <c r="C88" s="444"/>
      <c r="D88" s="444"/>
      <c r="E88" s="444"/>
      <c r="F88" s="78">
        <f>C87</f>
        <v>0</v>
      </c>
      <c r="G88" s="79"/>
      <c r="H88" s="449"/>
      <c r="I88" s="449"/>
      <c r="J88" s="449"/>
      <c r="K88" s="449"/>
      <c r="L88" s="449"/>
      <c r="M88" s="447"/>
      <c r="N88" s="447"/>
      <c r="O88" s="447"/>
      <c r="P88" s="80" t="s">
        <v>48</v>
      </c>
      <c r="Q88" s="81"/>
      <c r="R88" s="81"/>
      <c r="S88" s="82"/>
      <c r="T88" s="83"/>
      <c r="U88" s="84" t="str">
        <f>IF(U87="","",VLOOKUP(U87,'シフト記号表（勤務時間帯）'!$C$6:$W$47,21,FALSE()))</f>
        <v/>
      </c>
      <c r="V88" s="85" t="str">
        <f>IF(V87="","",VLOOKUP(V87,'シフト記号表（勤務時間帯）'!$C$6:$W$47,21,FALSE()))</f>
        <v/>
      </c>
      <c r="W88" s="85" t="str">
        <f>IF(W87="","",VLOOKUP(W87,'シフト記号表（勤務時間帯）'!$C$6:$W$47,21,FALSE()))</f>
        <v/>
      </c>
      <c r="X88" s="85" t="str">
        <f>IF(X87="","",VLOOKUP(X87,'シフト記号表（勤務時間帯）'!$C$6:$W$47,21,FALSE()))</f>
        <v/>
      </c>
      <c r="Y88" s="85" t="str">
        <f>IF(Y87="","",VLOOKUP(Y87,'シフト記号表（勤務時間帯）'!$C$6:$W$47,21,FALSE()))</f>
        <v/>
      </c>
      <c r="Z88" s="85" t="str">
        <f>IF(Z87="","",VLOOKUP(Z87,'シフト記号表（勤務時間帯）'!$C$6:$W$47,21,FALSE()))</f>
        <v/>
      </c>
      <c r="AA88" s="86" t="str">
        <f>IF(AA87="","",VLOOKUP(AA87,'シフト記号表（勤務時間帯）'!$C$6:$W$47,21,FALSE()))</f>
        <v/>
      </c>
      <c r="AB88" s="84" t="str">
        <f>IF(AB87="","",VLOOKUP(AB87,'シフト記号表（勤務時間帯）'!$C$6:$W$47,21,FALSE()))</f>
        <v/>
      </c>
      <c r="AC88" s="85" t="str">
        <f>IF(AC87="","",VLOOKUP(AC87,'シフト記号表（勤務時間帯）'!$C$6:$W$47,21,FALSE()))</f>
        <v/>
      </c>
      <c r="AD88" s="85" t="str">
        <f>IF(AD87="","",VLOOKUP(AD87,'シフト記号表（勤務時間帯）'!$C$6:$W$47,21,FALSE()))</f>
        <v/>
      </c>
      <c r="AE88" s="85" t="str">
        <f>IF(AE87="","",VLOOKUP(AE87,'シフト記号表（勤務時間帯）'!$C$6:$W$47,21,FALSE()))</f>
        <v/>
      </c>
      <c r="AF88" s="85" t="str">
        <f>IF(AF87="","",VLOOKUP(AF87,'シフト記号表（勤務時間帯）'!$C$6:$W$47,21,FALSE()))</f>
        <v/>
      </c>
      <c r="AG88" s="85" t="str">
        <f>IF(AG87="","",VLOOKUP(AG87,'シフト記号表（勤務時間帯）'!$C$6:$W$47,21,FALSE()))</f>
        <v/>
      </c>
      <c r="AH88" s="86" t="str">
        <f>IF(AH87="","",VLOOKUP(AH87,'シフト記号表（勤務時間帯）'!$C$6:$W$47,21,FALSE()))</f>
        <v/>
      </c>
      <c r="AI88" s="84" t="str">
        <f>IF(AI87="","",VLOOKUP(AI87,'シフト記号表（勤務時間帯）'!$C$6:$W$47,21,FALSE()))</f>
        <v/>
      </c>
      <c r="AJ88" s="85" t="str">
        <f>IF(AJ87="","",VLOOKUP(AJ87,'シフト記号表（勤務時間帯）'!$C$6:$W$47,21,FALSE()))</f>
        <v/>
      </c>
      <c r="AK88" s="85" t="str">
        <f>IF(AK87="","",VLOOKUP(AK87,'シフト記号表（勤務時間帯）'!$C$6:$W$47,21,FALSE()))</f>
        <v/>
      </c>
      <c r="AL88" s="85" t="str">
        <f>IF(AL87="","",VLOOKUP(AL87,'シフト記号表（勤務時間帯）'!$C$6:$W$47,21,FALSE()))</f>
        <v/>
      </c>
      <c r="AM88" s="85" t="str">
        <f>IF(AM87="","",VLOOKUP(AM87,'シフト記号表（勤務時間帯）'!$C$6:$W$47,21,FALSE()))</f>
        <v/>
      </c>
      <c r="AN88" s="85" t="str">
        <f>IF(AN87="","",VLOOKUP(AN87,'シフト記号表（勤務時間帯）'!$C$6:$W$47,21,FALSE()))</f>
        <v/>
      </c>
      <c r="AO88" s="86" t="str">
        <f>IF(AO87="","",VLOOKUP(AO87,'シフト記号表（勤務時間帯）'!$C$6:$W$47,21,FALSE()))</f>
        <v/>
      </c>
      <c r="AP88" s="84" t="str">
        <f>IF(AP87="","",VLOOKUP(AP87,'シフト記号表（勤務時間帯）'!$C$6:$W$47,21,FALSE()))</f>
        <v/>
      </c>
      <c r="AQ88" s="85" t="str">
        <f>IF(AQ87="","",VLOOKUP(AQ87,'シフト記号表（勤務時間帯）'!$C$6:$W$47,21,FALSE()))</f>
        <v/>
      </c>
      <c r="AR88" s="85" t="str">
        <f>IF(AR87="","",VLOOKUP(AR87,'シフト記号表（勤務時間帯）'!$C$6:$W$47,21,FALSE()))</f>
        <v/>
      </c>
      <c r="AS88" s="85" t="str">
        <f>IF(AS87="","",VLOOKUP(AS87,'シフト記号表（勤務時間帯）'!$C$6:$W$47,21,FALSE()))</f>
        <v/>
      </c>
      <c r="AT88" s="85" t="str">
        <f>IF(AT87="","",VLOOKUP(AT87,'シフト記号表（勤務時間帯）'!$C$6:$W$47,21,FALSE()))</f>
        <v/>
      </c>
      <c r="AU88" s="85" t="str">
        <f>IF(AU87="","",VLOOKUP(AU87,'シフト記号表（勤務時間帯）'!$C$6:$W$47,21,FALSE()))</f>
        <v/>
      </c>
      <c r="AV88" s="86" t="str">
        <f>IF(AV87="","",VLOOKUP(AV87,'シフト記号表（勤務時間帯）'!$C$6:$W$47,21,FALSE()))</f>
        <v/>
      </c>
      <c r="AW88" s="84" t="str">
        <f>IF(AW87="","",VLOOKUP(AW87,'シフト記号表（勤務時間帯）'!$C$6:$W$47,21,FALSE()))</f>
        <v/>
      </c>
      <c r="AX88" s="85" t="str">
        <f>IF(AX87="","",VLOOKUP(AX87,'シフト記号表（勤務時間帯）'!$C$6:$W$47,21,FALSE()))</f>
        <v/>
      </c>
      <c r="AY88" s="85" t="str">
        <f>IF(AY87="","",VLOOKUP(AY87,'シフト記号表（勤務時間帯）'!$C$6:$W$47,21,FALSE()))</f>
        <v/>
      </c>
      <c r="AZ88" s="440">
        <f>IF($BC$3="４週",SUM(U88:AV88),IF($BC$3="暦月",SUM(U88:AY88),""))</f>
        <v>0</v>
      </c>
      <c r="BA88" s="440"/>
      <c r="BB88" s="441">
        <f>IF($BC$3="４週",AZ88/4,IF($BC$3="暦月",(AZ88/($BC$8/7)),""))</f>
        <v>0</v>
      </c>
      <c r="BC88" s="441"/>
      <c r="BD88" s="475"/>
      <c r="BE88" s="475"/>
      <c r="BF88" s="475"/>
      <c r="BG88" s="475"/>
      <c r="BH88" s="475"/>
    </row>
    <row r="89" spans="2:60" ht="20.25" customHeight="1" x14ac:dyDescent="0.4">
      <c r="B89" s="87"/>
      <c r="C89" s="444"/>
      <c r="D89" s="444"/>
      <c r="E89" s="444"/>
      <c r="F89" s="88"/>
      <c r="G89" s="89">
        <f>C87</f>
        <v>0</v>
      </c>
      <c r="H89" s="449"/>
      <c r="I89" s="449"/>
      <c r="J89" s="449"/>
      <c r="K89" s="449"/>
      <c r="L89" s="449"/>
      <c r="M89" s="447"/>
      <c r="N89" s="447"/>
      <c r="O89" s="447"/>
      <c r="P89" s="178" t="s">
        <v>49</v>
      </c>
      <c r="Q89" s="91"/>
      <c r="R89" s="91"/>
      <c r="S89" s="108"/>
      <c r="T89" s="109"/>
      <c r="U89" s="94" t="str">
        <f>IF(U87="","",VLOOKUP(U87,'シフト記号表（勤務時間帯）'!$C$6:$Y$47,23,FALSE()))</f>
        <v/>
      </c>
      <c r="V89" s="95" t="str">
        <f>IF(V87="","",VLOOKUP(V87,'シフト記号表（勤務時間帯）'!$C$6:$Y$47,23,FALSE()))</f>
        <v/>
      </c>
      <c r="W89" s="95" t="str">
        <f>IF(W87="","",VLOOKUP(W87,'シフト記号表（勤務時間帯）'!$C$6:$Y$47,23,FALSE()))</f>
        <v/>
      </c>
      <c r="X89" s="95" t="str">
        <f>IF(X87="","",VLOOKUP(X87,'シフト記号表（勤務時間帯）'!$C$6:$Y$47,23,FALSE()))</f>
        <v/>
      </c>
      <c r="Y89" s="95" t="str">
        <f>IF(Y87="","",VLOOKUP(Y87,'シフト記号表（勤務時間帯）'!$C$6:$Y$47,23,FALSE()))</f>
        <v/>
      </c>
      <c r="Z89" s="95" t="str">
        <f>IF(Z87="","",VLOOKUP(Z87,'シフト記号表（勤務時間帯）'!$C$6:$Y$47,23,FALSE()))</f>
        <v/>
      </c>
      <c r="AA89" s="96" t="str">
        <f>IF(AA87="","",VLOOKUP(AA87,'シフト記号表（勤務時間帯）'!$C$6:$Y$47,23,FALSE()))</f>
        <v/>
      </c>
      <c r="AB89" s="94" t="str">
        <f>IF(AB87="","",VLOOKUP(AB87,'シフト記号表（勤務時間帯）'!$C$6:$Y$47,23,FALSE()))</f>
        <v/>
      </c>
      <c r="AC89" s="95" t="str">
        <f>IF(AC87="","",VLOOKUP(AC87,'シフト記号表（勤務時間帯）'!$C$6:$Y$47,23,FALSE()))</f>
        <v/>
      </c>
      <c r="AD89" s="95" t="str">
        <f>IF(AD87="","",VLOOKUP(AD87,'シフト記号表（勤務時間帯）'!$C$6:$Y$47,23,FALSE()))</f>
        <v/>
      </c>
      <c r="AE89" s="95" t="str">
        <f>IF(AE87="","",VLOOKUP(AE87,'シフト記号表（勤務時間帯）'!$C$6:$Y$47,23,FALSE()))</f>
        <v/>
      </c>
      <c r="AF89" s="95" t="str">
        <f>IF(AF87="","",VLOOKUP(AF87,'シフト記号表（勤務時間帯）'!$C$6:$Y$47,23,FALSE()))</f>
        <v/>
      </c>
      <c r="AG89" s="95" t="str">
        <f>IF(AG87="","",VLOOKUP(AG87,'シフト記号表（勤務時間帯）'!$C$6:$Y$47,23,FALSE()))</f>
        <v/>
      </c>
      <c r="AH89" s="96" t="str">
        <f>IF(AH87="","",VLOOKUP(AH87,'シフト記号表（勤務時間帯）'!$C$6:$Y$47,23,FALSE()))</f>
        <v/>
      </c>
      <c r="AI89" s="94" t="str">
        <f>IF(AI87="","",VLOOKUP(AI87,'シフト記号表（勤務時間帯）'!$C$6:$Y$47,23,FALSE()))</f>
        <v/>
      </c>
      <c r="AJ89" s="95" t="str">
        <f>IF(AJ87="","",VLOOKUP(AJ87,'シフト記号表（勤務時間帯）'!$C$6:$Y$47,23,FALSE()))</f>
        <v/>
      </c>
      <c r="AK89" s="95" t="str">
        <f>IF(AK87="","",VLOOKUP(AK87,'シフト記号表（勤務時間帯）'!$C$6:$Y$47,23,FALSE()))</f>
        <v/>
      </c>
      <c r="AL89" s="95" t="str">
        <f>IF(AL87="","",VLOOKUP(AL87,'シフト記号表（勤務時間帯）'!$C$6:$Y$47,23,FALSE()))</f>
        <v/>
      </c>
      <c r="AM89" s="95" t="str">
        <f>IF(AM87="","",VLOOKUP(AM87,'シフト記号表（勤務時間帯）'!$C$6:$Y$47,23,FALSE()))</f>
        <v/>
      </c>
      <c r="AN89" s="95" t="str">
        <f>IF(AN87="","",VLOOKUP(AN87,'シフト記号表（勤務時間帯）'!$C$6:$Y$47,23,FALSE()))</f>
        <v/>
      </c>
      <c r="AO89" s="96" t="str">
        <f>IF(AO87="","",VLOOKUP(AO87,'シフト記号表（勤務時間帯）'!$C$6:$Y$47,23,FALSE()))</f>
        <v/>
      </c>
      <c r="AP89" s="94" t="str">
        <f>IF(AP87="","",VLOOKUP(AP87,'シフト記号表（勤務時間帯）'!$C$6:$Y$47,23,FALSE()))</f>
        <v/>
      </c>
      <c r="AQ89" s="95" t="str">
        <f>IF(AQ87="","",VLOOKUP(AQ87,'シフト記号表（勤務時間帯）'!$C$6:$Y$47,23,FALSE()))</f>
        <v/>
      </c>
      <c r="AR89" s="95" t="str">
        <f>IF(AR87="","",VLOOKUP(AR87,'シフト記号表（勤務時間帯）'!$C$6:$Y$47,23,FALSE()))</f>
        <v/>
      </c>
      <c r="AS89" s="95" t="str">
        <f>IF(AS87="","",VLOOKUP(AS87,'シフト記号表（勤務時間帯）'!$C$6:$Y$47,23,FALSE()))</f>
        <v/>
      </c>
      <c r="AT89" s="95" t="str">
        <f>IF(AT87="","",VLOOKUP(AT87,'シフト記号表（勤務時間帯）'!$C$6:$Y$47,23,FALSE()))</f>
        <v/>
      </c>
      <c r="AU89" s="95" t="str">
        <f>IF(AU87="","",VLOOKUP(AU87,'シフト記号表（勤務時間帯）'!$C$6:$Y$47,23,FALSE()))</f>
        <v/>
      </c>
      <c r="AV89" s="96" t="str">
        <f>IF(AV87="","",VLOOKUP(AV87,'シフト記号表（勤務時間帯）'!$C$6:$Y$47,23,FALSE()))</f>
        <v/>
      </c>
      <c r="AW89" s="94" t="str">
        <f>IF(AW87="","",VLOOKUP(AW87,'シフト記号表（勤務時間帯）'!$C$6:$Y$47,23,FALSE()))</f>
        <v/>
      </c>
      <c r="AX89" s="95" t="str">
        <f>IF(AX87="","",VLOOKUP(AX87,'シフト記号表（勤務時間帯）'!$C$6:$Y$47,23,FALSE()))</f>
        <v/>
      </c>
      <c r="AY89" s="95" t="str">
        <f>IF(AY87="","",VLOOKUP(AY87,'シフト記号表（勤務時間帯）'!$C$6:$Y$47,23,FALSE()))</f>
        <v/>
      </c>
      <c r="AZ89" s="442">
        <f>IF($BC$3="４週",SUM(U89:AV89),IF($BC$3="暦月",SUM(U89:AY89),""))</f>
        <v>0</v>
      </c>
      <c r="BA89" s="442"/>
      <c r="BB89" s="443">
        <f>IF($BC$3="４週",AZ89/4,IF($BC$3="暦月",(AZ89/($BC$8/7)),""))</f>
        <v>0</v>
      </c>
      <c r="BC89" s="443"/>
      <c r="BD89" s="475"/>
      <c r="BE89" s="475"/>
      <c r="BF89" s="475"/>
      <c r="BG89" s="475"/>
      <c r="BH89" s="475"/>
    </row>
    <row r="90" spans="2:60" ht="20.25" customHeight="1" x14ac:dyDescent="0.4">
      <c r="B90" s="97"/>
      <c r="C90" s="444"/>
      <c r="D90" s="444"/>
      <c r="E90" s="444"/>
      <c r="F90" s="98"/>
      <c r="G90" s="99"/>
      <c r="H90" s="449"/>
      <c r="I90" s="449"/>
      <c r="J90" s="449"/>
      <c r="K90" s="449"/>
      <c r="L90" s="449"/>
      <c r="M90" s="447"/>
      <c r="N90" s="447"/>
      <c r="O90" s="447"/>
      <c r="P90" s="115" t="s">
        <v>47</v>
      </c>
      <c r="Q90" s="116"/>
      <c r="R90" s="116"/>
      <c r="S90" s="117"/>
      <c r="T90" s="118"/>
      <c r="U90" s="175"/>
      <c r="V90" s="176"/>
      <c r="W90" s="176"/>
      <c r="X90" s="176"/>
      <c r="Y90" s="176"/>
      <c r="Z90" s="176"/>
      <c r="AA90" s="177"/>
      <c r="AB90" s="175"/>
      <c r="AC90" s="176"/>
      <c r="AD90" s="176"/>
      <c r="AE90" s="176"/>
      <c r="AF90" s="176"/>
      <c r="AG90" s="176"/>
      <c r="AH90" s="177"/>
      <c r="AI90" s="175"/>
      <c r="AJ90" s="176"/>
      <c r="AK90" s="176"/>
      <c r="AL90" s="176"/>
      <c r="AM90" s="176"/>
      <c r="AN90" s="176"/>
      <c r="AO90" s="177"/>
      <c r="AP90" s="175"/>
      <c r="AQ90" s="176"/>
      <c r="AR90" s="176"/>
      <c r="AS90" s="176"/>
      <c r="AT90" s="176"/>
      <c r="AU90" s="176"/>
      <c r="AV90" s="177"/>
      <c r="AW90" s="175"/>
      <c r="AX90" s="176"/>
      <c r="AY90" s="176"/>
      <c r="AZ90" s="437"/>
      <c r="BA90" s="437"/>
      <c r="BB90" s="438"/>
      <c r="BC90" s="438"/>
      <c r="BD90" s="475"/>
      <c r="BE90" s="475"/>
      <c r="BF90" s="475"/>
      <c r="BG90" s="475"/>
      <c r="BH90" s="475"/>
    </row>
    <row r="91" spans="2:60" ht="20.25" customHeight="1" x14ac:dyDescent="0.4">
      <c r="B91" s="77">
        <f>B88+1</f>
        <v>24</v>
      </c>
      <c r="C91" s="444"/>
      <c r="D91" s="444"/>
      <c r="E91" s="444"/>
      <c r="F91" s="78">
        <f>C90</f>
        <v>0</v>
      </c>
      <c r="G91" s="79"/>
      <c r="H91" s="449"/>
      <c r="I91" s="449"/>
      <c r="J91" s="449"/>
      <c r="K91" s="449"/>
      <c r="L91" s="449"/>
      <c r="M91" s="447"/>
      <c r="N91" s="447"/>
      <c r="O91" s="447"/>
      <c r="P91" s="80" t="s">
        <v>48</v>
      </c>
      <c r="Q91" s="81"/>
      <c r="R91" s="81"/>
      <c r="S91" s="82"/>
      <c r="T91" s="83"/>
      <c r="U91" s="84" t="str">
        <f>IF(U90="","",VLOOKUP(U90,'シフト記号表（勤務時間帯）'!$C$6:$W$47,21,FALSE()))</f>
        <v/>
      </c>
      <c r="V91" s="85" t="str">
        <f>IF(V90="","",VLOOKUP(V90,'シフト記号表（勤務時間帯）'!$C$6:$W$47,21,FALSE()))</f>
        <v/>
      </c>
      <c r="W91" s="85" t="str">
        <f>IF(W90="","",VLOOKUP(W90,'シフト記号表（勤務時間帯）'!$C$6:$W$47,21,FALSE()))</f>
        <v/>
      </c>
      <c r="X91" s="85" t="str">
        <f>IF(X90="","",VLOOKUP(X90,'シフト記号表（勤務時間帯）'!$C$6:$W$47,21,FALSE()))</f>
        <v/>
      </c>
      <c r="Y91" s="85" t="str">
        <f>IF(Y90="","",VLOOKUP(Y90,'シフト記号表（勤務時間帯）'!$C$6:$W$47,21,FALSE()))</f>
        <v/>
      </c>
      <c r="Z91" s="85" t="str">
        <f>IF(Z90="","",VLOOKUP(Z90,'シフト記号表（勤務時間帯）'!$C$6:$W$47,21,FALSE()))</f>
        <v/>
      </c>
      <c r="AA91" s="86" t="str">
        <f>IF(AA90="","",VLOOKUP(AA90,'シフト記号表（勤務時間帯）'!$C$6:$W$47,21,FALSE()))</f>
        <v/>
      </c>
      <c r="AB91" s="84" t="str">
        <f>IF(AB90="","",VLOOKUP(AB90,'シフト記号表（勤務時間帯）'!$C$6:$W$47,21,FALSE()))</f>
        <v/>
      </c>
      <c r="AC91" s="85" t="str">
        <f>IF(AC90="","",VLOOKUP(AC90,'シフト記号表（勤務時間帯）'!$C$6:$W$47,21,FALSE()))</f>
        <v/>
      </c>
      <c r="AD91" s="85" t="str">
        <f>IF(AD90="","",VLOOKUP(AD90,'シフト記号表（勤務時間帯）'!$C$6:$W$47,21,FALSE()))</f>
        <v/>
      </c>
      <c r="AE91" s="85" t="str">
        <f>IF(AE90="","",VLOOKUP(AE90,'シフト記号表（勤務時間帯）'!$C$6:$W$47,21,FALSE()))</f>
        <v/>
      </c>
      <c r="AF91" s="85" t="str">
        <f>IF(AF90="","",VLOOKUP(AF90,'シフト記号表（勤務時間帯）'!$C$6:$W$47,21,FALSE()))</f>
        <v/>
      </c>
      <c r="AG91" s="85" t="str">
        <f>IF(AG90="","",VLOOKUP(AG90,'シフト記号表（勤務時間帯）'!$C$6:$W$47,21,FALSE()))</f>
        <v/>
      </c>
      <c r="AH91" s="86" t="str">
        <f>IF(AH90="","",VLOOKUP(AH90,'シフト記号表（勤務時間帯）'!$C$6:$W$47,21,FALSE()))</f>
        <v/>
      </c>
      <c r="AI91" s="84" t="str">
        <f>IF(AI90="","",VLOOKUP(AI90,'シフト記号表（勤務時間帯）'!$C$6:$W$47,21,FALSE()))</f>
        <v/>
      </c>
      <c r="AJ91" s="85" t="str">
        <f>IF(AJ90="","",VLOOKUP(AJ90,'シフト記号表（勤務時間帯）'!$C$6:$W$47,21,FALSE()))</f>
        <v/>
      </c>
      <c r="AK91" s="85" t="str">
        <f>IF(AK90="","",VLOOKUP(AK90,'シフト記号表（勤務時間帯）'!$C$6:$W$47,21,FALSE()))</f>
        <v/>
      </c>
      <c r="AL91" s="85" t="str">
        <f>IF(AL90="","",VLOOKUP(AL90,'シフト記号表（勤務時間帯）'!$C$6:$W$47,21,FALSE()))</f>
        <v/>
      </c>
      <c r="AM91" s="85" t="str">
        <f>IF(AM90="","",VLOOKUP(AM90,'シフト記号表（勤務時間帯）'!$C$6:$W$47,21,FALSE()))</f>
        <v/>
      </c>
      <c r="AN91" s="85" t="str">
        <f>IF(AN90="","",VLOOKUP(AN90,'シフト記号表（勤務時間帯）'!$C$6:$W$47,21,FALSE()))</f>
        <v/>
      </c>
      <c r="AO91" s="86" t="str">
        <f>IF(AO90="","",VLOOKUP(AO90,'シフト記号表（勤務時間帯）'!$C$6:$W$47,21,FALSE()))</f>
        <v/>
      </c>
      <c r="AP91" s="84" t="str">
        <f>IF(AP90="","",VLOOKUP(AP90,'シフト記号表（勤務時間帯）'!$C$6:$W$47,21,FALSE()))</f>
        <v/>
      </c>
      <c r="AQ91" s="85" t="str">
        <f>IF(AQ90="","",VLOOKUP(AQ90,'シフト記号表（勤務時間帯）'!$C$6:$W$47,21,FALSE()))</f>
        <v/>
      </c>
      <c r="AR91" s="85" t="str">
        <f>IF(AR90="","",VLOOKUP(AR90,'シフト記号表（勤務時間帯）'!$C$6:$W$47,21,FALSE()))</f>
        <v/>
      </c>
      <c r="AS91" s="85" t="str">
        <f>IF(AS90="","",VLOOKUP(AS90,'シフト記号表（勤務時間帯）'!$C$6:$W$47,21,FALSE()))</f>
        <v/>
      </c>
      <c r="AT91" s="85" t="str">
        <f>IF(AT90="","",VLOOKUP(AT90,'シフト記号表（勤務時間帯）'!$C$6:$W$47,21,FALSE()))</f>
        <v/>
      </c>
      <c r="AU91" s="85" t="str">
        <f>IF(AU90="","",VLOOKUP(AU90,'シフト記号表（勤務時間帯）'!$C$6:$W$47,21,FALSE()))</f>
        <v/>
      </c>
      <c r="AV91" s="86" t="str">
        <f>IF(AV90="","",VLOOKUP(AV90,'シフト記号表（勤務時間帯）'!$C$6:$W$47,21,FALSE()))</f>
        <v/>
      </c>
      <c r="AW91" s="84" t="str">
        <f>IF(AW90="","",VLOOKUP(AW90,'シフト記号表（勤務時間帯）'!$C$6:$W$47,21,FALSE()))</f>
        <v/>
      </c>
      <c r="AX91" s="85" t="str">
        <f>IF(AX90="","",VLOOKUP(AX90,'シフト記号表（勤務時間帯）'!$C$6:$W$47,21,FALSE()))</f>
        <v/>
      </c>
      <c r="AY91" s="85" t="str">
        <f>IF(AY90="","",VLOOKUP(AY90,'シフト記号表（勤務時間帯）'!$C$6:$W$47,21,FALSE()))</f>
        <v/>
      </c>
      <c r="AZ91" s="440">
        <f>IF($BC$3="４週",SUM(U91:AV91),IF($BC$3="暦月",SUM(U91:AY91),""))</f>
        <v>0</v>
      </c>
      <c r="BA91" s="440"/>
      <c r="BB91" s="441">
        <f>IF($BC$3="４週",AZ91/4,IF($BC$3="暦月",(AZ91/($BC$8/7)),""))</f>
        <v>0</v>
      </c>
      <c r="BC91" s="441"/>
      <c r="BD91" s="475"/>
      <c r="BE91" s="475"/>
      <c r="BF91" s="475"/>
      <c r="BG91" s="475"/>
      <c r="BH91" s="475"/>
    </row>
    <row r="92" spans="2:60" ht="20.25" customHeight="1" x14ac:dyDescent="0.4">
      <c r="B92" s="87"/>
      <c r="C92" s="444"/>
      <c r="D92" s="444"/>
      <c r="E92" s="444"/>
      <c r="F92" s="88"/>
      <c r="G92" s="89">
        <f>C90</f>
        <v>0</v>
      </c>
      <c r="H92" s="449"/>
      <c r="I92" s="449"/>
      <c r="J92" s="449"/>
      <c r="K92" s="449"/>
      <c r="L92" s="449"/>
      <c r="M92" s="447"/>
      <c r="N92" s="447"/>
      <c r="O92" s="447"/>
      <c r="P92" s="178" t="s">
        <v>49</v>
      </c>
      <c r="Q92" s="91"/>
      <c r="R92" s="91"/>
      <c r="S92" s="108"/>
      <c r="T92" s="109"/>
      <c r="U92" s="94" t="str">
        <f>IF(U90="","",VLOOKUP(U90,'シフト記号表（勤務時間帯）'!$C$6:$Y$47,23,FALSE()))</f>
        <v/>
      </c>
      <c r="V92" s="95" t="str">
        <f>IF(V90="","",VLOOKUP(V90,'シフト記号表（勤務時間帯）'!$C$6:$Y$47,23,FALSE()))</f>
        <v/>
      </c>
      <c r="W92" s="95" t="str">
        <f>IF(W90="","",VLOOKUP(W90,'シフト記号表（勤務時間帯）'!$C$6:$Y$47,23,FALSE()))</f>
        <v/>
      </c>
      <c r="X92" s="95" t="str">
        <f>IF(X90="","",VLOOKUP(X90,'シフト記号表（勤務時間帯）'!$C$6:$Y$47,23,FALSE()))</f>
        <v/>
      </c>
      <c r="Y92" s="95" t="str">
        <f>IF(Y90="","",VLOOKUP(Y90,'シフト記号表（勤務時間帯）'!$C$6:$Y$47,23,FALSE()))</f>
        <v/>
      </c>
      <c r="Z92" s="95" t="str">
        <f>IF(Z90="","",VLOOKUP(Z90,'シフト記号表（勤務時間帯）'!$C$6:$Y$47,23,FALSE()))</f>
        <v/>
      </c>
      <c r="AA92" s="96" t="str">
        <f>IF(AA90="","",VLOOKUP(AA90,'シフト記号表（勤務時間帯）'!$C$6:$Y$47,23,FALSE()))</f>
        <v/>
      </c>
      <c r="AB92" s="94" t="str">
        <f>IF(AB90="","",VLOOKUP(AB90,'シフト記号表（勤務時間帯）'!$C$6:$Y$47,23,FALSE()))</f>
        <v/>
      </c>
      <c r="AC92" s="95" t="str">
        <f>IF(AC90="","",VLOOKUP(AC90,'シフト記号表（勤務時間帯）'!$C$6:$Y$47,23,FALSE()))</f>
        <v/>
      </c>
      <c r="AD92" s="95" t="str">
        <f>IF(AD90="","",VLOOKUP(AD90,'シフト記号表（勤務時間帯）'!$C$6:$Y$47,23,FALSE()))</f>
        <v/>
      </c>
      <c r="AE92" s="95" t="str">
        <f>IF(AE90="","",VLOOKUP(AE90,'シフト記号表（勤務時間帯）'!$C$6:$Y$47,23,FALSE()))</f>
        <v/>
      </c>
      <c r="AF92" s="95" t="str">
        <f>IF(AF90="","",VLOOKUP(AF90,'シフト記号表（勤務時間帯）'!$C$6:$Y$47,23,FALSE()))</f>
        <v/>
      </c>
      <c r="AG92" s="95" t="str">
        <f>IF(AG90="","",VLOOKUP(AG90,'シフト記号表（勤務時間帯）'!$C$6:$Y$47,23,FALSE()))</f>
        <v/>
      </c>
      <c r="AH92" s="96" t="str">
        <f>IF(AH90="","",VLOOKUP(AH90,'シフト記号表（勤務時間帯）'!$C$6:$Y$47,23,FALSE()))</f>
        <v/>
      </c>
      <c r="AI92" s="94" t="str">
        <f>IF(AI90="","",VLOOKUP(AI90,'シフト記号表（勤務時間帯）'!$C$6:$Y$47,23,FALSE()))</f>
        <v/>
      </c>
      <c r="AJ92" s="95" t="str">
        <f>IF(AJ90="","",VLOOKUP(AJ90,'シフト記号表（勤務時間帯）'!$C$6:$Y$47,23,FALSE()))</f>
        <v/>
      </c>
      <c r="AK92" s="95" t="str">
        <f>IF(AK90="","",VLOOKUP(AK90,'シフト記号表（勤務時間帯）'!$C$6:$Y$47,23,FALSE()))</f>
        <v/>
      </c>
      <c r="AL92" s="95" t="str">
        <f>IF(AL90="","",VLOOKUP(AL90,'シフト記号表（勤務時間帯）'!$C$6:$Y$47,23,FALSE()))</f>
        <v/>
      </c>
      <c r="AM92" s="95" t="str">
        <f>IF(AM90="","",VLOOKUP(AM90,'シフト記号表（勤務時間帯）'!$C$6:$Y$47,23,FALSE()))</f>
        <v/>
      </c>
      <c r="AN92" s="95" t="str">
        <f>IF(AN90="","",VLOOKUP(AN90,'シフト記号表（勤務時間帯）'!$C$6:$Y$47,23,FALSE()))</f>
        <v/>
      </c>
      <c r="AO92" s="96" t="str">
        <f>IF(AO90="","",VLOOKUP(AO90,'シフト記号表（勤務時間帯）'!$C$6:$Y$47,23,FALSE()))</f>
        <v/>
      </c>
      <c r="AP92" s="94" t="str">
        <f>IF(AP90="","",VLOOKUP(AP90,'シフト記号表（勤務時間帯）'!$C$6:$Y$47,23,FALSE()))</f>
        <v/>
      </c>
      <c r="AQ92" s="95" t="str">
        <f>IF(AQ90="","",VLOOKUP(AQ90,'シフト記号表（勤務時間帯）'!$C$6:$Y$47,23,FALSE()))</f>
        <v/>
      </c>
      <c r="AR92" s="95" t="str">
        <f>IF(AR90="","",VLOOKUP(AR90,'シフト記号表（勤務時間帯）'!$C$6:$Y$47,23,FALSE()))</f>
        <v/>
      </c>
      <c r="AS92" s="95" t="str">
        <f>IF(AS90="","",VLOOKUP(AS90,'シフト記号表（勤務時間帯）'!$C$6:$Y$47,23,FALSE()))</f>
        <v/>
      </c>
      <c r="AT92" s="95" t="str">
        <f>IF(AT90="","",VLOOKUP(AT90,'シフト記号表（勤務時間帯）'!$C$6:$Y$47,23,FALSE()))</f>
        <v/>
      </c>
      <c r="AU92" s="95" t="str">
        <f>IF(AU90="","",VLOOKUP(AU90,'シフト記号表（勤務時間帯）'!$C$6:$Y$47,23,FALSE()))</f>
        <v/>
      </c>
      <c r="AV92" s="96" t="str">
        <f>IF(AV90="","",VLOOKUP(AV90,'シフト記号表（勤務時間帯）'!$C$6:$Y$47,23,FALSE()))</f>
        <v/>
      </c>
      <c r="AW92" s="94" t="str">
        <f>IF(AW90="","",VLOOKUP(AW90,'シフト記号表（勤務時間帯）'!$C$6:$Y$47,23,FALSE()))</f>
        <v/>
      </c>
      <c r="AX92" s="95" t="str">
        <f>IF(AX90="","",VLOOKUP(AX90,'シフト記号表（勤務時間帯）'!$C$6:$Y$47,23,FALSE()))</f>
        <v/>
      </c>
      <c r="AY92" s="95" t="str">
        <f>IF(AY90="","",VLOOKUP(AY90,'シフト記号表（勤務時間帯）'!$C$6:$Y$47,23,FALSE()))</f>
        <v/>
      </c>
      <c r="AZ92" s="442">
        <f>IF($BC$3="４週",SUM(U92:AV92),IF($BC$3="暦月",SUM(U92:AY92),""))</f>
        <v>0</v>
      </c>
      <c r="BA92" s="442"/>
      <c r="BB92" s="443">
        <f>IF($BC$3="４週",AZ92/4,IF($BC$3="暦月",(AZ92/($BC$8/7)),""))</f>
        <v>0</v>
      </c>
      <c r="BC92" s="443"/>
      <c r="BD92" s="475"/>
      <c r="BE92" s="475"/>
      <c r="BF92" s="475"/>
      <c r="BG92" s="475"/>
      <c r="BH92" s="475"/>
    </row>
    <row r="93" spans="2:60" ht="20.25" customHeight="1" x14ac:dyDescent="0.4">
      <c r="B93" s="97"/>
      <c r="C93" s="444"/>
      <c r="D93" s="444"/>
      <c r="E93" s="444"/>
      <c r="F93" s="98"/>
      <c r="G93" s="99"/>
      <c r="H93" s="449"/>
      <c r="I93" s="449"/>
      <c r="J93" s="449"/>
      <c r="K93" s="449"/>
      <c r="L93" s="449"/>
      <c r="M93" s="447"/>
      <c r="N93" s="447"/>
      <c r="O93" s="447"/>
      <c r="P93" s="115" t="s">
        <v>47</v>
      </c>
      <c r="Q93" s="116"/>
      <c r="R93" s="116"/>
      <c r="S93" s="117"/>
      <c r="T93" s="118"/>
      <c r="U93" s="175"/>
      <c r="V93" s="176"/>
      <c r="W93" s="176"/>
      <c r="X93" s="176"/>
      <c r="Y93" s="176"/>
      <c r="Z93" s="176"/>
      <c r="AA93" s="177"/>
      <c r="AB93" s="175"/>
      <c r="AC93" s="176"/>
      <c r="AD93" s="176"/>
      <c r="AE93" s="176"/>
      <c r="AF93" s="176"/>
      <c r="AG93" s="176"/>
      <c r="AH93" s="177"/>
      <c r="AI93" s="175"/>
      <c r="AJ93" s="176"/>
      <c r="AK93" s="176"/>
      <c r="AL93" s="176"/>
      <c r="AM93" s="176"/>
      <c r="AN93" s="176"/>
      <c r="AO93" s="177"/>
      <c r="AP93" s="175"/>
      <c r="AQ93" s="176"/>
      <c r="AR93" s="176"/>
      <c r="AS93" s="176"/>
      <c r="AT93" s="176"/>
      <c r="AU93" s="176"/>
      <c r="AV93" s="177"/>
      <c r="AW93" s="175"/>
      <c r="AX93" s="176"/>
      <c r="AY93" s="176"/>
      <c r="AZ93" s="437"/>
      <c r="BA93" s="437"/>
      <c r="BB93" s="438"/>
      <c r="BC93" s="438"/>
      <c r="BD93" s="475"/>
      <c r="BE93" s="475"/>
      <c r="BF93" s="475"/>
      <c r="BG93" s="475"/>
      <c r="BH93" s="475"/>
    </row>
    <row r="94" spans="2:60" ht="20.25" customHeight="1" x14ac:dyDescent="0.4">
      <c r="B94" s="77">
        <f>B91+1</f>
        <v>25</v>
      </c>
      <c r="C94" s="444"/>
      <c r="D94" s="444"/>
      <c r="E94" s="444"/>
      <c r="F94" s="78">
        <f>C93</f>
        <v>0</v>
      </c>
      <c r="G94" s="79"/>
      <c r="H94" s="449"/>
      <c r="I94" s="449"/>
      <c r="J94" s="449"/>
      <c r="K94" s="449"/>
      <c r="L94" s="449"/>
      <c r="M94" s="447"/>
      <c r="N94" s="447"/>
      <c r="O94" s="447"/>
      <c r="P94" s="80" t="s">
        <v>48</v>
      </c>
      <c r="Q94" s="81"/>
      <c r="R94" s="81"/>
      <c r="S94" s="82"/>
      <c r="T94" s="83"/>
      <c r="U94" s="84" t="str">
        <f>IF(U93="","",VLOOKUP(U93,'シフト記号表（勤務時間帯）'!$C$6:$W$47,21,FALSE()))</f>
        <v/>
      </c>
      <c r="V94" s="85" t="str">
        <f>IF(V93="","",VLOOKUP(V93,'シフト記号表（勤務時間帯）'!$C$6:$W$47,21,FALSE()))</f>
        <v/>
      </c>
      <c r="W94" s="85" t="str">
        <f>IF(W93="","",VLOOKUP(W93,'シフト記号表（勤務時間帯）'!$C$6:$W$47,21,FALSE()))</f>
        <v/>
      </c>
      <c r="X94" s="85" t="str">
        <f>IF(X93="","",VLOOKUP(X93,'シフト記号表（勤務時間帯）'!$C$6:$W$47,21,FALSE()))</f>
        <v/>
      </c>
      <c r="Y94" s="85" t="str">
        <f>IF(Y93="","",VLOOKUP(Y93,'シフト記号表（勤務時間帯）'!$C$6:$W$47,21,FALSE()))</f>
        <v/>
      </c>
      <c r="Z94" s="85" t="str">
        <f>IF(Z93="","",VLOOKUP(Z93,'シフト記号表（勤務時間帯）'!$C$6:$W$47,21,FALSE()))</f>
        <v/>
      </c>
      <c r="AA94" s="86" t="str">
        <f>IF(AA93="","",VLOOKUP(AA93,'シフト記号表（勤務時間帯）'!$C$6:$W$47,21,FALSE()))</f>
        <v/>
      </c>
      <c r="AB94" s="84" t="str">
        <f>IF(AB93="","",VLOOKUP(AB93,'シフト記号表（勤務時間帯）'!$C$6:$W$47,21,FALSE()))</f>
        <v/>
      </c>
      <c r="AC94" s="85" t="str">
        <f>IF(AC93="","",VLOOKUP(AC93,'シフト記号表（勤務時間帯）'!$C$6:$W$47,21,FALSE()))</f>
        <v/>
      </c>
      <c r="AD94" s="85" t="str">
        <f>IF(AD93="","",VLOOKUP(AD93,'シフト記号表（勤務時間帯）'!$C$6:$W$47,21,FALSE()))</f>
        <v/>
      </c>
      <c r="AE94" s="85" t="str">
        <f>IF(AE93="","",VLOOKUP(AE93,'シフト記号表（勤務時間帯）'!$C$6:$W$47,21,FALSE()))</f>
        <v/>
      </c>
      <c r="AF94" s="85" t="str">
        <f>IF(AF93="","",VLOOKUP(AF93,'シフト記号表（勤務時間帯）'!$C$6:$W$47,21,FALSE()))</f>
        <v/>
      </c>
      <c r="AG94" s="85" t="str">
        <f>IF(AG93="","",VLOOKUP(AG93,'シフト記号表（勤務時間帯）'!$C$6:$W$47,21,FALSE()))</f>
        <v/>
      </c>
      <c r="AH94" s="86" t="str">
        <f>IF(AH93="","",VLOOKUP(AH93,'シフト記号表（勤務時間帯）'!$C$6:$W$47,21,FALSE()))</f>
        <v/>
      </c>
      <c r="AI94" s="84" t="str">
        <f>IF(AI93="","",VLOOKUP(AI93,'シフト記号表（勤務時間帯）'!$C$6:$W$47,21,FALSE()))</f>
        <v/>
      </c>
      <c r="AJ94" s="85" t="str">
        <f>IF(AJ93="","",VLOOKUP(AJ93,'シフト記号表（勤務時間帯）'!$C$6:$W$47,21,FALSE()))</f>
        <v/>
      </c>
      <c r="AK94" s="85" t="str">
        <f>IF(AK93="","",VLOOKUP(AK93,'シフト記号表（勤務時間帯）'!$C$6:$W$47,21,FALSE()))</f>
        <v/>
      </c>
      <c r="AL94" s="85" t="str">
        <f>IF(AL93="","",VLOOKUP(AL93,'シフト記号表（勤務時間帯）'!$C$6:$W$47,21,FALSE()))</f>
        <v/>
      </c>
      <c r="AM94" s="85" t="str">
        <f>IF(AM93="","",VLOOKUP(AM93,'シフト記号表（勤務時間帯）'!$C$6:$W$47,21,FALSE()))</f>
        <v/>
      </c>
      <c r="AN94" s="85" t="str">
        <f>IF(AN93="","",VLOOKUP(AN93,'シフト記号表（勤務時間帯）'!$C$6:$W$47,21,FALSE()))</f>
        <v/>
      </c>
      <c r="AO94" s="86" t="str">
        <f>IF(AO93="","",VLOOKUP(AO93,'シフト記号表（勤務時間帯）'!$C$6:$W$47,21,FALSE()))</f>
        <v/>
      </c>
      <c r="AP94" s="84" t="str">
        <f>IF(AP93="","",VLOOKUP(AP93,'シフト記号表（勤務時間帯）'!$C$6:$W$47,21,FALSE()))</f>
        <v/>
      </c>
      <c r="AQ94" s="85" t="str">
        <f>IF(AQ93="","",VLOOKUP(AQ93,'シフト記号表（勤務時間帯）'!$C$6:$W$47,21,FALSE()))</f>
        <v/>
      </c>
      <c r="AR94" s="85" t="str">
        <f>IF(AR93="","",VLOOKUP(AR93,'シフト記号表（勤務時間帯）'!$C$6:$W$47,21,FALSE()))</f>
        <v/>
      </c>
      <c r="AS94" s="85" t="str">
        <f>IF(AS93="","",VLOOKUP(AS93,'シフト記号表（勤務時間帯）'!$C$6:$W$47,21,FALSE()))</f>
        <v/>
      </c>
      <c r="AT94" s="85" t="str">
        <f>IF(AT93="","",VLOOKUP(AT93,'シフト記号表（勤務時間帯）'!$C$6:$W$47,21,FALSE()))</f>
        <v/>
      </c>
      <c r="AU94" s="85" t="str">
        <f>IF(AU93="","",VLOOKUP(AU93,'シフト記号表（勤務時間帯）'!$C$6:$W$47,21,FALSE()))</f>
        <v/>
      </c>
      <c r="AV94" s="86" t="str">
        <f>IF(AV93="","",VLOOKUP(AV93,'シフト記号表（勤務時間帯）'!$C$6:$W$47,21,FALSE()))</f>
        <v/>
      </c>
      <c r="AW94" s="84" t="str">
        <f>IF(AW93="","",VLOOKUP(AW93,'シフト記号表（勤務時間帯）'!$C$6:$W$47,21,FALSE()))</f>
        <v/>
      </c>
      <c r="AX94" s="85" t="str">
        <f>IF(AX93="","",VLOOKUP(AX93,'シフト記号表（勤務時間帯）'!$C$6:$W$47,21,FALSE()))</f>
        <v/>
      </c>
      <c r="AY94" s="85" t="str">
        <f>IF(AY93="","",VLOOKUP(AY93,'シフト記号表（勤務時間帯）'!$C$6:$W$47,21,FALSE()))</f>
        <v/>
      </c>
      <c r="AZ94" s="440">
        <f>IF($BC$3="４週",SUM(U94:AV94),IF($BC$3="暦月",SUM(U94:AY94),""))</f>
        <v>0</v>
      </c>
      <c r="BA94" s="440"/>
      <c r="BB94" s="441">
        <f>IF($BC$3="４週",AZ94/4,IF($BC$3="暦月",(AZ94/($BC$8/7)),""))</f>
        <v>0</v>
      </c>
      <c r="BC94" s="441"/>
      <c r="BD94" s="475"/>
      <c r="BE94" s="475"/>
      <c r="BF94" s="475"/>
      <c r="BG94" s="475"/>
      <c r="BH94" s="475"/>
    </row>
    <row r="95" spans="2:60" ht="20.25" customHeight="1" x14ac:dyDescent="0.4">
      <c r="B95" s="87"/>
      <c r="C95" s="444"/>
      <c r="D95" s="444"/>
      <c r="E95" s="444"/>
      <c r="F95" s="88"/>
      <c r="G95" s="89">
        <f>C93</f>
        <v>0</v>
      </c>
      <c r="H95" s="449"/>
      <c r="I95" s="449"/>
      <c r="J95" s="449"/>
      <c r="K95" s="449"/>
      <c r="L95" s="449"/>
      <c r="M95" s="447"/>
      <c r="N95" s="447"/>
      <c r="O95" s="447"/>
      <c r="P95" s="178" t="s">
        <v>49</v>
      </c>
      <c r="Q95" s="91"/>
      <c r="R95" s="91"/>
      <c r="S95" s="108"/>
      <c r="T95" s="109"/>
      <c r="U95" s="94" t="str">
        <f>IF(U93="","",VLOOKUP(U93,'シフト記号表（勤務時間帯）'!$C$6:$Y$47,23,FALSE()))</f>
        <v/>
      </c>
      <c r="V95" s="95" t="str">
        <f>IF(V93="","",VLOOKUP(V93,'シフト記号表（勤務時間帯）'!$C$6:$Y$47,23,FALSE()))</f>
        <v/>
      </c>
      <c r="W95" s="95" t="str">
        <f>IF(W93="","",VLOOKUP(W93,'シフト記号表（勤務時間帯）'!$C$6:$Y$47,23,FALSE()))</f>
        <v/>
      </c>
      <c r="X95" s="95" t="str">
        <f>IF(X93="","",VLOOKUP(X93,'シフト記号表（勤務時間帯）'!$C$6:$Y$47,23,FALSE()))</f>
        <v/>
      </c>
      <c r="Y95" s="95" t="str">
        <f>IF(Y93="","",VLOOKUP(Y93,'シフト記号表（勤務時間帯）'!$C$6:$Y$47,23,FALSE()))</f>
        <v/>
      </c>
      <c r="Z95" s="95" t="str">
        <f>IF(Z93="","",VLOOKUP(Z93,'シフト記号表（勤務時間帯）'!$C$6:$Y$47,23,FALSE()))</f>
        <v/>
      </c>
      <c r="AA95" s="96" t="str">
        <f>IF(AA93="","",VLOOKUP(AA93,'シフト記号表（勤務時間帯）'!$C$6:$Y$47,23,FALSE()))</f>
        <v/>
      </c>
      <c r="AB95" s="94" t="str">
        <f>IF(AB93="","",VLOOKUP(AB93,'シフト記号表（勤務時間帯）'!$C$6:$Y$47,23,FALSE()))</f>
        <v/>
      </c>
      <c r="AC95" s="95" t="str">
        <f>IF(AC93="","",VLOOKUP(AC93,'シフト記号表（勤務時間帯）'!$C$6:$Y$47,23,FALSE()))</f>
        <v/>
      </c>
      <c r="AD95" s="95" t="str">
        <f>IF(AD93="","",VLOOKUP(AD93,'シフト記号表（勤務時間帯）'!$C$6:$Y$47,23,FALSE()))</f>
        <v/>
      </c>
      <c r="AE95" s="95" t="str">
        <f>IF(AE93="","",VLOOKUP(AE93,'シフト記号表（勤務時間帯）'!$C$6:$Y$47,23,FALSE()))</f>
        <v/>
      </c>
      <c r="AF95" s="95" t="str">
        <f>IF(AF93="","",VLOOKUP(AF93,'シフト記号表（勤務時間帯）'!$C$6:$Y$47,23,FALSE()))</f>
        <v/>
      </c>
      <c r="AG95" s="95" t="str">
        <f>IF(AG93="","",VLOOKUP(AG93,'シフト記号表（勤務時間帯）'!$C$6:$Y$47,23,FALSE()))</f>
        <v/>
      </c>
      <c r="AH95" s="96" t="str">
        <f>IF(AH93="","",VLOOKUP(AH93,'シフト記号表（勤務時間帯）'!$C$6:$Y$47,23,FALSE()))</f>
        <v/>
      </c>
      <c r="AI95" s="94" t="str">
        <f>IF(AI93="","",VLOOKUP(AI93,'シフト記号表（勤務時間帯）'!$C$6:$Y$47,23,FALSE()))</f>
        <v/>
      </c>
      <c r="AJ95" s="95" t="str">
        <f>IF(AJ93="","",VLOOKUP(AJ93,'シフト記号表（勤務時間帯）'!$C$6:$Y$47,23,FALSE()))</f>
        <v/>
      </c>
      <c r="AK95" s="95" t="str">
        <f>IF(AK93="","",VLOOKUP(AK93,'シフト記号表（勤務時間帯）'!$C$6:$Y$47,23,FALSE()))</f>
        <v/>
      </c>
      <c r="AL95" s="95" t="str">
        <f>IF(AL93="","",VLOOKUP(AL93,'シフト記号表（勤務時間帯）'!$C$6:$Y$47,23,FALSE()))</f>
        <v/>
      </c>
      <c r="AM95" s="95" t="str">
        <f>IF(AM93="","",VLOOKUP(AM93,'シフト記号表（勤務時間帯）'!$C$6:$Y$47,23,FALSE()))</f>
        <v/>
      </c>
      <c r="AN95" s="95" t="str">
        <f>IF(AN93="","",VLOOKUP(AN93,'シフト記号表（勤務時間帯）'!$C$6:$Y$47,23,FALSE()))</f>
        <v/>
      </c>
      <c r="AO95" s="96" t="str">
        <f>IF(AO93="","",VLOOKUP(AO93,'シフト記号表（勤務時間帯）'!$C$6:$Y$47,23,FALSE()))</f>
        <v/>
      </c>
      <c r="AP95" s="94" t="str">
        <f>IF(AP93="","",VLOOKUP(AP93,'シフト記号表（勤務時間帯）'!$C$6:$Y$47,23,FALSE()))</f>
        <v/>
      </c>
      <c r="AQ95" s="95" t="str">
        <f>IF(AQ93="","",VLOOKUP(AQ93,'シフト記号表（勤務時間帯）'!$C$6:$Y$47,23,FALSE()))</f>
        <v/>
      </c>
      <c r="AR95" s="95" t="str">
        <f>IF(AR93="","",VLOOKUP(AR93,'シフト記号表（勤務時間帯）'!$C$6:$Y$47,23,FALSE()))</f>
        <v/>
      </c>
      <c r="AS95" s="95" t="str">
        <f>IF(AS93="","",VLOOKUP(AS93,'シフト記号表（勤務時間帯）'!$C$6:$Y$47,23,FALSE()))</f>
        <v/>
      </c>
      <c r="AT95" s="95" t="str">
        <f>IF(AT93="","",VLOOKUP(AT93,'シフト記号表（勤務時間帯）'!$C$6:$Y$47,23,FALSE()))</f>
        <v/>
      </c>
      <c r="AU95" s="95" t="str">
        <f>IF(AU93="","",VLOOKUP(AU93,'シフト記号表（勤務時間帯）'!$C$6:$Y$47,23,FALSE()))</f>
        <v/>
      </c>
      <c r="AV95" s="96" t="str">
        <f>IF(AV93="","",VLOOKUP(AV93,'シフト記号表（勤務時間帯）'!$C$6:$Y$47,23,FALSE()))</f>
        <v/>
      </c>
      <c r="AW95" s="94" t="str">
        <f>IF(AW93="","",VLOOKUP(AW93,'シフト記号表（勤務時間帯）'!$C$6:$Y$47,23,FALSE()))</f>
        <v/>
      </c>
      <c r="AX95" s="95" t="str">
        <f>IF(AX93="","",VLOOKUP(AX93,'シフト記号表（勤務時間帯）'!$C$6:$Y$47,23,FALSE()))</f>
        <v/>
      </c>
      <c r="AY95" s="95" t="str">
        <f>IF(AY93="","",VLOOKUP(AY93,'シフト記号表（勤務時間帯）'!$C$6:$Y$47,23,FALSE()))</f>
        <v/>
      </c>
      <c r="AZ95" s="442">
        <f>IF($BC$3="４週",SUM(U95:AV95),IF($BC$3="暦月",SUM(U95:AY95),""))</f>
        <v>0</v>
      </c>
      <c r="BA95" s="442"/>
      <c r="BB95" s="443">
        <f>IF($BC$3="４週",AZ95/4,IF($BC$3="暦月",(AZ95/($BC$8/7)),""))</f>
        <v>0</v>
      </c>
      <c r="BC95" s="443"/>
      <c r="BD95" s="475"/>
      <c r="BE95" s="475"/>
      <c r="BF95" s="475"/>
      <c r="BG95" s="475"/>
      <c r="BH95" s="475"/>
    </row>
    <row r="96" spans="2:60" ht="20.25" customHeight="1" x14ac:dyDescent="0.4">
      <c r="B96" s="97"/>
      <c r="C96" s="444"/>
      <c r="D96" s="444"/>
      <c r="E96" s="444"/>
      <c r="F96" s="98"/>
      <c r="G96" s="99"/>
      <c r="H96" s="449"/>
      <c r="I96" s="449"/>
      <c r="J96" s="449"/>
      <c r="K96" s="449"/>
      <c r="L96" s="449"/>
      <c r="M96" s="447"/>
      <c r="N96" s="447"/>
      <c r="O96" s="447"/>
      <c r="P96" s="115" t="s">
        <v>47</v>
      </c>
      <c r="Q96" s="116"/>
      <c r="R96" s="116"/>
      <c r="S96" s="117"/>
      <c r="T96" s="118"/>
      <c r="U96" s="175"/>
      <c r="V96" s="176"/>
      <c r="W96" s="176"/>
      <c r="X96" s="176"/>
      <c r="Y96" s="176"/>
      <c r="Z96" s="176"/>
      <c r="AA96" s="177"/>
      <c r="AB96" s="175"/>
      <c r="AC96" s="176"/>
      <c r="AD96" s="176"/>
      <c r="AE96" s="176"/>
      <c r="AF96" s="176"/>
      <c r="AG96" s="176"/>
      <c r="AH96" s="177"/>
      <c r="AI96" s="175"/>
      <c r="AJ96" s="176"/>
      <c r="AK96" s="176"/>
      <c r="AL96" s="176"/>
      <c r="AM96" s="176"/>
      <c r="AN96" s="176"/>
      <c r="AO96" s="177"/>
      <c r="AP96" s="175"/>
      <c r="AQ96" s="176"/>
      <c r="AR96" s="176"/>
      <c r="AS96" s="176"/>
      <c r="AT96" s="176"/>
      <c r="AU96" s="176"/>
      <c r="AV96" s="177"/>
      <c r="AW96" s="175"/>
      <c r="AX96" s="176"/>
      <c r="AY96" s="176"/>
      <c r="AZ96" s="437"/>
      <c r="BA96" s="437"/>
      <c r="BB96" s="438"/>
      <c r="BC96" s="438"/>
      <c r="BD96" s="475"/>
      <c r="BE96" s="475"/>
      <c r="BF96" s="475"/>
      <c r="BG96" s="475"/>
      <c r="BH96" s="475"/>
    </row>
    <row r="97" spans="2:60" ht="20.25" customHeight="1" x14ac:dyDescent="0.4">
      <c r="B97" s="77">
        <f>B94+1</f>
        <v>26</v>
      </c>
      <c r="C97" s="444"/>
      <c r="D97" s="444"/>
      <c r="E97" s="444"/>
      <c r="F97" s="78">
        <f>C96</f>
        <v>0</v>
      </c>
      <c r="G97" s="79"/>
      <c r="H97" s="449"/>
      <c r="I97" s="449"/>
      <c r="J97" s="449"/>
      <c r="K97" s="449"/>
      <c r="L97" s="449"/>
      <c r="M97" s="447"/>
      <c r="N97" s="447"/>
      <c r="O97" s="447"/>
      <c r="P97" s="80" t="s">
        <v>48</v>
      </c>
      <c r="Q97" s="81"/>
      <c r="R97" s="81"/>
      <c r="S97" s="82"/>
      <c r="T97" s="83"/>
      <c r="U97" s="84" t="str">
        <f>IF(U96="","",VLOOKUP(U96,'シフト記号表（勤務時間帯）'!$C$6:$W$47,21,FALSE()))</f>
        <v/>
      </c>
      <c r="V97" s="85" t="str">
        <f>IF(V96="","",VLOOKUP(V96,'シフト記号表（勤務時間帯）'!$C$6:$W$47,21,FALSE()))</f>
        <v/>
      </c>
      <c r="W97" s="85" t="str">
        <f>IF(W96="","",VLOOKUP(W96,'シフト記号表（勤務時間帯）'!$C$6:$W$47,21,FALSE()))</f>
        <v/>
      </c>
      <c r="X97" s="85" t="str">
        <f>IF(X96="","",VLOOKUP(X96,'シフト記号表（勤務時間帯）'!$C$6:$W$47,21,FALSE()))</f>
        <v/>
      </c>
      <c r="Y97" s="85" t="str">
        <f>IF(Y96="","",VLOOKUP(Y96,'シフト記号表（勤務時間帯）'!$C$6:$W$47,21,FALSE()))</f>
        <v/>
      </c>
      <c r="Z97" s="85" t="str">
        <f>IF(Z96="","",VLOOKUP(Z96,'シフト記号表（勤務時間帯）'!$C$6:$W$47,21,FALSE()))</f>
        <v/>
      </c>
      <c r="AA97" s="86" t="str">
        <f>IF(AA96="","",VLOOKUP(AA96,'シフト記号表（勤務時間帯）'!$C$6:$W$47,21,FALSE()))</f>
        <v/>
      </c>
      <c r="AB97" s="84" t="str">
        <f>IF(AB96="","",VLOOKUP(AB96,'シフト記号表（勤務時間帯）'!$C$6:$W$47,21,FALSE()))</f>
        <v/>
      </c>
      <c r="AC97" s="85" t="str">
        <f>IF(AC96="","",VLOOKUP(AC96,'シフト記号表（勤務時間帯）'!$C$6:$W$47,21,FALSE()))</f>
        <v/>
      </c>
      <c r="AD97" s="85" t="str">
        <f>IF(AD96="","",VLOOKUP(AD96,'シフト記号表（勤務時間帯）'!$C$6:$W$47,21,FALSE()))</f>
        <v/>
      </c>
      <c r="AE97" s="85" t="str">
        <f>IF(AE96="","",VLOOKUP(AE96,'シフト記号表（勤務時間帯）'!$C$6:$W$47,21,FALSE()))</f>
        <v/>
      </c>
      <c r="AF97" s="85" t="str">
        <f>IF(AF96="","",VLOOKUP(AF96,'シフト記号表（勤務時間帯）'!$C$6:$W$47,21,FALSE()))</f>
        <v/>
      </c>
      <c r="AG97" s="85" t="str">
        <f>IF(AG96="","",VLOOKUP(AG96,'シフト記号表（勤務時間帯）'!$C$6:$W$47,21,FALSE()))</f>
        <v/>
      </c>
      <c r="AH97" s="86" t="str">
        <f>IF(AH96="","",VLOOKUP(AH96,'シフト記号表（勤務時間帯）'!$C$6:$W$47,21,FALSE()))</f>
        <v/>
      </c>
      <c r="AI97" s="84" t="str">
        <f>IF(AI96="","",VLOOKUP(AI96,'シフト記号表（勤務時間帯）'!$C$6:$W$47,21,FALSE()))</f>
        <v/>
      </c>
      <c r="AJ97" s="85" t="str">
        <f>IF(AJ96="","",VLOOKUP(AJ96,'シフト記号表（勤務時間帯）'!$C$6:$W$47,21,FALSE()))</f>
        <v/>
      </c>
      <c r="AK97" s="85" t="str">
        <f>IF(AK96="","",VLOOKUP(AK96,'シフト記号表（勤務時間帯）'!$C$6:$W$47,21,FALSE()))</f>
        <v/>
      </c>
      <c r="AL97" s="85" t="str">
        <f>IF(AL96="","",VLOOKUP(AL96,'シフト記号表（勤務時間帯）'!$C$6:$W$47,21,FALSE()))</f>
        <v/>
      </c>
      <c r="AM97" s="85" t="str">
        <f>IF(AM96="","",VLOOKUP(AM96,'シフト記号表（勤務時間帯）'!$C$6:$W$47,21,FALSE()))</f>
        <v/>
      </c>
      <c r="AN97" s="85" t="str">
        <f>IF(AN96="","",VLOOKUP(AN96,'シフト記号表（勤務時間帯）'!$C$6:$W$47,21,FALSE()))</f>
        <v/>
      </c>
      <c r="AO97" s="86" t="str">
        <f>IF(AO96="","",VLOOKUP(AO96,'シフト記号表（勤務時間帯）'!$C$6:$W$47,21,FALSE()))</f>
        <v/>
      </c>
      <c r="AP97" s="84" t="str">
        <f>IF(AP96="","",VLOOKUP(AP96,'シフト記号表（勤務時間帯）'!$C$6:$W$47,21,FALSE()))</f>
        <v/>
      </c>
      <c r="AQ97" s="85" t="str">
        <f>IF(AQ96="","",VLOOKUP(AQ96,'シフト記号表（勤務時間帯）'!$C$6:$W$47,21,FALSE()))</f>
        <v/>
      </c>
      <c r="AR97" s="85" t="str">
        <f>IF(AR96="","",VLOOKUP(AR96,'シフト記号表（勤務時間帯）'!$C$6:$W$47,21,FALSE()))</f>
        <v/>
      </c>
      <c r="AS97" s="85" t="str">
        <f>IF(AS96="","",VLOOKUP(AS96,'シフト記号表（勤務時間帯）'!$C$6:$W$47,21,FALSE()))</f>
        <v/>
      </c>
      <c r="AT97" s="85" t="str">
        <f>IF(AT96="","",VLOOKUP(AT96,'シフト記号表（勤務時間帯）'!$C$6:$W$47,21,FALSE()))</f>
        <v/>
      </c>
      <c r="AU97" s="85" t="str">
        <f>IF(AU96="","",VLOOKUP(AU96,'シフト記号表（勤務時間帯）'!$C$6:$W$47,21,FALSE()))</f>
        <v/>
      </c>
      <c r="AV97" s="86" t="str">
        <f>IF(AV96="","",VLOOKUP(AV96,'シフト記号表（勤務時間帯）'!$C$6:$W$47,21,FALSE()))</f>
        <v/>
      </c>
      <c r="AW97" s="84" t="str">
        <f>IF(AW96="","",VLOOKUP(AW96,'シフト記号表（勤務時間帯）'!$C$6:$W$47,21,FALSE()))</f>
        <v/>
      </c>
      <c r="AX97" s="85" t="str">
        <f>IF(AX96="","",VLOOKUP(AX96,'シフト記号表（勤務時間帯）'!$C$6:$W$47,21,FALSE()))</f>
        <v/>
      </c>
      <c r="AY97" s="85" t="str">
        <f>IF(AY96="","",VLOOKUP(AY96,'シフト記号表（勤務時間帯）'!$C$6:$W$47,21,FALSE()))</f>
        <v/>
      </c>
      <c r="AZ97" s="440">
        <f>IF($BC$3="４週",SUM(U97:AV97),IF($BC$3="暦月",SUM(U97:AY97),""))</f>
        <v>0</v>
      </c>
      <c r="BA97" s="440"/>
      <c r="BB97" s="441">
        <f>IF($BC$3="４週",AZ97/4,IF($BC$3="暦月",(AZ97/($BC$8/7)),""))</f>
        <v>0</v>
      </c>
      <c r="BC97" s="441"/>
      <c r="BD97" s="475"/>
      <c r="BE97" s="475"/>
      <c r="BF97" s="475"/>
      <c r="BG97" s="475"/>
      <c r="BH97" s="475"/>
    </row>
    <row r="98" spans="2:60" ht="20.25" customHeight="1" x14ac:dyDescent="0.4">
      <c r="B98" s="87"/>
      <c r="C98" s="444"/>
      <c r="D98" s="444"/>
      <c r="E98" s="444"/>
      <c r="F98" s="88"/>
      <c r="G98" s="89">
        <f>C96</f>
        <v>0</v>
      </c>
      <c r="H98" s="449"/>
      <c r="I98" s="449"/>
      <c r="J98" s="449"/>
      <c r="K98" s="449"/>
      <c r="L98" s="449"/>
      <c r="M98" s="447"/>
      <c r="N98" s="447"/>
      <c r="O98" s="447"/>
      <c r="P98" s="178" t="s">
        <v>49</v>
      </c>
      <c r="Q98" s="91"/>
      <c r="R98" s="91"/>
      <c r="S98" s="108"/>
      <c r="T98" s="109"/>
      <c r="U98" s="94" t="str">
        <f>IF(U96="","",VLOOKUP(U96,'シフト記号表（勤務時間帯）'!$C$6:$Y$47,23,FALSE()))</f>
        <v/>
      </c>
      <c r="V98" s="95" t="str">
        <f>IF(V96="","",VLOOKUP(V96,'シフト記号表（勤務時間帯）'!$C$6:$Y$47,23,FALSE()))</f>
        <v/>
      </c>
      <c r="W98" s="95" t="str">
        <f>IF(W96="","",VLOOKUP(W96,'シフト記号表（勤務時間帯）'!$C$6:$Y$47,23,FALSE()))</f>
        <v/>
      </c>
      <c r="X98" s="95" t="str">
        <f>IF(X96="","",VLOOKUP(X96,'シフト記号表（勤務時間帯）'!$C$6:$Y$47,23,FALSE()))</f>
        <v/>
      </c>
      <c r="Y98" s="95" t="str">
        <f>IF(Y96="","",VLOOKUP(Y96,'シフト記号表（勤務時間帯）'!$C$6:$Y$47,23,FALSE()))</f>
        <v/>
      </c>
      <c r="Z98" s="95" t="str">
        <f>IF(Z96="","",VLOOKUP(Z96,'シフト記号表（勤務時間帯）'!$C$6:$Y$47,23,FALSE()))</f>
        <v/>
      </c>
      <c r="AA98" s="96" t="str">
        <f>IF(AA96="","",VLOOKUP(AA96,'シフト記号表（勤務時間帯）'!$C$6:$Y$47,23,FALSE()))</f>
        <v/>
      </c>
      <c r="AB98" s="94" t="str">
        <f>IF(AB96="","",VLOOKUP(AB96,'シフト記号表（勤務時間帯）'!$C$6:$Y$47,23,FALSE()))</f>
        <v/>
      </c>
      <c r="AC98" s="95" t="str">
        <f>IF(AC96="","",VLOOKUP(AC96,'シフト記号表（勤務時間帯）'!$C$6:$Y$47,23,FALSE()))</f>
        <v/>
      </c>
      <c r="AD98" s="95" t="str">
        <f>IF(AD96="","",VLOOKUP(AD96,'シフト記号表（勤務時間帯）'!$C$6:$Y$47,23,FALSE()))</f>
        <v/>
      </c>
      <c r="AE98" s="95" t="str">
        <f>IF(AE96="","",VLOOKUP(AE96,'シフト記号表（勤務時間帯）'!$C$6:$Y$47,23,FALSE()))</f>
        <v/>
      </c>
      <c r="AF98" s="95" t="str">
        <f>IF(AF96="","",VLOOKUP(AF96,'シフト記号表（勤務時間帯）'!$C$6:$Y$47,23,FALSE()))</f>
        <v/>
      </c>
      <c r="AG98" s="95" t="str">
        <f>IF(AG96="","",VLOOKUP(AG96,'シフト記号表（勤務時間帯）'!$C$6:$Y$47,23,FALSE()))</f>
        <v/>
      </c>
      <c r="AH98" s="96" t="str">
        <f>IF(AH96="","",VLOOKUP(AH96,'シフト記号表（勤務時間帯）'!$C$6:$Y$47,23,FALSE()))</f>
        <v/>
      </c>
      <c r="AI98" s="94" t="str">
        <f>IF(AI96="","",VLOOKUP(AI96,'シフト記号表（勤務時間帯）'!$C$6:$Y$47,23,FALSE()))</f>
        <v/>
      </c>
      <c r="AJ98" s="95" t="str">
        <f>IF(AJ96="","",VLOOKUP(AJ96,'シフト記号表（勤務時間帯）'!$C$6:$Y$47,23,FALSE()))</f>
        <v/>
      </c>
      <c r="AK98" s="95" t="str">
        <f>IF(AK96="","",VLOOKUP(AK96,'シフト記号表（勤務時間帯）'!$C$6:$Y$47,23,FALSE()))</f>
        <v/>
      </c>
      <c r="AL98" s="95" t="str">
        <f>IF(AL96="","",VLOOKUP(AL96,'シフト記号表（勤務時間帯）'!$C$6:$Y$47,23,FALSE()))</f>
        <v/>
      </c>
      <c r="AM98" s="95" t="str">
        <f>IF(AM96="","",VLOOKUP(AM96,'シフト記号表（勤務時間帯）'!$C$6:$Y$47,23,FALSE()))</f>
        <v/>
      </c>
      <c r="AN98" s="95" t="str">
        <f>IF(AN96="","",VLOOKUP(AN96,'シフト記号表（勤務時間帯）'!$C$6:$Y$47,23,FALSE()))</f>
        <v/>
      </c>
      <c r="AO98" s="96" t="str">
        <f>IF(AO96="","",VLOOKUP(AO96,'シフト記号表（勤務時間帯）'!$C$6:$Y$47,23,FALSE()))</f>
        <v/>
      </c>
      <c r="AP98" s="94" t="str">
        <f>IF(AP96="","",VLOOKUP(AP96,'シフト記号表（勤務時間帯）'!$C$6:$Y$47,23,FALSE()))</f>
        <v/>
      </c>
      <c r="AQ98" s="95" t="str">
        <f>IF(AQ96="","",VLOOKUP(AQ96,'シフト記号表（勤務時間帯）'!$C$6:$Y$47,23,FALSE()))</f>
        <v/>
      </c>
      <c r="AR98" s="95" t="str">
        <f>IF(AR96="","",VLOOKUP(AR96,'シフト記号表（勤務時間帯）'!$C$6:$Y$47,23,FALSE()))</f>
        <v/>
      </c>
      <c r="AS98" s="95" t="str">
        <f>IF(AS96="","",VLOOKUP(AS96,'シフト記号表（勤務時間帯）'!$C$6:$Y$47,23,FALSE()))</f>
        <v/>
      </c>
      <c r="AT98" s="95" t="str">
        <f>IF(AT96="","",VLOOKUP(AT96,'シフト記号表（勤務時間帯）'!$C$6:$Y$47,23,FALSE()))</f>
        <v/>
      </c>
      <c r="AU98" s="95" t="str">
        <f>IF(AU96="","",VLOOKUP(AU96,'シフト記号表（勤務時間帯）'!$C$6:$Y$47,23,FALSE()))</f>
        <v/>
      </c>
      <c r="AV98" s="96" t="str">
        <f>IF(AV96="","",VLOOKUP(AV96,'シフト記号表（勤務時間帯）'!$C$6:$Y$47,23,FALSE()))</f>
        <v/>
      </c>
      <c r="AW98" s="94" t="str">
        <f>IF(AW96="","",VLOOKUP(AW96,'シフト記号表（勤務時間帯）'!$C$6:$Y$47,23,FALSE()))</f>
        <v/>
      </c>
      <c r="AX98" s="95" t="str">
        <f>IF(AX96="","",VLOOKUP(AX96,'シフト記号表（勤務時間帯）'!$C$6:$Y$47,23,FALSE()))</f>
        <v/>
      </c>
      <c r="AY98" s="95" t="str">
        <f>IF(AY96="","",VLOOKUP(AY96,'シフト記号表（勤務時間帯）'!$C$6:$Y$47,23,FALSE()))</f>
        <v/>
      </c>
      <c r="AZ98" s="442">
        <f>IF($BC$3="４週",SUM(U98:AV98),IF($BC$3="暦月",SUM(U98:AY98),""))</f>
        <v>0</v>
      </c>
      <c r="BA98" s="442"/>
      <c r="BB98" s="443">
        <f>IF($BC$3="４週",AZ98/4,IF($BC$3="暦月",(AZ98/($BC$8/7)),""))</f>
        <v>0</v>
      </c>
      <c r="BC98" s="443"/>
      <c r="BD98" s="475"/>
      <c r="BE98" s="475"/>
      <c r="BF98" s="475"/>
      <c r="BG98" s="475"/>
      <c r="BH98" s="475"/>
    </row>
    <row r="99" spans="2:60" ht="20.25" customHeight="1" x14ac:dyDescent="0.4">
      <c r="B99" s="97"/>
      <c r="C99" s="444"/>
      <c r="D99" s="444"/>
      <c r="E99" s="444"/>
      <c r="F99" s="98"/>
      <c r="G99" s="99"/>
      <c r="H99" s="449"/>
      <c r="I99" s="449"/>
      <c r="J99" s="449"/>
      <c r="K99" s="449"/>
      <c r="L99" s="449"/>
      <c r="M99" s="447"/>
      <c r="N99" s="447"/>
      <c r="O99" s="447"/>
      <c r="P99" s="115" t="s">
        <v>47</v>
      </c>
      <c r="Q99" s="116"/>
      <c r="R99" s="116"/>
      <c r="S99" s="117"/>
      <c r="T99" s="118"/>
      <c r="U99" s="175"/>
      <c r="V99" s="176"/>
      <c r="W99" s="176"/>
      <c r="X99" s="176"/>
      <c r="Y99" s="176"/>
      <c r="Z99" s="176"/>
      <c r="AA99" s="177"/>
      <c r="AB99" s="175"/>
      <c r="AC99" s="176"/>
      <c r="AD99" s="176"/>
      <c r="AE99" s="176"/>
      <c r="AF99" s="176"/>
      <c r="AG99" s="176"/>
      <c r="AH99" s="177"/>
      <c r="AI99" s="175"/>
      <c r="AJ99" s="176"/>
      <c r="AK99" s="176"/>
      <c r="AL99" s="176"/>
      <c r="AM99" s="176"/>
      <c r="AN99" s="176"/>
      <c r="AO99" s="177"/>
      <c r="AP99" s="175"/>
      <c r="AQ99" s="176"/>
      <c r="AR99" s="176"/>
      <c r="AS99" s="176"/>
      <c r="AT99" s="176"/>
      <c r="AU99" s="176"/>
      <c r="AV99" s="177"/>
      <c r="AW99" s="175"/>
      <c r="AX99" s="176"/>
      <c r="AY99" s="176"/>
      <c r="AZ99" s="437"/>
      <c r="BA99" s="437"/>
      <c r="BB99" s="438"/>
      <c r="BC99" s="438"/>
      <c r="BD99" s="475"/>
      <c r="BE99" s="475"/>
      <c r="BF99" s="475"/>
      <c r="BG99" s="475"/>
      <c r="BH99" s="475"/>
    </row>
    <row r="100" spans="2:60" ht="20.25" customHeight="1" x14ac:dyDescent="0.4">
      <c r="B100" s="77">
        <f>B97+1</f>
        <v>27</v>
      </c>
      <c r="C100" s="444"/>
      <c r="D100" s="444"/>
      <c r="E100" s="444"/>
      <c r="F100" s="78">
        <f>C99</f>
        <v>0</v>
      </c>
      <c r="G100" s="79"/>
      <c r="H100" s="449"/>
      <c r="I100" s="449"/>
      <c r="J100" s="449"/>
      <c r="K100" s="449"/>
      <c r="L100" s="449"/>
      <c r="M100" s="447"/>
      <c r="N100" s="447"/>
      <c r="O100" s="447"/>
      <c r="P100" s="80" t="s">
        <v>48</v>
      </c>
      <c r="Q100" s="81"/>
      <c r="R100" s="81"/>
      <c r="S100" s="82"/>
      <c r="T100" s="83"/>
      <c r="U100" s="84" t="str">
        <f>IF(U99="","",VLOOKUP(U99,'シフト記号表（勤務時間帯）'!$C$6:$W$47,21,FALSE()))</f>
        <v/>
      </c>
      <c r="V100" s="85" t="str">
        <f>IF(V99="","",VLOOKUP(V99,'シフト記号表（勤務時間帯）'!$C$6:$W$47,21,FALSE()))</f>
        <v/>
      </c>
      <c r="W100" s="85" t="str">
        <f>IF(W99="","",VLOOKUP(W99,'シフト記号表（勤務時間帯）'!$C$6:$W$47,21,FALSE()))</f>
        <v/>
      </c>
      <c r="X100" s="85" t="str">
        <f>IF(X99="","",VLOOKUP(X99,'シフト記号表（勤務時間帯）'!$C$6:$W$47,21,FALSE()))</f>
        <v/>
      </c>
      <c r="Y100" s="85" t="str">
        <f>IF(Y99="","",VLOOKUP(Y99,'シフト記号表（勤務時間帯）'!$C$6:$W$47,21,FALSE()))</f>
        <v/>
      </c>
      <c r="Z100" s="85" t="str">
        <f>IF(Z99="","",VLOOKUP(Z99,'シフト記号表（勤務時間帯）'!$C$6:$W$47,21,FALSE()))</f>
        <v/>
      </c>
      <c r="AA100" s="86" t="str">
        <f>IF(AA99="","",VLOOKUP(AA99,'シフト記号表（勤務時間帯）'!$C$6:$W$47,21,FALSE()))</f>
        <v/>
      </c>
      <c r="AB100" s="84" t="str">
        <f>IF(AB99="","",VLOOKUP(AB99,'シフト記号表（勤務時間帯）'!$C$6:$W$47,21,FALSE()))</f>
        <v/>
      </c>
      <c r="AC100" s="85" t="str">
        <f>IF(AC99="","",VLOOKUP(AC99,'シフト記号表（勤務時間帯）'!$C$6:$W$47,21,FALSE()))</f>
        <v/>
      </c>
      <c r="AD100" s="85" t="str">
        <f>IF(AD99="","",VLOOKUP(AD99,'シフト記号表（勤務時間帯）'!$C$6:$W$47,21,FALSE()))</f>
        <v/>
      </c>
      <c r="AE100" s="85" t="str">
        <f>IF(AE99="","",VLOOKUP(AE99,'シフト記号表（勤務時間帯）'!$C$6:$W$47,21,FALSE()))</f>
        <v/>
      </c>
      <c r="AF100" s="85" t="str">
        <f>IF(AF99="","",VLOOKUP(AF99,'シフト記号表（勤務時間帯）'!$C$6:$W$47,21,FALSE()))</f>
        <v/>
      </c>
      <c r="AG100" s="85" t="str">
        <f>IF(AG99="","",VLOOKUP(AG99,'シフト記号表（勤務時間帯）'!$C$6:$W$47,21,FALSE()))</f>
        <v/>
      </c>
      <c r="AH100" s="86" t="str">
        <f>IF(AH99="","",VLOOKUP(AH99,'シフト記号表（勤務時間帯）'!$C$6:$W$47,21,FALSE()))</f>
        <v/>
      </c>
      <c r="AI100" s="84" t="str">
        <f>IF(AI99="","",VLOOKUP(AI99,'シフト記号表（勤務時間帯）'!$C$6:$W$47,21,FALSE()))</f>
        <v/>
      </c>
      <c r="AJ100" s="85" t="str">
        <f>IF(AJ99="","",VLOOKUP(AJ99,'シフト記号表（勤務時間帯）'!$C$6:$W$47,21,FALSE()))</f>
        <v/>
      </c>
      <c r="AK100" s="85" t="str">
        <f>IF(AK99="","",VLOOKUP(AK99,'シフト記号表（勤務時間帯）'!$C$6:$W$47,21,FALSE()))</f>
        <v/>
      </c>
      <c r="AL100" s="85" t="str">
        <f>IF(AL99="","",VLOOKUP(AL99,'シフト記号表（勤務時間帯）'!$C$6:$W$47,21,FALSE()))</f>
        <v/>
      </c>
      <c r="AM100" s="85" t="str">
        <f>IF(AM99="","",VLOOKUP(AM99,'シフト記号表（勤務時間帯）'!$C$6:$W$47,21,FALSE()))</f>
        <v/>
      </c>
      <c r="AN100" s="85" t="str">
        <f>IF(AN99="","",VLOOKUP(AN99,'シフト記号表（勤務時間帯）'!$C$6:$W$47,21,FALSE()))</f>
        <v/>
      </c>
      <c r="AO100" s="86" t="str">
        <f>IF(AO99="","",VLOOKUP(AO99,'シフト記号表（勤務時間帯）'!$C$6:$W$47,21,FALSE()))</f>
        <v/>
      </c>
      <c r="AP100" s="84" t="str">
        <f>IF(AP99="","",VLOOKUP(AP99,'シフト記号表（勤務時間帯）'!$C$6:$W$47,21,FALSE()))</f>
        <v/>
      </c>
      <c r="AQ100" s="85" t="str">
        <f>IF(AQ99="","",VLOOKUP(AQ99,'シフト記号表（勤務時間帯）'!$C$6:$W$47,21,FALSE()))</f>
        <v/>
      </c>
      <c r="AR100" s="85" t="str">
        <f>IF(AR99="","",VLOOKUP(AR99,'シフト記号表（勤務時間帯）'!$C$6:$W$47,21,FALSE()))</f>
        <v/>
      </c>
      <c r="AS100" s="85" t="str">
        <f>IF(AS99="","",VLOOKUP(AS99,'シフト記号表（勤務時間帯）'!$C$6:$W$47,21,FALSE()))</f>
        <v/>
      </c>
      <c r="AT100" s="85" t="str">
        <f>IF(AT99="","",VLOOKUP(AT99,'シフト記号表（勤務時間帯）'!$C$6:$W$47,21,FALSE()))</f>
        <v/>
      </c>
      <c r="AU100" s="85" t="str">
        <f>IF(AU99="","",VLOOKUP(AU99,'シフト記号表（勤務時間帯）'!$C$6:$W$47,21,FALSE()))</f>
        <v/>
      </c>
      <c r="AV100" s="86" t="str">
        <f>IF(AV99="","",VLOOKUP(AV99,'シフト記号表（勤務時間帯）'!$C$6:$W$47,21,FALSE()))</f>
        <v/>
      </c>
      <c r="AW100" s="84" t="str">
        <f>IF(AW99="","",VLOOKUP(AW99,'シフト記号表（勤務時間帯）'!$C$6:$W$47,21,FALSE()))</f>
        <v/>
      </c>
      <c r="AX100" s="85" t="str">
        <f>IF(AX99="","",VLOOKUP(AX99,'シフト記号表（勤務時間帯）'!$C$6:$W$47,21,FALSE()))</f>
        <v/>
      </c>
      <c r="AY100" s="85" t="str">
        <f>IF(AY99="","",VLOOKUP(AY99,'シフト記号表（勤務時間帯）'!$C$6:$W$47,21,FALSE()))</f>
        <v/>
      </c>
      <c r="AZ100" s="440">
        <f>IF($BC$3="４週",SUM(U100:AV100),IF($BC$3="暦月",SUM(U100:AY100),""))</f>
        <v>0</v>
      </c>
      <c r="BA100" s="440"/>
      <c r="BB100" s="441">
        <f>IF($BC$3="４週",AZ100/4,IF($BC$3="暦月",(AZ100/($BC$8/7)),""))</f>
        <v>0</v>
      </c>
      <c r="BC100" s="441"/>
      <c r="BD100" s="475"/>
      <c r="BE100" s="475"/>
      <c r="BF100" s="475"/>
      <c r="BG100" s="475"/>
      <c r="BH100" s="475"/>
    </row>
    <row r="101" spans="2:60" ht="20.25" customHeight="1" x14ac:dyDescent="0.4">
      <c r="B101" s="87"/>
      <c r="C101" s="444"/>
      <c r="D101" s="444"/>
      <c r="E101" s="444"/>
      <c r="F101" s="88"/>
      <c r="G101" s="89">
        <f>C99</f>
        <v>0</v>
      </c>
      <c r="H101" s="449"/>
      <c r="I101" s="449"/>
      <c r="J101" s="449"/>
      <c r="K101" s="449"/>
      <c r="L101" s="449"/>
      <c r="M101" s="447"/>
      <c r="N101" s="447"/>
      <c r="O101" s="447"/>
      <c r="P101" s="178" t="s">
        <v>49</v>
      </c>
      <c r="Q101" s="91"/>
      <c r="R101" s="91"/>
      <c r="S101" s="108"/>
      <c r="T101" s="109"/>
      <c r="U101" s="94" t="str">
        <f>IF(U99="","",VLOOKUP(U99,'シフト記号表（勤務時間帯）'!$C$6:$Y$47,23,FALSE()))</f>
        <v/>
      </c>
      <c r="V101" s="95" t="str">
        <f>IF(V99="","",VLOOKUP(V99,'シフト記号表（勤務時間帯）'!$C$6:$Y$47,23,FALSE()))</f>
        <v/>
      </c>
      <c r="W101" s="95" t="str">
        <f>IF(W99="","",VLOOKUP(W99,'シフト記号表（勤務時間帯）'!$C$6:$Y$47,23,FALSE()))</f>
        <v/>
      </c>
      <c r="X101" s="95" t="str">
        <f>IF(X99="","",VLOOKUP(X99,'シフト記号表（勤務時間帯）'!$C$6:$Y$47,23,FALSE()))</f>
        <v/>
      </c>
      <c r="Y101" s="95" t="str">
        <f>IF(Y99="","",VLOOKUP(Y99,'シフト記号表（勤務時間帯）'!$C$6:$Y$47,23,FALSE()))</f>
        <v/>
      </c>
      <c r="Z101" s="95" t="str">
        <f>IF(Z99="","",VLOOKUP(Z99,'シフト記号表（勤務時間帯）'!$C$6:$Y$47,23,FALSE()))</f>
        <v/>
      </c>
      <c r="AA101" s="96" t="str">
        <f>IF(AA99="","",VLOOKUP(AA99,'シフト記号表（勤務時間帯）'!$C$6:$Y$47,23,FALSE()))</f>
        <v/>
      </c>
      <c r="AB101" s="94" t="str">
        <f>IF(AB99="","",VLOOKUP(AB99,'シフト記号表（勤務時間帯）'!$C$6:$Y$47,23,FALSE()))</f>
        <v/>
      </c>
      <c r="AC101" s="95" t="str">
        <f>IF(AC99="","",VLOOKUP(AC99,'シフト記号表（勤務時間帯）'!$C$6:$Y$47,23,FALSE()))</f>
        <v/>
      </c>
      <c r="AD101" s="95" t="str">
        <f>IF(AD99="","",VLOOKUP(AD99,'シフト記号表（勤務時間帯）'!$C$6:$Y$47,23,FALSE()))</f>
        <v/>
      </c>
      <c r="AE101" s="95" t="str">
        <f>IF(AE99="","",VLOOKUP(AE99,'シフト記号表（勤務時間帯）'!$C$6:$Y$47,23,FALSE()))</f>
        <v/>
      </c>
      <c r="AF101" s="95" t="str">
        <f>IF(AF99="","",VLOOKUP(AF99,'シフト記号表（勤務時間帯）'!$C$6:$Y$47,23,FALSE()))</f>
        <v/>
      </c>
      <c r="AG101" s="95" t="str">
        <f>IF(AG99="","",VLOOKUP(AG99,'シフト記号表（勤務時間帯）'!$C$6:$Y$47,23,FALSE()))</f>
        <v/>
      </c>
      <c r="AH101" s="96" t="str">
        <f>IF(AH99="","",VLOOKUP(AH99,'シフト記号表（勤務時間帯）'!$C$6:$Y$47,23,FALSE()))</f>
        <v/>
      </c>
      <c r="AI101" s="94" t="str">
        <f>IF(AI99="","",VLOOKUP(AI99,'シフト記号表（勤務時間帯）'!$C$6:$Y$47,23,FALSE()))</f>
        <v/>
      </c>
      <c r="AJ101" s="95" t="str">
        <f>IF(AJ99="","",VLOOKUP(AJ99,'シフト記号表（勤務時間帯）'!$C$6:$Y$47,23,FALSE()))</f>
        <v/>
      </c>
      <c r="AK101" s="95" t="str">
        <f>IF(AK99="","",VLOOKUP(AK99,'シフト記号表（勤務時間帯）'!$C$6:$Y$47,23,FALSE()))</f>
        <v/>
      </c>
      <c r="AL101" s="95" t="str">
        <f>IF(AL99="","",VLOOKUP(AL99,'シフト記号表（勤務時間帯）'!$C$6:$Y$47,23,FALSE()))</f>
        <v/>
      </c>
      <c r="AM101" s="95" t="str">
        <f>IF(AM99="","",VLOOKUP(AM99,'シフト記号表（勤務時間帯）'!$C$6:$Y$47,23,FALSE()))</f>
        <v/>
      </c>
      <c r="AN101" s="95" t="str">
        <f>IF(AN99="","",VLOOKUP(AN99,'シフト記号表（勤務時間帯）'!$C$6:$Y$47,23,FALSE()))</f>
        <v/>
      </c>
      <c r="AO101" s="96" t="str">
        <f>IF(AO99="","",VLOOKUP(AO99,'シフト記号表（勤務時間帯）'!$C$6:$Y$47,23,FALSE()))</f>
        <v/>
      </c>
      <c r="AP101" s="94" t="str">
        <f>IF(AP99="","",VLOOKUP(AP99,'シフト記号表（勤務時間帯）'!$C$6:$Y$47,23,FALSE()))</f>
        <v/>
      </c>
      <c r="AQ101" s="95" t="str">
        <f>IF(AQ99="","",VLOOKUP(AQ99,'シフト記号表（勤務時間帯）'!$C$6:$Y$47,23,FALSE()))</f>
        <v/>
      </c>
      <c r="AR101" s="95" t="str">
        <f>IF(AR99="","",VLOOKUP(AR99,'シフト記号表（勤務時間帯）'!$C$6:$Y$47,23,FALSE()))</f>
        <v/>
      </c>
      <c r="AS101" s="95" t="str">
        <f>IF(AS99="","",VLOOKUP(AS99,'シフト記号表（勤務時間帯）'!$C$6:$Y$47,23,FALSE()))</f>
        <v/>
      </c>
      <c r="AT101" s="95" t="str">
        <f>IF(AT99="","",VLOOKUP(AT99,'シフト記号表（勤務時間帯）'!$C$6:$Y$47,23,FALSE()))</f>
        <v/>
      </c>
      <c r="AU101" s="95" t="str">
        <f>IF(AU99="","",VLOOKUP(AU99,'シフト記号表（勤務時間帯）'!$C$6:$Y$47,23,FALSE()))</f>
        <v/>
      </c>
      <c r="AV101" s="96" t="str">
        <f>IF(AV99="","",VLOOKUP(AV99,'シフト記号表（勤務時間帯）'!$C$6:$Y$47,23,FALSE()))</f>
        <v/>
      </c>
      <c r="AW101" s="94" t="str">
        <f>IF(AW99="","",VLOOKUP(AW99,'シフト記号表（勤務時間帯）'!$C$6:$Y$47,23,FALSE()))</f>
        <v/>
      </c>
      <c r="AX101" s="95" t="str">
        <f>IF(AX99="","",VLOOKUP(AX99,'シフト記号表（勤務時間帯）'!$C$6:$Y$47,23,FALSE()))</f>
        <v/>
      </c>
      <c r="AY101" s="95" t="str">
        <f>IF(AY99="","",VLOOKUP(AY99,'シフト記号表（勤務時間帯）'!$C$6:$Y$47,23,FALSE()))</f>
        <v/>
      </c>
      <c r="AZ101" s="442">
        <f>IF($BC$3="４週",SUM(U101:AV101),IF($BC$3="暦月",SUM(U101:AY101),""))</f>
        <v>0</v>
      </c>
      <c r="BA101" s="442"/>
      <c r="BB101" s="443">
        <f>IF($BC$3="４週",AZ101/4,IF($BC$3="暦月",(AZ101/($BC$8/7)),""))</f>
        <v>0</v>
      </c>
      <c r="BC101" s="443"/>
      <c r="BD101" s="475"/>
      <c r="BE101" s="475"/>
      <c r="BF101" s="475"/>
      <c r="BG101" s="475"/>
      <c r="BH101" s="475"/>
    </row>
    <row r="102" spans="2:60" ht="20.25" customHeight="1" x14ac:dyDescent="0.4">
      <c r="B102" s="97"/>
      <c r="C102" s="444"/>
      <c r="D102" s="444"/>
      <c r="E102" s="444"/>
      <c r="F102" s="98"/>
      <c r="G102" s="99"/>
      <c r="H102" s="449"/>
      <c r="I102" s="449"/>
      <c r="J102" s="449"/>
      <c r="K102" s="449"/>
      <c r="L102" s="449"/>
      <c r="M102" s="447"/>
      <c r="N102" s="447"/>
      <c r="O102" s="447"/>
      <c r="P102" s="115" t="s">
        <v>47</v>
      </c>
      <c r="Q102" s="116"/>
      <c r="R102" s="116"/>
      <c r="S102" s="117"/>
      <c r="T102" s="118"/>
      <c r="U102" s="175"/>
      <c r="V102" s="176"/>
      <c r="W102" s="176"/>
      <c r="X102" s="176"/>
      <c r="Y102" s="176"/>
      <c r="Z102" s="176"/>
      <c r="AA102" s="177"/>
      <c r="AB102" s="175"/>
      <c r="AC102" s="176"/>
      <c r="AD102" s="176"/>
      <c r="AE102" s="176"/>
      <c r="AF102" s="176"/>
      <c r="AG102" s="176"/>
      <c r="AH102" s="177"/>
      <c r="AI102" s="175"/>
      <c r="AJ102" s="176"/>
      <c r="AK102" s="176"/>
      <c r="AL102" s="176"/>
      <c r="AM102" s="176"/>
      <c r="AN102" s="176"/>
      <c r="AO102" s="177"/>
      <c r="AP102" s="175"/>
      <c r="AQ102" s="176"/>
      <c r="AR102" s="176"/>
      <c r="AS102" s="176"/>
      <c r="AT102" s="176"/>
      <c r="AU102" s="176"/>
      <c r="AV102" s="177"/>
      <c r="AW102" s="175"/>
      <c r="AX102" s="176"/>
      <c r="AY102" s="176"/>
      <c r="AZ102" s="437"/>
      <c r="BA102" s="437"/>
      <c r="BB102" s="438"/>
      <c r="BC102" s="438"/>
      <c r="BD102" s="475"/>
      <c r="BE102" s="475"/>
      <c r="BF102" s="475"/>
      <c r="BG102" s="475"/>
      <c r="BH102" s="475"/>
    </row>
    <row r="103" spans="2:60" ht="20.25" customHeight="1" x14ac:dyDescent="0.4">
      <c r="B103" s="77">
        <f>B100+1</f>
        <v>28</v>
      </c>
      <c r="C103" s="444"/>
      <c r="D103" s="444"/>
      <c r="E103" s="444"/>
      <c r="F103" s="78">
        <f>C102</f>
        <v>0</v>
      </c>
      <c r="G103" s="79"/>
      <c r="H103" s="449"/>
      <c r="I103" s="449"/>
      <c r="J103" s="449"/>
      <c r="K103" s="449"/>
      <c r="L103" s="449"/>
      <c r="M103" s="447"/>
      <c r="N103" s="447"/>
      <c r="O103" s="447"/>
      <c r="P103" s="80" t="s">
        <v>48</v>
      </c>
      <c r="Q103" s="81"/>
      <c r="R103" s="81"/>
      <c r="S103" s="82"/>
      <c r="T103" s="83"/>
      <c r="U103" s="84" t="str">
        <f>IF(U102="","",VLOOKUP(U102,'シフト記号表（勤務時間帯）'!$C$6:$W$47,21,FALSE()))</f>
        <v/>
      </c>
      <c r="V103" s="85" t="str">
        <f>IF(V102="","",VLOOKUP(V102,'シフト記号表（勤務時間帯）'!$C$6:$W$47,21,FALSE()))</f>
        <v/>
      </c>
      <c r="W103" s="85" t="str">
        <f>IF(W102="","",VLOOKUP(W102,'シフト記号表（勤務時間帯）'!$C$6:$W$47,21,FALSE()))</f>
        <v/>
      </c>
      <c r="X103" s="85" t="str">
        <f>IF(X102="","",VLOOKUP(X102,'シフト記号表（勤務時間帯）'!$C$6:$W$47,21,FALSE()))</f>
        <v/>
      </c>
      <c r="Y103" s="85" t="str">
        <f>IF(Y102="","",VLOOKUP(Y102,'シフト記号表（勤務時間帯）'!$C$6:$W$47,21,FALSE()))</f>
        <v/>
      </c>
      <c r="Z103" s="85" t="str">
        <f>IF(Z102="","",VLOOKUP(Z102,'シフト記号表（勤務時間帯）'!$C$6:$W$47,21,FALSE()))</f>
        <v/>
      </c>
      <c r="AA103" s="86" t="str">
        <f>IF(AA102="","",VLOOKUP(AA102,'シフト記号表（勤務時間帯）'!$C$6:$W$47,21,FALSE()))</f>
        <v/>
      </c>
      <c r="AB103" s="84" t="str">
        <f>IF(AB102="","",VLOOKUP(AB102,'シフト記号表（勤務時間帯）'!$C$6:$W$47,21,FALSE()))</f>
        <v/>
      </c>
      <c r="AC103" s="85" t="str">
        <f>IF(AC102="","",VLOOKUP(AC102,'シフト記号表（勤務時間帯）'!$C$6:$W$47,21,FALSE()))</f>
        <v/>
      </c>
      <c r="AD103" s="85" t="str">
        <f>IF(AD102="","",VLOOKUP(AD102,'シフト記号表（勤務時間帯）'!$C$6:$W$47,21,FALSE()))</f>
        <v/>
      </c>
      <c r="AE103" s="85" t="str">
        <f>IF(AE102="","",VLOOKUP(AE102,'シフト記号表（勤務時間帯）'!$C$6:$W$47,21,FALSE()))</f>
        <v/>
      </c>
      <c r="AF103" s="85" t="str">
        <f>IF(AF102="","",VLOOKUP(AF102,'シフト記号表（勤務時間帯）'!$C$6:$W$47,21,FALSE()))</f>
        <v/>
      </c>
      <c r="AG103" s="85" t="str">
        <f>IF(AG102="","",VLOOKUP(AG102,'シフト記号表（勤務時間帯）'!$C$6:$W$47,21,FALSE()))</f>
        <v/>
      </c>
      <c r="AH103" s="86" t="str">
        <f>IF(AH102="","",VLOOKUP(AH102,'シフト記号表（勤務時間帯）'!$C$6:$W$47,21,FALSE()))</f>
        <v/>
      </c>
      <c r="AI103" s="84" t="str">
        <f>IF(AI102="","",VLOOKUP(AI102,'シフト記号表（勤務時間帯）'!$C$6:$W$47,21,FALSE()))</f>
        <v/>
      </c>
      <c r="AJ103" s="85" t="str">
        <f>IF(AJ102="","",VLOOKUP(AJ102,'シフト記号表（勤務時間帯）'!$C$6:$W$47,21,FALSE()))</f>
        <v/>
      </c>
      <c r="AK103" s="85" t="str">
        <f>IF(AK102="","",VLOOKUP(AK102,'シフト記号表（勤務時間帯）'!$C$6:$W$47,21,FALSE()))</f>
        <v/>
      </c>
      <c r="AL103" s="85" t="str">
        <f>IF(AL102="","",VLOOKUP(AL102,'シフト記号表（勤務時間帯）'!$C$6:$W$47,21,FALSE()))</f>
        <v/>
      </c>
      <c r="AM103" s="85" t="str">
        <f>IF(AM102="","",VLOOKUP(AM102,'シフト記号表（勤務時間帯）'!$C$6:$W$47,21,FALSE()))</f>
        <v/>
      </c>
      <c r="AN103" s="85" t="str">
        <f>IF(AN102="","",VLOOKUP(AN102,'シフト記号表（勤務時間帯）'!$C$6:$W$47,21,FALSE()))</f>
        <v/>
      </c>
      <c r="AO103" s="86" t="str">
        <f>IF(AO102="","",VLOOKUP(AO102,'シフト記号表（勤務時間帯）'!$C$6:$W$47,21,FALSE()))</f>
        <v/>
      </c>
      <c r="AP103" s="84" t="str">
        <f>IF(AP102="","",VLOOKUP(AP102,'シフト記号表（勤務時間帯）'!$C$6:$W$47,21,FALSE()))</f>
        <v/>
      </c>
      <c r="AQ103" s="85" t="str">
        <f>IF(AQ102="","",VLOOKUP(AQ102,'シフト記号表（勤務時間帯）'!$C$6:$W$47,21,FALSE()))</f>
        <v/>
      </c>
      <c r="AR103" s="85" t="str">
        <f>IF(AR102="","",VLOOKUP(AR102,'シフト記号表（勤務時間帯）'!$C$6:$W$47,21,FALSE()))</f>
        <v/>
      </c>
      <c r="AS103" s="85" t="str">
        <f>IF(AS102="","",VLOOKUP(AS102,'シフト記号表（勤務時間帯）'!$C$6:$W$47,21,FALSE()))</f>
        <v/>
      </c>
      <c r="AT103" s="85" t="str">
        <f>IF(AT102="","",VLOOKUP(AT102,'シフト記号表（勤務時間帯）'!$C$6:$W$47,21,FALSE()))</f>
        <v/>
      </c>
      <c r="AU103" s="85" t="str">
        <f>IF(AU102="","",VLOOKUP(AU102,'シフト記号表（勤務時間帯）'!$C$6:$W$47,21,FALSE()))</f>
        <v/>
      </c>
      <c r="AV103" s="86" t="str">
        <f>IF(AV102="","",VLOOKUP(AV102,'シフト記号表（勤務時間帯）'!$C$6:$W$47,21,FALSE()))</f>
        <v/>
      </c>
      <c r="AW103" s="84" t="str">
        <f>IF(AW102="","",VLOOKUP(AW102,'シフト記号表（勤務時間帯）'!$C$6:$W$47,21,FALSE()))</f>
        <v/>
      </c>
      <c r="AX103" s="85" t="str">
        <f>IF(AX102="","",VLOOKUP(AX102,'シフト記号表（勤務時間帯）'!$C$6:$W$47,21,FALSE()))</f>
        <v/>
      </c>
      <c r="AY103" s="85" t="str">
        <f>IF(AY102="","",VLOOKUP(AY102,'シフト記号表（勤務時間帯）'!$C$6:$W$47,21,FALSE()))</f>
        <v/>
      </c>
      <c r="AZ103" s="440">
        <f>IF($BC$3="４週",SUM(U103:AV103),IF($BC$3="暦月",SUM(U103:AY103),""))</f>
        <v>0</v>
      </c>
      <c r="BA103" s="440"/>
      <c r="BB103" s="441">
        <f>IF($BC$3="４週",AZ103/4,IF($BC$3="暦月",(AZ103/($BC$8/7)),""))</f>
        <v>0</v>
      </c>
      <c r="BC103" s="441"/>
      <c r="BD103" s="475"/>
      <c r="BE103" s="475"/>
      <c r="BF103" s="475"/>
      <c r="BG103" s="475"/>
      <c r="BH103" s="475"/>
    </row>
    <row r="104" spans="2:60" ht="20.25" customHeight="1" x14ac:dyDescent="0.4">
      <c r="B104" s="87"/>
      <c r="C104" s="444"/>
      <c r="D104" s="444"/>
      <c r="E104" s="444"/>
      <c r="F104" s="88"/>
      <c r="G104" s="89">
        <f>C102</f>
        <v>0</v>
      </c>
      <c r="H104" s="449"/>
      <c r="I104" s="449"/>
      <c r="J104" s="449"/>
      <c r="K104" s="449"/>
      <c r="L104" s="449"/>
      <c r="M104" s="447"/>
      <c r="N104" s="447"/>
      <c r="O104" s="447"/>
      <c r="P104" s="178" t="s">
        <v>49</v>
      </c>
      <c r="Q104" s="91"/>
      <c r="R104" s="91"/>
      <c r="S104" s="108"/>
      <c r="T104" s="109"/>
      <c r="U104" s="94" t="str">
        <f>IF(U102="","",VLOOKUP(U102,'シフト記号表（勤務時間帯）'!$C$6:$Y$47,23,FALSE()))</f>
        <v/>
      </c>
      <c r="V104" s="95" t="str">
        <f>IF(V102="","",VLOOKUP(V102,'シフト記号表（勤務時間帯）'!$C$6:$Y$47,23,FALSE()))</f>
        <v/>
      </c>
      <c r="W104" s="95" t="str">
        <f>IF(W102="","",VLOOKUP(W102,'シフト記号表（勤務時間帯）'!$C$6:$Y$47,23,FALSE()))</f>
        <v/>
      </c>
      <c r="X104" s="95" t="str">
        <f>IF(X102="","",VLOOKUP(X102,'シフト記号表（勤務時間帯）'!$C$6:$Y$47,23,FALSE()))</f>
        <v/>
      </c>
      <c r="Y104" s="95" t="str">
        <f>IF(Y102="","",VLOOKUP(Y102,'シフト記号表（勤務時間帯）'!$C$6:$Y$47,23,FALSE()))</f>
        <v/>
      </c>
      <c r="Z104" s="95" t="str">
        <f>IF(Z102="","",VLOOKUP(Z102,'シフト記号表（勤務時間帯）'!$C$6:$Y$47,23,FALSE()))</f>
        <v/>
      </c>
      <c r="AA104" s="96" t="str">
        <f>IF(AA102="","",VLOOKUP(AA102,'シフト記号表（勤務時間帯）'!$C$6:$Y$47,23,FALSE()))</f>
        <v/>
      </c>
      <c r="AB104" s="94" t="str">
        <f>IF(AB102="","",VLOOKUP(AB102,'シフト記号表（勤務時間帯）'!$C$6:$Y$47,23,FALSE()))</f>
        <v/>
      </c>
      <c r="AC104" s="95" t="str">
        <f>IF(AC102="","",VLOOKUP(AC102,'シフト記号表（勤務時間帯）'!$C$6:$Y$47,23,FALSE()))</f>
        <v/>
      </c>
      <c r="AD104" s="95" t="str">
        <f>IF(AD102="","",VLOOKUP(AD102,'シフト記号表（勤務時間帯）'!$C$6:$Y$47,23,FALSE()))</f>
        <v/>
      </c>
      <c r="AE104" s="95" t="str">
        <f>IF(AE102="","",VLOOKUP(AE102,'シフト記号表（勤務時間帯）'!$C$6:$Y$47,23,FALSE()))</f>
        <v/>
      </c>
      <c r="AF104" s="95" t="str">
        <f>IF(AF102="","",VLOOKUP(AF102,'シフト記号表（勤務時間帯）'!$C$6:$Y$47,23,FALSE()))</f>
        <v/>
      </c>
      <c r="AG104" s="95" t="str">
        <f>IF(AG102="","",VLOOKUP(AG102,'シフト記号表（勤務時間帯）'!$C$6:$Y$47,23,FALSE()))</f>
        <v/>
      </c>
      <c r="AH104" s="96" t="str">
        <f>IF(AH102="","",VLOOKUP(AH102,'シフト記号表（勤務時間帯）'!$C$6:$Y$47,23,FALSE()))</f>
        <v/>
      </c>
      <c r="AI104" s="94" t="str">
        <f>IF(AI102="","",VLOOKUP(AI102,'シフト記号表（勤務時間帯）'!$C$6:$Y$47,23,FALSE()))</f>
        <v/>
      </c>
      <c r="AJ104" s="95" t="str">
        <f>IF(AJ102="","",VLOOKUP(AJ102,'シフト記号表（勤務時間帯）'!$C$6:$Y$47,23,FALSE()))</f>
        <v/>
      </c>
      <c r="AK104" s="95" t="str">
        <f>IF(AK102="","",VLOOKUP(AK102,'シフト記号表（勤務時間帯）'!$C$6:$Y$47,23,FALSE()))</f>
        <v/>
      </c>
      <c r="AL104" s="95" t="str">
        <f>IF(AL102="","",VLOOKUP(AL102,'シフト記号表（勤務時間帯）'!$C$6:$Y$47,23,FALSE()))</f>
        <v/>
      </c>
      <c r="AM104" s="95" t="str">
        <f>IF(AM102="","",VLOOKUP(AM102,'シフト記号表（勤務時間帯）'!$C$6:$Y$47,23,FALSE()))</f>
        <v/>
      </c>
      <c r="AN104" s="95" t="str">
        <f>IF(AN102="","",VLOOKUP(AN102,'シフト記号表（勤務時間帯）'!$C$6:$Y$47,23,FALSE()))</f>
        <v/>
      </c>
      <c r="AO104" s="96" t="str">
        <f>IF(AO102="","",VLOOKUP(AO102,'シフト記号表（勤務時間帯）'!$C$6:$Y$47,23,FALSE()))</f>
        <v/>
      </c>
      <c r="AP104" s="94" t="str">
        <f>IF(AP102="","",VLOOKUP(AP102,'シフト記号表（勤務時間帯）'!$C$6:$Y$47,23,FALSE()))</f>
        <v/>
      </c>
      <c r="AQ104" s="95" t="str">
        <f>IF(AQ102="","",VLOOKUP(AQ102,'シフト記号表（勤務時間帯）'!$C$6:$Y$47,23,FALSE()))</f>
        <v/>
      </c>
      <c r="AR104" s="95" t="str">
        <f>IF(AR102="","",VLOOKUP(AR102,'シフト記号表（勤務時間帯）'!$C$6:$Y$47,23,FALSE()))</f>
        <v/>
      </c>
      <c r="AS104" s="95" t="str">
        <f>IF(AS102="","",VLOOKUP(AS102,'シフト記号表（勤務時間帯）'!$C$6:$Y$47,23,FALSE()))</f>
        <v/>
      </c>
      <c r="AT104" s="95" t="str">
        <f>IF(AT102="","",VLOOKUP(AT102,'シフト記号表（勤務時間帯）'!$C$6:$Y$47,23,FALSE()))</f>
        <v/>
      </c>
      <c r="AU104" s="95" t="str">
        <f>IF(AU102="","",VLOOKUP(AU102,'シフト記号表（勤務時間帯）'!$C$6:$Y$47,23,FALSE()))</f>
        <v/>
      </c>
      <c r="AV104" s="96" t="str">
        <f>IF(AV102="","",VLOOKUP(AV102,'シフト記号表（勤務時間帯）'!$C$6:$Y$47,23,FALSE()))</f>
        <v/>
      </c>
      <c r="AW104" s="94" t="str">
        <f>IF(AW102="","",VLOOKUP(AW102,'シフト記号表（勤務時間帯）'!$C$6:$Y$47,23,FALSE()))</f>
        <v/>
      </c>
      <c r="AX104" s="95" t="str">
        <f>IF(AX102="","",VLOOKUP(AX102,'シフト記号表（勤務時間帯）'!$C$6:$Y$47,23,FALSE()))</f>
        <v/>
      </c>
      <c r="AY104" s="95" t="str">
        <f>IF(AY102="","",VLOOKUP(AY102,'シフト記号表（勤務時間帯）'!$C$6:$Y$47,23,FALSE()))</f>
        <v/>
      </c>
      <c r="AZ104" s="442">
        <f>IF($BC$3="４週",SUM(U104:AV104),IF($BC$3="暦月",SUM(U104:AY104),""))</f>
        <v>0</v>
      </c>
      <c r="BA104" s="442"/>
      <c r="BB104" s="443">
        <f>IF($BC$3="４週",AZ104/4,IF($BC$3="暦月",(AZ104/($BC$8/7)),""))</f>
        <v>0</v>
      </c>
      <c r="BC104" s="443"/>
      <c r="BD104" s="475"/>
      <c r="BE104" s="475"/>
      <c r="BF104" s="475"/>
      <c r="BG104" s="475"/>
      <c r="BH104" s="475"/>
    </row>
    <row r="105" spans="2:60" ht="20.25" customHeight="1" x14ac:dyDescent="0.4">
      <c r="B105" s="97"/>
      <c r="C105" s="444"/>
      <c r="D105" s="444"/>
      <c r="E105" s="444"/>
      <c r="F105" s="98"/>
      <c r="G105" s="99"/>
      <c r="H105" s="449"/>
      <c r="I105" s="449"/>
      <c r="J105" s="449"/>
      <c r="K105" s="449"/>
      <c r="L105" s="449"/>
      <c r="M105" s="447"/>
      <c r="N105" s="447"/>
      <c r="O105" s="447"/>
      <c r="P105" s="115" t="s">
        <v>47</v>
      </c>
      <c r="Q105" s="116"/>
      <c r="R105" s="116"/>
      <c r="S105" s="117"/>
      <c r="T105" s="118"/>
      <c r="U105" s="175"/>
      <c r="V105" s="176"/>
      <c r="W105" s="176"/>
      <c r="X105" s="176"/>
      <c r="Y105" s="176"/>
      <c r="Z105" s="176"/>
      <c r="AA105" s="177"/>
      <c r="AB105" s="175"/>
      <c r="AC105" s="176"/>
      <c r="AD105" s="176"/>
      <c r="AE105" s="176"/>
      <c r="AF105" s="176"/>
      <c r="AG105" s="176"/>
      <c r="AH105" s="177"/>
      <c r="AI105" s="175"/>
      <c r="AJ105" s="176"/>
      <c r="AK105" s="176"/>
      <c r="AL105" s="176"/>
      <c r="AM105" s="176"/>
      <c r="AN105" s="176"/>
      <c r="AO105" s="177"/>
      <c r="AP105" s="175"/>
      <c r="AQ105" s="176"/>
      <c r="AR105" s="176"/>
      <c r="AS105" s="176"/>
      <c r="AT105" s="176"/>
      <c r="AU105" s="176"/>
      <c r="AV105" s="177"/>
      <c r="AW105" s="175"/>
      <c r="AX105" s="176"/>
      <c r="AY105" s="176"/>
      <c r="AZ105" s="437"/>
      <c r="BA105" s="437"/>
      <c r="BB105" s="438"/>
      <c r="BC105" s="438"/>
      <c r="BD105" s="475"/>
      <c r="BE105" s="475"/>
      <c r="BF105" s="475"/>
      <c r="BG105" s="475"/>
      <c r="BH105" s="475"/>
    </row>
    <row r="106" spans="2:60" ht="20.25" customHeight="1" x14ac:dyDescent="0.4">
      <c r="B106" s="77">
        <f>B103+1</f>
        <v>29</v>
      </c>
      <c r="C106" s="444"/>
      <c r="D106" s="444"/>
      <c r="E106" s="444"/>
      <c r="F106" s="78">
        <f>C105</f>
        <v>0</v>
      </c>
      <c r="G106" s="79"/>
      <c r="H106" s="449"/>
      <c r="I106" s="449"/>
      <c r="J106" s="449"/>
      <c r="K106" s="449"/>
      <c r="L106" s="449"/>
      <c r="M106" s="447"/>
      <c r="N106" s="447"/>
      <c r="O106" s="447"/>
      <c r="P106" s="80" t="s">
        <v>48</v>
      </c>
      <c r="Q106" s="81"/>
      <c r="R106" s="81"/>
      <c r="S106" s="82"/>
      <c r="T106" s="83"/>
      <c r="U106" s="84" t="str">
        <f>IF(U105="","",VLOOKUP(U105,'シフト記号表（勤務時間帯）'!$C$6:$W$47,21,FALSE()))</f>
        <v/>
      </c>
      <c r="V106" s="85" t="str">
        <f>IF(V105="","",VLOOKUP(V105,'シフト記号表（勤務時間帯）'!$C$6:$W$47,21,FALSE()))</f>
        <v/>
      </c>
      <c r="W106" s="85" t="str">
        <f>IF(W105="","",VLOOKUP(W105,'シフト記号表（勤務時間帯）'!$C$6:$W$47,21,FALSE()))</f>
        <v/>
      </c>
      <c r="X106" s="85" t="str">
        <f>IF(X105="","",VLOOKUP(X105,'シフト記号表（勤務時間帯）'!$C$6:$W$47,21,FALSE()))</f>
        <v/>
      </c>
      <c r="Y106" s="85" t="str">
        <f>IF(Y105="","",VLOOKUP(Y105,'シフト記号表（勤務時間帯）'!$C$6:$W$47,21,FALSE()))</f>
        <v/>
      </c>
      <c r="Z106" s="85" t="str">
        <f>IF(Z105="","",VLOOKUP(Z105,'シフト記号表（勤務時間帯）'!$C$6:$W$47,21,FALSE()))</f>
        <v/>
      </c>
      <c r="AA106" s="86" t="str">
        <f>IF(AA105="","",VLOOKUP(AA105,'シフト記号表（勤務時間帯）'!$C$6:$W$47,21,FALSE()))</f>
        <v/>
      </c>
      <c r="AB106" s="84" t="str">
        <f>IF(AB105="","",VLOOKUP(AB105,'シフト記号表（勤務時間帯）'!$C$6:$W$47,21,FALSE()))</f>
        <v/>
      </c>
      <c r="AC106" s="85" t="str">
        <f>IF(AC105="","",VLOOKUP(AC105,'シフト記号表（勤務時間帯）'!$C$6:$W$47,21,FALSE()))</f>
        <v/>
      </c>
      <c r="AD106" s="85" t="str">
        <f>IF(AD105="","",VLOOKUP(AD105,'シフト記号表（勤務時間帯）'!$C$6:$W$47,21,FALSE()))</f>
        <v/>
      </c>
      <c r="AE106" s="85" t="str">
        <f>IF(AE105="","",VLOOKUP(AE105,'シフト記号表（勤務時間帯）'!$C$6:$W$47,21,FALSE()))</f>
        <v/>
      </c>
      <c r="AF106" s="85" t="str">
        <f>IF(AF105="","",VLOOKUP(AF105,'シフト記号表（勤務時間帯）'!$C$6:$W$47,21,FALSE()))</f>
        <v/>
      </c>
      <c r="AG106" s="85" t="str">
        <f>IF(AG105="","",VLOOKUP(AG105,'シフト記号表（勤務時間帯）'!$C$6:$W$47,21,FALSE()))</f>
        <v/>
      </c>
      <c r="AH106" s="86" t="str">
        <f>IF(AH105="","",VLOOKUP(AH105,'シフト記号表（勤務時間帯）'!$C$6:$W$47,21,FALSE()))</f>
        <v/>
      </c>
      <c r="AI106" s="84" t="str">
        <f>IF(AI105="","",VLOOKUP(AI105,'シフト記号表（勤務時間帯）'!$C$6:$W$47,21,FALSE()))</f>
        <v/>
      </c>
      <c r="AJ106" s="85" t="str">
        <f>IF(AJ105="","",VLOOKUP(AJ105,'シフト記号表（勤務時間帯）'!$C$6:$W$47,21,FALSE()))</f>
        <v/>
      </c>
      <c r="AK106" s="85" t="str">
        <f>IF(AK105="","",VLOOKUP(AK105,'シフト記号表（勤務時間帯）'!$C$6:$W$47,21,FALSE()))</f>
        <v/>
      </c>
      <c r="AL106" s="85" t="str">
        <f>IF(AL105="","",VLOOKUP(AL105,'シフト記号表（勤務時間帯）'!$C$6:$W$47,21,FALSE()))</f>
        <v/>
      </c>
      <c r="AM106" s="85" t="str">
        <f>IF(AM105="","",VLOOKUP(AM105,'シフト記号表（勤務時間帯）'!$C$6:$W$47,21,FALSE()))</f>
        <v/>
      </c>
      <c r="AN106" s="85" t="str">
        <f>IF(AN105="","",VLOOKUP(AN105,'シフト記号表（勤務時間帯）'!$C$6:$W$47,21,FALSE()))</f>
        <v/>
      </c>
      <c r="AO106" s="86" t="str">
        <f>IF(AO105="","",VLOOKUP(AO105,'シフト記号表（勤務時間帯）'!$C$6:$W$47,21,FALSE()))</f>
        <v/>
      </c>
      <c r="AP106" s="84" t="str">
        <f>IF(AP105="","",VLOOKUP(AP105,'シフト記号表（勤務時間帯）'!$C$6:$W$47,21,FALSE()))</f>
        <v/>
      </c>
      <c r="AQ106" s="85" t="str">
        <f>IF(AQ105="","",VLOOKUP(AQ105,'シフト記号表（勤務時間帯）'!$C$6:$W$47,21,FALSE()))</f>
        <v/>
      </c>
      <c r="AR106" s="85" t="str">
        <f>IF(AR105="","",VLOOKUP(AR105,'シフト記号表（勤務時間帯）'!$C$6:$W$47,21,FALSE()))</f>
        <v/>
      </c>
      <c r="AS106" s="85" t="str">
        <f>IF(AS105="","",VLOOKUP(AS105,'シフト記号表（勤務時間帯）'!$C$6:$W$47,21,FALSE()))</f>
        <v/>
      </c>
      <c r="AT106" s="85" t="str">
        <f>IF(AT105="","",VLOOKUP(AT105,'シフト記号表（勤務時間帯）'!$C$6:$W$47,21,FALSE()))</f>
        <v/>
      </c>
      <c r="AU106" s="85" t="str">
        <f>IF(AU105="","",VLOOKUP(AU105,'シフト記号表（勤務時間帯）'!$C$6:$W$47,21,FALSE()))</f>
        <v/>
      </c>
      <c r="AV106" s="86" t="str">
        <f>IF(AV105="","",VLOOKUP(AV105,'シフト記号表（勤務時間帯）'!$C$6:$W$47,21,FALSE()))</f>
        <v/>
      </c>
      <c r="AW106" s="84" t="str">
        <f>IF(AW105="","",VLOOKUP(AW105,'シフト記号表（勤務時間帯）'!$C$6:$W$47,21,FALSE()))</f>
        <v/>
      </c>
      <c r="AX106" s="85" t="str">
        <f>IF(AX105="","",VLOOKUP(AX105,'シフト記号表（勤務時間帯）'!$C$6:$W$47,21,FALSE()))</f>
        <v/>
      </c>
      <c r="AY106" s="85" t="str">
        <f>IF(AY105="","",VLOOKUP(AY105,'シフト記号表（勤務時間帯）'!$C$6:$W$47,21,FALSE()))</f>
        <v/>
      </c>
      <c r="AZ106" s="440">
        <f>IF($BC$3="４週",SUM(U106:AV106),IF($BC$3="暦月",SUM(U106:AY106),""))</f>
        <v>0</v>
      </c>
      <c r="BA106" s="440"/>
      <c r="BB106" s="441">
        <f>IF($BC$3="４週",AZ106/4,IF($BC$3="暦月",(AZ106/($BC$8/7)),""))</f>
        <v>0</v>
      </c>
      <c r="BC106" s="441"/>
      <c r="BD106" s="475"/>
      <c r="BE106" s="475"/>
      <c r="BF106" s="475"/>
      <c r="BG106" s="475"/>
      <c r="BH106" s="475"/>
    </row>
    <row r="107" spans="2:60" ht="20.25" customHeight="1" x14ac:dyDescent="0.4">
      <c r="B107" s="87"/>
      <c r="C107" s="444"/>
      <c r="D107" s="444"/>
      <c r="E107" s="444"/>
      <c r="F107" s="88"/>
      <c r="G107" s="89">
        <f>C105</f>
        <v>0</v>
      </c>
      <c r="H107" s="449"/>
      <c r="I107" s="449"/>
      <c r="J107" s="449"/>
      <c r="K107" s="449"/>
      <c r="L107" s="449"/>
      <c r="M107" s="447"/>
      <c r="N107" s="447"/>
      <c r="O107" s="447"/>
      <c r="P107" s="178" t="s">
        <v>49</v>
      </c>
      <c r="Q107" s="91"/>
      <c r="R107" s="91"/>
      <c r="S107" s="108"/>
      <c r="T107" s="109"/>
      <c r="U107" s="94" t="str">
        <f>IF(U105="","",VLOOKUP(U105,'シフト記号表（勤務時間帯）'!$C$6:$Y$47,23,FALSE()))</f>
        <v/>
      </c>
      <c r="V107" s="95" t="str">
        <f>IF(V105="","",VLOOKUP(V105,'シフト記号表（勤務時間帯）'!$C$6:$Y$47,23,FALSE()))</f>
        <v/>
      </c>
      <c r="W107" s="95" t="str">
        <f>IF(W105="","",VLOOKUP(W105,'シフト記号表（勤務時間帯）'!$C$6:$Y$47,23,FALSE()))</f>
        <v/>
      </c>
      <c r="X107" s="95" t="str">
        <f>IF(X105="","",VLOOKUP(X105,'シフト記号表（勤務時間帯）'!$C$6:$Y$47,23,FALSE()))</f>
        <v/>
      </c>
      <c r="Y107" s="95" t="str">
        <f>IF(Y105="","",VLOOKUP(Y105,'シフト記号表（勤務時間帯）'!$C$6:$Y$47,23,FALSE()))</f>
        <v/>
      </c>
      <c r="Z107" s="95" t="str">
        <f>IF(Z105="","",VLOOKUP(Z105,'シフト記号表（勤務時間帯）'!$C$6:$Y$47,23,FALSE()))</f>
        <v/>
      </c>
      <c r="AA107" s="96" t="str">
        <f>IF(AA105="","",VLOOKUP(AA105,'シフト記号表（勤務時間帯）'!$C$6:$Y$47,23,FALSE()))</f>
        <v/>
      </c>
      <c r="AB107" s="94" t="str">
        <f>IF(AB105="","",VLOOKUP(AB105,'シフト記号表（勤務時間帯）'!$C$6:$Y$47,23,FALSE()))</f>
        <v/>
      </c>
      <c r="AC107" s="95" t="str">
        <f>IF(AC105="","",VLOOKUP(AC105,'シフト記号表（勤務時間帯）'!$C$6:$Y$47,23,FALSE()))</f>
        <v/>
      </c>
      <c r="AD107" s="95" t="str">
        <f>IF(AD105="","",VLOOKUP(AD105,'シフト記号表（勤務時間帯）'!$C$6:$Y$47,23,FALSE()))</f>
        <v/>
      </c>
      <c r="AE107" s="95" t="str">
        <f>IF(AE105="","",VLOOKUP(AE105,'シフト記号表（勤務時間帯）'!$C$6:$Y$47,23,FALSE()))</f>
        <v/>
      </c>
      <c r="AF107" s="95" t="str">
        <f>IF(AF105="","",VLOOKUP(AF105,'シフト記号表（勤務時間帯）'!$C$6:$Y$47,23,FALSE()))</f>
        <v/>
      </c>
      <c r="AG107" s="95" t="str">
        <f>IF(AG105="","",VLOOKUP(AG105,'シフト記号表（勤務時間帯）'!$C$6:$Y$47,23,FALSE()))</f>
        <v/>
      </c>
      <c r="AH107" s="96" t="str">
        <f>IF(AH105="","",VLOOKUP(AH105,'シフト記号表（勤務時間帯）'!$C$6:$Y$47,23,FALSE()))</f>
        <v/>
      </c>
      <c r="AI107" s="94" t="str">
        <f>IF(AI105="","",VLOOKUP(AI105,'シフト記号表（勤務時間帯）'!$C$6:$Y$47,23,FALSE()))</f>
        <v/>
      </c>
      <c r="AJ107" s="95" t="str">
        <f>IF(AJ105="","",VLOOKUP(AJ105,'シフト記号表（勤務時間帯）'!$C$6:$Y$47,23,FALSE()))</f>
        <v/>
      </c>
      <c r="AK107" s="95" t="str">
        <f>IF(AK105="","",VLOOKUP(AK105,'シフト記号表（勤務時間帯）'!$C$6:$Y$47,23,FALSE()))</f>
        <v/>
      </c>
      <c r="AL107" s="95" t="str">
        <f>IF(AL105="","",VLOOKUP(AL105,'シフト記号表（勤務時間帯）'!$C$6:$Y$47,23,FALSE()))</f>
        <v/>
      </c>
      <c r="AM107" s="95" t="str">
        <f>IF(AM105="","",VLOOKUP(AM105,'シフト記号表（勤務時間帯）'!$C$6:$Y$47,23,FALSE()))</f>
        <v/>
      </c>
      <c r="AN107" s="95" t="str">
        <f>IF(AN105="","",VLOOKUP(AN105,'シフト記号表（勤務時間帯）'!$C$6:$Y$47,23,FALSE()))</f>
        <v/>
      </c>
      <c r="AO107" s="96" t="str">
        <f>IF(AO105="","",VLOOKUP(AO105,'シフト記号表（勤務時間帯）'!$C$6:$Y$47,23,FALSE()))</f>
        <v/>
      </c>
      <c r="AP107" s="94" t="str">
        <f>IF(AP105="","",VLOOKUP(AP105,'シフト記号表（勤務時間帯）'!$C$6:$Y$47,23,FALSE()))</f>
        <v/>
      </c>
      <c r="AQ107" s="95" t="str">
        <f>IF(AQ105="","",VLOOKUP(AQ105,'シフト記号表（勤務時間帯）'!$C$6:$Y$47,23,FALSE()))</f>
        <v/>
      </c>
      <c r="AR107" s="95" t="str">
        <f>IF(AR105="","",VLOOKUP(AR105,'シフト記号表（勤務時間帯）'!$C$6:$Y$47,23,FALSE()))</f>
        <v/>
      </c>
      <c r="AS107" s="95" t="str">
        <f>IF(AS105="","",VLOOKUP(AS105,'シフト記号表（勤務時間帯）'!$C$6:$Y$47,23,FALSE()))</f>
        <v/>
      </c>
      <c r="AT107" s="95" t="str">
        <f>IF(AT105="","",VLOOKUP(AT105,'シフト記号表（勤務時間帯）'!$C$6:$Y$47,23,FALSE()))</f>
        <v/>
      </c>
      <c r="AU107" s="95" t="str">
        <f>IF(AU105="","",VLOOKUP(AU105,'シフト記号表（勤務時間帯）'!$C$6:$Y$47,23,FALSE()))</f>
        <v/>
      </c>
      <c r="AV107" s="96" t="str">
        <f>IF(AV105="","",VLOOKUP(AV105,'シフト記号表（勤務時間帯）'!$C$6:$Y$47,23,FALSE()))</f>
        <v/>
      </c>
      <c r="AW107" s="94" t="str">
        <f>IF(AW105="","",VLOOKUP(AW105,'シフト記号表（勤務時間帯）'!$C$6:$Y$47,23,FALSE()))</f>
        <v/>
      </c>
      <c r="AX107" s="95" t="str">
        <f>IF(AX105="","",VLOOKUP(AX105,'シフト記号表（勤務時間帯）'!$C$6:$Y$47,23,FALSE()))</f>
        <v/>
      </c>
      <c r="AY107" s="95" t="str">
        <f>IF(AY105="","",VLOOKUP(AY105,'シフト記号表（勤務時間帯）'!$C$6:$Y$47,23,FALSE()))</f>
        <v/>
      </c>
      <c r="AZ107" s="442">
        <f>IF($BC$3="４週",SUM(U107:AV107),IF($BC$3="暦月",SUM(U107:AY107),""))</f>
        <v>0</v>
      </c>
      <c r="BA107" s="442"/>
      <c r="BB107" s="443">
        <f>IF($BC$3="４週",AZ107/4,IF($BC$3="暦月",(AZ107/($BC$8/7)),""))</f>
        <v>0</v>
      </c>
      <c r="BC107" s="443"/>
      <c r="BD107" s="475"/>
      <c r="BE107" s="475"/>
      <c r="BF107" s="475"/>
      <c r="BG107" s="475"/>
      <c r="BH107" s="475"/>
    </row>
    <row r="108" spans="2:60" ht="20.25" customHeight="1" x14ac:dyDescent="0.4">
      <c r="B108" s="97"/>
      <c r="C108" s="444"/>
      <c r="D108" s="444"/>
      <c r="E108" s="444"/>
      <c r="F108" s="98"/>
      <c r="G108" s="99"/>
      <c r="H108" s="449"/>
      <c r="I108" s="449"/>
      <c r="J108" s="449"/>
      <c r="K108" s="449"/>
      <c r="L108" s="449"/>
      <c r="M108" s="447"/>
      <c r="N108" s="447"/>
      <c r="O108" s="447"/>
      <c r="P108" s="115" t="s">
        <v>47</v>
      </c>
      <c r="Q108" s="116"/>
      <c r="R108" s="116"/>
      <c r="S108" s="117"/>
      <c r="T108" s="118"/>
      <c r="U108" s="175"/>
      <c r="V108" s="176"/>
      <c r="W108" s="176"/>
      <c r="X108" s="176"/>
      <c r="Y108" s="176"/>
      <c r="Z108" s="176"/>
      <c r="AA108" s="177"/>
      <c r="AB108" s="175"/>
      <c r="AC108" s="176"/>
      <c r="AD108" s="176"/>
      <c r="AE108" s="176"/>
      <c r="AF108" s="176"/>
      <c r="AG108" s="176"/>
      <c r="AH108" s="177"/>
      <c r="AI108" s="175"/>
      <c r="AJ108" s="176"/>
      <c r="AK108" s="176"/>
      <c r="AL108" s="176"/>
      <c r="AM108" s="176"/>
      <c r="AN108" s="176"/>
      <c r="AO108" s="177"/>
      <c r="AP108" s="175"/>
      <c r="AQ108" s="176"/>
      <c r="AR108" s="176"/>
      <c r="AS108" s="176"/>
      <c r="AT108" s="176"/>
      <c r="AU108" s="176"/>
      <c r="AV108" s="177"/>
      <c r="AW108" s="175"/>
      <c r="AX108" s="176"/>
      <c r="AY108" s="176"/>
      <c r="AZ108" s="437"/>
      <c r="BA108" s="437"/>
      <c r="BB108" s="438"/>
      <c r="BC108" s="438"/>
      <c r="BD108" s="475"/>
      <c r="BE108" s="475"/>
      <c r="BF108" s="475"/>
      <c r="BG108" s="475"/>
      <c r="BH108" s="475"/>
    </row>
    <row r="109" spans="2:60" ht="20.25" customHeight="1" x14ac:dyDescent="0.4">
      <c r="B109" s="77">
        <f>B106+1</f>
        <v>30</v>
      </c>
      <c r="C109" s="444"/>
      <c r="D109" s="444"/>
      <c r="E109" s="444"/>
      <c r="F109" s="78">
        <f>C108</f>
        <v>0</v>
      </c>
      <c r="G109" s="79"/>
      <c r="H109" s="449"/>
      <c r="I109" s="449"/>
      <c r="J109" s="449"/>
      <c r="K109" s="449"/>
      <c r="L109" s="449"/>
      <c r="M109" s="447"/>
      <c r="N109" s="447"/>
      <c r="O109" s="447"/>
      <c r="P109" s="80" t="s">
        <v>48</v>
      </c>
      <c r="Q109" s="81"/>
      <c r="R109" s="81"/>
      <c r="S109" s="82"/>
      <c r="T109" s="83"/>
      <c r="U109" s="84" t="str">
        <f>IF(U108="","",VLOOKUP(U108,'シフト記号表（勤務時間帯）'!$C$6:$W$47,21,FALSE()))</f>
        <v/>
      </c>
      <c r="V109" s="85" t="str">
        <f>IF(V108="","",VLOOKUP(V108,'シフト記号表（勤務時間帯）'!$C$6:$W$47,21,FALSE()))</f>
        <v/>
      </c>
      <c r="W109" s="85" t="str">
        <f>IF(W108="","",VLOOKUP(W108,'シフト記号表（勤務時間帯）'!$C$6:$W$47,21,FALSE()))</f>
        <v/>
      </c>
      <c r="X109" s="85" t="str">
        <f>IF(X108="","",VLOOKUP(X108,'シフト記号表（勤務時間帯）'!$C$6:$W$47,21,FALSE()))</f>
        <v/>
      </c>
      <c r="Y109" s="85" t="str">
        <f>IF(Y108="","",VLOOKUP(Y108,'シフト記号表（勤務時間帯）'!$C$6:$W$47,21,FALSE()))</f>
        <v/>
      </c>
      <c r="Z109" s="85" t="str">
        <f>IF(Z108="","",VLOOKUP(Z108,'シフト記号表（勤務時間帯）'!$C$6:$W$47,21,FALSE()))</f>
        <v/>
      </c>
      <c r="AA109" s="86" t="str">
        <f>IF(AA108="","",VLOOKUP(AA108,'シフト記号表（勤務時間帯）'!$C$6:$W$47,21,FALSE()))</f>
        <v/>
      </c>
      <c r="AB109" s="84" t="str">
        <f>IF(AB108="","",VLOOKUP(AB108,'シフト記号表（勤務時間帯）'!$C$6:$W$47,21,FALSE()))</f>
        <v/>
      </c>
      <c r="AC109" s="85" t="str">
        <f>IF(AC108="","",VLOOKUP(AC108,'シフト記号表（勤務時間帯）'!$C$6:$W$47,21,FALSE()))</f>
        <v/>
      </c>
      <c r="AD109" s="85" t="str">
        <f>IF(AD108="","",VLOOKUP(AD108,'シフト記号表（勤務時間帯）'!$C$6:$W$47,21,FALSE()))</f>
        <v/>
      </c>
      <c r="AE109" s="85" t="str">
        <f>IF(AE108="","",VLOOKUP(AE108,'シフト記号表（勤務時間帯）'!$C$6:$W$47,21,FALSE()))</f>
        <v/>
      </c>
      <c r="AF109" s="85" t="str">
        <f>IF(AF108="","",VLOOKUP(AF108,'シフト記号表（勤務時間帯）'!$C$6:$W$47,21,FALSE()))</f>
        <v/>
      </c>
      <c r="AG109" s="85" t="str">
        <f>IF(AG108="","",VLOOKUP(AG108,'シフト記号表（勤務時間帯）'!$C$6:$W$47,21,FALSE()))</f>
        <v/>
      </c>
      <c r="AH109" s="86" t="str">
        <f>IF(AH108="","",VLOOKUP(AH108,'シフト記号表（勤務時間帯）'!$C$6:$W$47,21,FALSE()))</f>
        <v/>
      </c>
      <c r="AI109" s="84" t="str">
        <f>IF(AI108="","",VLOOKUP(AI108,'シフト記号表（勤務時間帯）'!$C$6:$W$47,21,FALSE()))</f>
        <v/>
      </c>
      <c r="AJ109" s="85" t="str">
        <f>IF(AJ108="","",VLOOKUP(AJ108,'シフト記号表（勤務時間帯）'!$C$6:$W$47,21,FALSE()))</f>
        <v/>
      </c>
      <c r="AK109" s="85" t="str">
        <f>IF(AK108="","",VLOOKUP(AK108,'シフト記号表（勤務時間帯）'!$C$6:$W$47,21,FALSE()))</f>
        <v/>
      </c>
      <c r="AL109" s="85" t="str">
        <f>IF(AL108="","",VLOOKUP(AL108,'シフト記号表（勤務時間帯）'!$C$6:$W$47,21,FALSE()))</f>
        <v/>
      </c>
      <c r="AM109" s="85" t="str">
        <f>IF(AM108="","",VLOOKUP(AM108,'シフト記号表（勤務時間帯）'!$C$6:$W$47,21,FALSE()))</f>
        <v/>
      </c>
      <c r="AN109" s="85" t="str">
        <f>IF(AN108="","",VLOOKUP(AN108,'シフト記号表（勤務時間帯）'!$C$6:$W$47,21,FALSE()))</f>
        <v/>
      </c>
      <c r="AO109" s="86" t="str">
        <f>IF(AO108="","",VLOOKUP(AO108,'シフト記号表（勤務時間帯）'!$C$6:$W$47,21,FALSE()))</f>
        <v/>
      </c>
      <c r="AP109" s="84" t="str">
        <f>IF(AP108="","",VLOOKUP(AP108,'シフト記号表（勤務時間帯）'!$C$6:$W$47,21,FALSE()))</f>
        <v/>
      </c>
      <c r="AQ109" s="85" t="str">
        <f>IF(AQ108="","",VLOOKUP(AQ108,'シフト記号表（勤務時間帯）'!$C$6:$W$47,21,FALSE()))</f>
        <v/>
      </c>
      <c r="AR109" s="85" t="str">
        <f>IF(AR108="","",VLOOKUP(AR108,'シフト記号表（勤務時間帯）'!$C$6:$W$47,21,FALSE()))</f>
        <v/>
      </c>
      <c r="AS109" s="85" t="str">
        <f>IF(AS108="","",VLOOKUP(AS108,'シフト記号表（勤務時間帯）'!$C$6:$W$47,21,FALSE()))</f>
        <v/>
      </c>
      <c r="AT109" s="85" t="str">
        <f>IF(AT108="","",VLOOKUP(AT108,'シフト記号表（勤務時間帯）'!$C$6:$W$47,21,FALSE()))</f>
        <v/>
      </c>
      <c r="AU109" s="85" t="str">
        <f>IF(AU108="","",VLOOKUP(AU108,'シフト記号表（勤務時間帯）'!$C$6:$W$47,21,FALSE()))</f>
        <v/>
      </c>
      <c r="AV109" s="86" t="str">
        <f>IF(AV108="","",VLOOKUP(AV108,'シフト記号表（勤務時間帯）'!$C$6:$W$47,21,FALSE()))</f>
        <v/>
      </c>
      <c r="AW109" s="84" t="str">
        <f>IF(AW108="","",VLOOKUP(AW108,'シフト記号表（勤務時間帯）'!$C$6:$W$47,21,FALSE()))</f>
        <v/>
      </c>
      <c r="AX109" s="85" t="str">
        <f>IF(AX108="","",VLOOKUP(AX108,'シフト記号表（勤務時間帯）'!$C$6:$W$47,21,FALSE()))</f>
        <v/>
      </c>
      <c r="AY109" s="85" t="str">
        <f>IF(AY108="","",VLOOKUP(AY108,'シフト記号表（勤務時間帯）'!$C$6:$W$47,21,FALSE()))</f>
        <v/>
      </c>
      <c r="AZ109" s="440">
        <f>IF($BC$3="４週",SUM(U109:AV109),IF($BC$3="暦月",SUM(U109:AY109),""))</f>
        <v>0</v>
      </c>
      <c r="BA109" s="440"/>
      <c r="BB109" s="441">
        <f>IF($BC$3="４週",AZ109/4,IF($BC$3="暦月",(AZ109/($BC$8/7)),""))</f>
        <v>0</v>
      </c>
      <c r="BC109" s="441"/>
      <c r="BD109" s="475"/>
      <c r="BE109" s="475"/>
      <c r="BF109" s="475"/>
      <c r="BG109" s="475"/>
      <c r="BH109" s="475"/>
    </row>
    <row r="110" spans="2:60" ht="20.25" customHeight="1" x14ac:dyDescent="0.4">
      <c r="B110" s="87"/>
      <c r="C110" s="444"/>
      <c r="D110" s="444"/>
      <c r="E110" s="444"/>
      <c r="F110" s="88"/>
      <c r="G110" s="89">
        <f>C108</f>
        <v>0</v>
      </c>
      <c r="H110" s="449"/>
      <c r="I110" s="449"/>
      <c r="J110" s="449"/>
      <c r="K110" s="449"/>
      <c r="L110" s="449"/>
      <c r="M110" s="447"/>
      <c r="N110" s="447"/>
      <c r="O110" s="447"/>
      <c r="P110" s="178" t="s">
        <v>49</v>
      </c>
      <c r="Q110" s="91"/>
      <c r="R110" s="91"/>
      <c r="S110" s="108"/>
      <c r="T110" s="109"/>
      <c r="U110" s="94" t="str">
        <f>IF(U108="","",VLOOKUP(U108,'シフト記号表（勤務時間帯）'!$C$6:$Y$47,23,FALSE()))</f>
        <v/>
      </c>
      <c r="V110" s="95" t="str">
        <f>IF(V108="","",VLOOKUP(V108,'シフト記号表（勤務時間帯）'!$C$6:$Y$47,23,FALSE()))</f>
        <v/>
      </c>
      <c r="W110" s="95" t="str">
        <f>IF(W108="","",VLOOKUP(W108,'シフト記号表（勤務時間帯）'!$C$6:$Y$47,23,FALSE()))</f>
        <v/>
      </c>
      <c r="X110" s="95" t="str">
        <f>IF(X108="","",VLOOKUP(X108,'シフト記号表（勤務時間帯）'!$C$6:$Y$47,23,FALSE()))</f>
        <v/>
      </c>
      <c r="Y110" s="95" t="str">
        <f>IF(Y108="","",VLOOKUP(Y108,'シフト記号表（勤務時間帯）'!$C$6:$Y$47,23,FALSE()))</f>
        <v/>
      </c>
      <c r="Z110" s="95" t="str">
        <f>IF(Z108="","",VLOOKUP(Z108,'シフト記号表（勤務時間帯）'!$C$6:$Y$47,23,FALSE()))</f>
        <v/>
      </c>
      <c r="AA110" s="96" t="str">
        <f>IF(AA108="","",VLOOKUP(AA108,'シフト記号表（勤務時間帯）'!$C$6:$Y$47,23,FALSE()))</f>
        <v/>
      </c>
      <c r="AB110" s="94" t="str">
        <f>IF(AB108="","",VLOOKUP(AB108,'シフト記号表（勤務時間帯）'!$C$6:$Y$47,23,FALSE()))</f>
        <v/>
      </c>
      <c r="AC110" s="95" t="str">
        <f>IF(AC108="","",VLOOKUP(AC108,'シフト記号表（勤務時間帯）'!$C$6:$Y$47,23,FALSE()))</f>
        <v/>
      </c>
      <c r="AD110" s="95" t="str">
        <f>IF(AD108="","",VLOOKUP(AD108,'シフト記号表（勤務時間帯）'!$C$6:$Y$47,23,FALSE()))</f>
        <v/>
      </c>
      <c r="AE110" s="95" t="str">
        <f>IF(AE108="","",VLOOKUP(AE108,'シフト記号表（勤務時間帯）'!$C$6:$Y$47,23,FALSE()))</f>
        <v/>
      </c>
      <c r="AF110" s="95" t="str">
        <f>IF(AF108="","",VLOOKUP(AF108,'シフト記号表（勤務時間帯）'!$C$6:$Y$47,23,FALSE()))</f>
        <v/>
      </c>
      <c r="AG110" s="95" t="str">
        <f>IF(AG108="","",VLOOKUP(AG108,'シフト記号表（勤務時間帯）'!$C$6:$Y$47,23,FALSE()))</f>
        <v/>
      </c>
      <c r="AH110" s="96" t="str">
        <f>IF(AH108="","",VLOOKUP(AH108,'シフト記号表（勤務時間帯）'!$C$6:$Y$47,23,FALSE()))</f>
        <v/>
      </c>
      <c r="AI110" s="94" t="str">
        <f>IF(AI108="","",VLOOKUP(AI108,'シフト記号表（勤務時間帯）'!$C$6:$Y$47,23,FALSE()))</f>
        <v/>
      </c>
      <c r="AJ110" s="95" t="str">
        <f>IF(AJ108="","",VLOOKUP(AJ108,'シフト記号表（勤務時間帯）'!$C$6:$Y$47,23,FALSE()))</f>
        <v/>
      </c>
      <c r="AK110" s="95" t="str">
        <f>IF(AK108="","",VLOOKUP(AK108,'シフト記号表（勤務時間帯）'!$C$6:$Y$47,23,FALSE()))</f>
        <v/>
      </c>
      <c r="AL110" s="95" t="str">
        <f>IF(AL108="","",VLOOKUP(AL108,'シフト記号表（勤務時間帯）'!$C$6:$Y$47,23,FALSE()))</f>
        <v/>
      </c>
      <c r="AM110" s="95" t="str">
        <f>IF(AM108="","",VLOOKUP(AM108,'シフト記号表（勤務時間帯）'!$C$6:$Y$47,23,FALSE()))</f>
        <v/>
      </c>
      <c r="AN110" s="95" t="str">
        <f>IF(AN108="","",VLOOKUP(AN108,'シフト記号表（勤務時間帯）'!$C$6:$Y$47,23,FALSE()))</f>
        <v/>
      </c>
      <c r="AO110" s="96" t="str">
        <f>IF(AO108="","",VLOOKUP(AO108,'シフト記号表（勤務時間帯）'!$C$6:$Y$47,23,FALSE()))</f>
        <v/>
      </c>
      <c r="AP110" s="94" t="str">
        <f>IF(AP108="","",VLOOKUP(AP108,'シフト記号表（勤務時間帯）'!$C$6:$Y$47,23,FALSE()))</f>
        <v/>
      </c>
      <c r="AQ110" s="95" t="str">
        <f>IF(AQ108="","",VLOOKUP(AQ108,'シフト記号表（勤務時間帯）'!$C$6:$Y$47,23,FALSE()))</f>
        <v/>
      </c>
      <c r="AR110" s="95" t="str">
        <f>IF(AR108="","",VLOOKUP(AR108,'シフト記号表（勤務時間帯）'!$C$6:$Y$47,23,FALSE()))</f>
        <v/>
      </c>
      <c r="AS110" s="95" t="str">
        <f>IF(AS108="","",VLOOKUP(AS108,'シフト記号表（勤務時間帯）'!$C$6:$Y$47,23,FALSE()))</f>
        <v/>
      </c>
      <c r="AT110" s="95" t="str">
        <f>IF(AT108="","",VLOOKUP(AT108,'シフト記号表（勤務時間帯）'!$C$6:$Y$47,23,FALSE()))</f>
        <v/>
      </c>
      <c r="AU110" s="95" t="str">
        <f>IF(AU108="","",VLOOKUP(AU108,'シフト記号表（勤務時間帯）'!$C$6:$Y$47,23,FALSE()))</f>
        <v/>
      </c>
      <c r="AV110" s="96" t="str">
        <f>IF(AV108="","",VLOOKUP(AV108,'シフト記号表（勤務時間帯）'!$C$6:$Y$47,23,FALSE()))</f>
        <v/>
      </c>
      <c r="AW110" s="94" t="str">
        <f>IF(AW108="","",VLOOKUP(AW108,'シフト記号表（勤務時間帯）'!$C$6:$Y$47,23,FALSE()))</f>
        <v/>
      </c>
      <c r="AX110" s="95" t="str">
        <f>IF(AX108="","",VLOOKUP(AX108,'シフト記号表（勤務時間帯）'!$C$6:$Y$47,23,FALSE()))</f>
        <v/>
      </c>
      <c r="AY110" s="95" t="str">
        <f>IF(AY108="","",VLOOKUP(AY108,'シフト記号表（勤務時間帯）'!$C$6:$Y$47,23,FALSE()))</f>
        <v/>
      </c>
      <c r="AZ110" s="442">
        <f>IF($BC$3="４週",SUM(U110:AV110),IF($BC$3="暦月",SUM(U110:AY110),""))</f>
        <v>0</v>
      </c>
      <c r="BA110" s="442"/>
      <c r="BB110" s="443">
        <f>IF($BC$3="４週",AZ110/4,IF($BC$3="暦月",(AZ110/($BC$8/7)),""))</f>
        <v>0</v>
      </c>
      <c r="BC110" s="443"/>
      <c r="BD110" s="475"/>
      <c r="BE110" s="475"/>
      <c r="BF110" s="475"/>
      <c r="BG110" s="475"/>
      <c r="BH110" s="475"/>
    </row>
    <row r="111" spans="2:60" ht="20.25" customHeight="1" x14ac:dyDescent="0.4">
      <c r="B111" s="97"/>
      <c r="C111" s="444"/>
      <c r="D111" s="444"/>
      <c r="E111" s="444"/>
      <c r="F111" s="98"/>
      <c r="G111" s="99"/>
      <c r="H111" s="449"/>
      <c r="I111" s="449"/>
      <c r="J111" s="449"/>
      <c r="K111" s="449"/>
      <c r="L111" s="449"/>
      <c r="M111" s="447"/>
      <c r="N111" s="447"/>
      <c r="O111" s="447"/>
      <c r="P111" s="115" t="s">
        <v>47</v>
      </c>
      <c r="Q111" s="116"/>
      <c r="R111" s="116"/>
      <c r="S111" s="117"/>
      <c r="T111" s="118"/>
      <c r="U111" s="175"/>
      <c r="V111" s="176"/>
      <c r="W111" s="176"/>
      <c r="X111" s="176"/>
      <c r="Y111" s="176"/>
      <c r="Z111" s="176"/>
      <c r="AA111" s="177"/>
      <c r="AB111" s="175"/>
      <c r="AC111" s="176"/>
      <c r="AD111" s="176"/>
      <c r="AE111" s="176"/>
      <c r="AF111" s="176"/>
      <c r="AG111" s="176"/>
      <c r="AH111" s="177"/>
      <c r="AI111" s="175"/>
      <c r="AJ111" s="176"/>
      <c r="AK111" s="176"/>
      <c r="AL111" s="176"/>
      <c r="AM111" s="176"/>
      <c r="AN111" s="176"/>
      <c r="AO111" s="177"/>
      <c r="AP111" s="175"/>
      <c r="AQ111" s="176"/>
      <c r="AR111" s="176"/>
      <c r="AS111" s="176"/>
      <c r="AT111" s="176"/>
      <c r="AU111" s="176"/>
      <c r="AV111" s="177"/>
      <c r="AW111" s="175"/>
      <c r="AX111" s="176"/>
      <c r="AY111" s="176"/>
      <c r="AZ111" s="437"/>
      <c r="BA111" s="437"/>
      <c r="BB111" s="438"/>
      <c r="BC111" s="438"/>
      <c r="BD111" s="475"/>
      <c r="BE111" s="475"/>
      <c r="BF111" s="475"/>
      <c r="BG111" s="475"/>
      <c r="BH111" s="475"/>
    </row>
    <row r="112" spans="2:60" ht="20.25" customHeight="1" x14ac:dyDescent="0.4">
      <c r="B112" s="77">
        <f>B109+1</f>
        <v>31</v>
      </c>
      <c r="C112" s="444"/>
      <c r="D112" s="444"/>
      <c r="E112" s="444"/>
      <c r="F112" s="78">
        <f>C111</f>
        <v>0</v>
      </c>
      <c r="G112" s="79"/>
      <c r="H112" s="449"/>
      <c r="I112" s="449"/>
      <c r="J112" s="449"/>
      <c r="K112" s="449"/>
      <c r="L112" s="449"/>
      <c r="M112" s="447"/>
      <c r="N112" s="447"/>
      <c r="O112" s="447"/>
      <c r="P112" s="80" t="s">
        <v>48</v>
      </c>
      <c r="Q112" s="81"/>
      <c r="R112" s="81"/>
      <c r="S112" s="82"/>
      <c r="T112" s="83"/>
      <c r="U112" s="84" t="str">
        <f>IF(U111="","",VLOOKUP(U111,'シフト記号表（勤務時間帯）'!$C$6:$W$47,21,FALSE()))</f>
        <v/>
      </c>
      <c r="V112" s="85" t="str">
        <f>IF(V111="","",VLOOKUP(V111,'シフト記号表（勤務時間帯）'!$C$6:$W$47,21,FALSE()))</f>
        <v/>
      </c>
      <c r="W112" s="85" t="str">
        <f>IF(W111="","",VLOOKUP(W111,'シフト記号表（勤務時間帯）'!$C$6:$W$47,21,FALSE()))</f>
        <v/>
      </c>
      <c r="X112" s="85" t="str">
        <f>IF(X111="","",VLOOKUP(X111,'シフト記号表（勤務時間帯）'!$C$6:$W$47,21,FALSE()))</f>
        <v/>
      </c>
      <c r="Y112" s="85" t="str">
        <f>IF(Y111="","",VLOOKUP(Y111,'シフト記号表（勤務時間帯）'!$C$6:$W$47,21,FALSE()))</f>
        <v/>
      </c>
      <c r="Z112" s="85" t="str">
        <f>IF(Z111="","",VLOOKUP(Z111,'シフト記号表（勤務時間帯）'!$C$6:$W$47,21,FALSE()))</f>
        <v/>
      </c>
      <c r="AA112" s="86" t="str">
        <f>IF(AA111="","",VLOOKUP(AA111,'シフト記号表（勤務時間帯）'!$C$6:$W$47,21,FALSE()))</f>
        <v/>
      </c>
      <c r="AB112" s="84" t="str">
        <f>IF(AB111="","",VLOOKUP(AB111,'シフト記号表（勤務時間帯）'!$C$6:$W$47,21,FALSE()))</f>
        <v/>
      </c>
      <c r="AC112" s="85" t="str">
        <f>IF(AC111="","",VLOOKUP(AC111,'シフト記号表（勤務時間帯）'!$C$6:$W$47,21,FALSE()))</f>
        <v/>
      </c>
      <c r="AD112" s="85" t="str">
        <f>IF(AD111="","",VLOOKUP(AD111,'シフト記号表（勤務時間帯）'!$C$6:$W$47,21,FALSE()))</f>
        <v/>
      </c>
      <c r="AE112" s="85" t="str">
        <f>IF(AE111="","",VLOOKUP(AE111,'シフト記号表（勤務時間帯）'!$C$6:$W$47,21,FALSE()))</f>
        <v/>
      </c>
      <c r="AF112" s="85" t="str">
        <f>IF(AF111="","",VLOOKUP(AF111,'シフト記号表（勤務時間帯）'!$C$6:$W$47,21,FALSE()))</f>
        <v/>
      </c>
      <c r="AG112" s="85" t="str">
        <f>IF(AG111="","",VLOOKUP(AG111,'シフト記号表（勤務時間帯）'!$C$6:$W$47,21,FALSE()))</f>
        <v/>
      </c>
      <c r="AH112" s="86" t="str">
        <f>IF(AH111="","",VLOOKUP(AH111,'シフト記号表（勤務時間帯）'!$C$6:$W$47,21,FALSE()))</f>
        <v/>
      </c>
      <c r="AI112" s="84" t="str">
        <f>IF(AI111="","",VLOOKUP(AI111,'シフト記号表（勤務時間帯）'!$C$6:$W$47,21,FALSE()))</f>
        <v/>
      </c>
      <c r="AJ112" s="85" t="str">
        <f>IF(AJ111="","",VLOOKUP(AJ111,'シフト記号表（勤務時間帯）'!$C$6:$W$47,21,FALSE()))</f>
        <v/>
      </c>
      <c r="AK112" s="85" t="str">
        <f>IF(AK111="","",VLOOKUP(AK111,'シフト記号表（勤務時間帯）'!$C$6:$W$47,21,FALSE()))</f>
        <v/>
      </c>
      <c r="AL112" s="85" t="str">
        <f>IF(AL111="","",VLOOKUP(AL111,'シフト記号表（勤務時間帯）'!$C$6:$W$47,21,FALSE()))</f>
        <v/>
      </c>
      <c r="AM112" s="85" t="str">
        <f>IF(AM111="","",VLOOKUP(AM111,'シフト記号表（勤務時間帯）'!$C$6:$W$47,21,FALSE()))</f>
        <v/>
      </c>
      <c r="AN112" s="85" t="str">
        <f>IF(AN111="","",VLOOKUP(AN111,'シフト記号表（勤務時間帯）'!$C$6:$W$47,21,FALSE()))</f>
        <v/>
      </c>
      <c r="AO112" s="86" t="str">
        <f>IF(AO111="","",VLOOKUP(AO111,'シフト記号表（勤務時間帯）'!$C$6:$W$47,21,FALSE()))</f>
        <v/>
      </c>
      <c r="AP112" s="84" t="str">
        <f>IF(AP111="","",VLOOKUP(AP111,'シフト記号表（勤務時間帯）'!$C$6:$W$47,21,FALSE()))</f>
        <v/>
      </c>
      <c r="AQ112" s="85" t="str">
        <f>IF(AQ111="","",VLOOKUP(AQ111,'シフト記号表（勤務時間帯）'!$C$6:$W$47,21,FALSE()))</f>
        <v/>
      </c>
      <c r="AR112" s="85" t="str">
        <f>IF(AR111="","",VLOOKUP(AR111,'シフト記号表（勤務時間帯）'!$C$6:$W$47,21,FALSE()))</f>
        <v/>
      </c>
      <c r="AS112" s="85" t="str">
        <f>IF(AS111="","",VLOOKUP(AS111,'シフト記号表（勤務時間帯）'!$C$6:$W$47,21,FALSE()))</f>
        <v/>
      </c>
      <c r="AT112" s="85" t="str">
        <f>IF(AT111="","",VLOOKUP(AT111,'シフト記号表（勤務時間帯）'!$C$6:$W$47,21,FALSE()))</f>
        <v/>
      </c>
      <c r="AU112" s="85" t="str">
        <f>IF(AU111="","",VLOOKUP(AU111,'シフト記号表（勤務時間帯）'!$C$6:$W$47,21,FALSE()))</f>
        <v/>
      </c>
      <c r="AV112" s="86" t="str">
        <f>IF(AV111="","",VLOOKUP(AV111,'シフト記号表（勤務時間帯）'!$C$6:$W$47,21,FALSE()))</f>
        <v/>
      </c>
      <c r="AW112" s="84" t="str">
        <f>IF(AW111="","",VLOOKUP(AW111,'シフト記号表（勤務時間帯）'!$C$6:$W$47,21,FALSE()))</f>
        <v/>
      </c>
      <c r="AX112" s="85" t="str">
        <f>IF(AX111="","",VLOOKUP(AX111,'シフト記号表（勤務時間帯）'!$C$6:$W$47,21,FALSE()))</f>
        <v/>
      </c>
      <c r="AY112" s="85" t="str">
        <f>IF(AY111="","",VLOOKUP(AY111,'シフト記号表（勤務時間帯）'!$C$6:$W$47,21,FALSE()))</f>
        <v/>
      </c>
      <c r="AZ112" s="440">
        <f>IF($BC$3="４週",SUM(U112:AV112),IF($BC$3="暦月",SUM(U112:AY112),""))</f>
        <v>0</v>
      </c>
      <c r="BA112" s="440"/>
      <c r="BB112" s="441">
        <f>IF($BC$3="４週",AZ112/4,IF($BC$3="暦月",(AZ112/($BC$8/7)),""))</f>
        <v>0</v>
      </c>
      <c r="BC112" s="441"/>
      <c r="BD112" s="475"/>
      <c r="BE112" s="475"/>
      <c r="BF112" s="475"/>
      <c r="BG112" s="475"/>
      <c r="BH112" s="475"/>
    </row>
    <row r="113" spans="2:60" ht="20.25" customHeight="1" x14ac:dyDescent="0.4">
      <c r="B113" s="87"/>
      <c r="C113" s="444"/>
      <c r="D113" s="444"/>
      <c r="E113" s="444"/>
      <c r="F113" s="88"/>
      <c r="G113" s="89">
        <f>C111</f>
        <v>0</v>
      </c>
      <c r="H113" s="449"/>
      <c r="I113" s="449"/>
      <c r="J113" s="449"/>
      <c r="K113" s="449"/>
      <c r="L113" s="449"/>
      <c r="M113" s="447"/>
      <c r="N113" s="447"/>
      <c r="O113" s="447"/>
      <c r="P113" s="178" t="s">
        <v>49</v>
      </c>
      <c r="Q113" s="91"/>
      <c r="R113" s="91"/>
      <c r="S113" s="108"/>
      <c r="T113" s="109"/>
      <c r="U113" s="94" t="str">
        <f>IF(U111="","",VLOOKUP(U111,'シフト記号表（勤務時間帯）'!$C$6:$Y$47,23,FALSE()))</f>
        <v/>
      </c>
      <c r="V113" s="95" t="str">
        <f>IF(V111="","",VLOOKUP(V111,'シフト記号表（勤務時間帯）'!$C$6:$Y$47,23,FALSE()))</f>
        <v/>
      </c>
      <c r="W113" s="95" t="str">
        <f>IF(W111="","",VLOOKUP(W111,'シフト記号表（勤務時間帯）'!$C$6:$Y$47,23,FALSE()))</f>
        <v/>
      </c>
      <c r="X113" s="95" t="str">
        <f>IF(X111="","",VLOOKUP(X111,'シフト記号表（勤務時間帯）'!$C$6:$Y$47,23,FALSE()))</f>
        <v/>
      </c>
      <c r="Y113" s="95" t="str">
        <f>IF(Y111="","",VLOOKUP(Y111,'シフト記号表（勤務時間帯）'!$C$6:$Y$47,23,FALSE()))</f>
        <v/>
      </c>
      <c r="Z113" s="95" t="str">
        <f>IF(Z111="","",VLOOKUP(Z111,'シフト記号表（勤務時間帯）'!$C$6:$Y$47,23,FALSE()))</f>
        <v/>
      </c>
      <c r="AA113" s="96" t="str">
        <f>IF(AA111="","",VLOOKUP(AA111,'シフト記号表（勤務時間帯）'!$C$6:$Y$47,23,FALSE()))</f>
        <v/>
      </c>
      <c r="AB113" s="94" t="str">
        <f>IF(AB111="","",VLOOKUP(AB111,'シフト記号表（勤務時間帯）'!$C$6:$Y$47,23,FALSE()))</f>
        <v/>
      </c>
      <c r="AC113" s="95" t="str">
        <f>IF(AC111="","",VLOOKUP(AC111,'シフト記号表（勤務時間帯）'!$C$6:$Y$47,23,FALSE()))</f>
        <v/>
      </c>
      <c r="AD113" s="95" t="str">
        <f>IF(AD111="","",VLOOKUP(AD111,'シフト記号表（勤務時間帯）'!$C$6:$Y$47,23,FALSE()))</f>
        <v/>
      </c>
      <c r="AE113" s="95" t="str">
        <f>IF(AE111="","",VLOOKUP(AE111,'シフト記号表（勤務時間帯）'!$C$6:$Y$47,23,FALSE()))</f>
        <v/>
      </c>
      <c r="AF113" s="95" t="str">
        <f>IF(AF111="","",VLOOKUP(AF111,'シフト記号表（勤務時間帯）'!$C$6:$Y$47,23,FALSE()))</f>
        <v/>
      </c>
      <c r="AG113" s="95" t="str">
        <f>IF(AG111="","",VLOOKUP(AG111,'シフト記号表（勤務時間帯）'!$C$6:$Y$47,23,FALSE()))</f>
        <v/>
      </c>
      <c r="AH113" s="96" t="str">
        <f>IF(AH111="","",VLOOKUP(AH111,'シフト記号表（勤務時間帯）'!$C$6:$Y$47,23,FALSE()))</f>
        <v/>
      </c>
      <c r="AI113" s="94" t="str">
        <f>IF(AI111="","",VLOOKUP(AI111,'シフト記号表（勤務時間帯）'!$C$6:$Y$47,23,FALSE()))</f>
        <v/>
      </c>
      <c r="AJ113" s="95" t="str">
        <f>IF(AJ111="","",VLOOKUP(AJ111,'シフト記号表（勤務時間帯）'!$C$6:$Y$47,23,FALSE()))</f>
        <v/>
      </c>
      <c r="AK113" s="95" t="str">
        <f>IF(AK111="","",VLOOKUP(AK111,'シフト記号表（勤務時間帯）'!$C$6:$Y$47,23,FALSE()))</f>
        <v/>
      </c>
      <c r="AL113" s="95" t="str">
        <f>IF(AL111="","",VLOOKUP(AL111,'シフト記号表（勤務時間帯）'!$C$6:$Y$47,23,FALSE()))</f>
        <v/>
      </c>
      <c r="AM113" s="95" t="str">
        <f>IF(AM111="","",VLOOKUP(AM111,'シフト記号表（勤務時間帯）'!$C$6:$Y$47,23,FALSE()))</f>
        <v/>
      </c>
      <c r="AN113" s="95" t="str">
        <f>IF(AN111="","",VLOOKUP(AN111,'シフト記号表（勤務時間帯）'!$C$6:$Y$47,23,FALSE()))</f>
        <v/>
      </c>
      <c r="AO113" s="96" t="str">
        <f>IF(AO111="","",VLOOKUP(AO111,'シフト記号表（勤務時間帯）'!$C$6:$Y$47,23,FALSE()))</f>
        <v/>
      </c>
      <c r="AP113" s="94" t="str">
        <f>IF(AP111="","",VLOOKUP(AP111,'シフト記号表（勤務時間帯）'!$C$6:$Y$47,23,FALSE()))</f>
        <v/>
      </c>
      <c r="AQ113" s="95" t="str">
        <f>IF(AQ111="","",VLOOKUP(AQ111,'シフト記号表（勤務時間帯）'!$C$6:$Y$47,23,FALSE()))</f>
        <v/>
      </c>
      <c r="AR113" s="95" t="str">
        <f>IF(AR111="","",VLOOKUP(AR111,'シフト記号表（勤務時間帯）'!$C$6:$Y$47,23,FALSE()))</f>
        <v/>
      </c>
      <c r="AS113" s="95" t="str">
        <f>IF(AS111="","",VLOOKUP(AS111,'シフト記号表（勤務時間帯）'!$C$6:$Y$47,23,FALSE()))</f>
        <v/>
      </c>
      <c r="AT113" s="95" t="str">
        <f>IF(AT111="","",VLOOKUP(AT111,'シフト記号表（勤務時間帯）'!$C$6:$Y$47,23,FALSE()))</f>
        <v/>
      </c>
      <c r="AU113" s="95" t="str">
        <f>IF(AU111="","",VLOOKUP(AU111,'シフト記号表（勤務時間帯）'!$C$6:$Y$47,23,FALSE()))</f>
        <v/>
      </c>
      <c r="AV113" s="96" t="str">
        <f>IF(AV111="","",VLOOKUP(AV111,'シフト記号表（勤務時間帯）'!$C$6:$Y$47,23,FALSE()))</f>
        <v/>
      </c>
      <c r="AW113" s="94" t="str">
        <f>IF(AW111="","",VLOOKUP(AW111,'シフト記号表（勤務時間帯）'!$C$6:$Y$47,23,FALSE()))</f>
        <v/>
      </c>
      <c r="AX113" s="95" t="str">
        <f>IF(AX111="","",VLOOKUP(AX111,'シフト記号表（勤務時間帯）'!$C$6:$Y$47,23,FALSE()))</f>
        <v/>
      </c>
      <c r="AY113" s="95" t="str">
        <f>IF(AY111="","",VLOOKUP(AY111,'シフト記号表（勤務時間帯）'!$C$6:$Y$47,23,FALSE()))</f>
        <v/>
      </c>
      <c r="AZ113" s="442">
        <f>IF($BC$3="４週",SUM(U113:AV113),IF($BC$3="暦月",SUM(U113:AY113),""))</f>
        <v>0</v>
      </c>
      <c r="BA113" s="442"/>
      <c r="BB113" s="443">
        <f>IF($BC$3="４週",AZ113/4,IF($BC$3="暦月",(AZ113/($BC$8/7)),""))</f>
        <v>0</v>
      </c>
      <c r="BC113" s="443"/>
      <c r="BD113" s="475"/>
      <c r="BE113" s="475"/>
      <c r="BF113" s="475"/>
      <c r="BG113" s="475"/>
      <c r="BH113" s="475"/>
    </row>
    <row r="114" spans="2:60" ht="20.25" customHeight="1" x14ac:dyDescent="0.4">
      <c r="B114" s="97"/>
      <c r="C114" s="444"/>
      <c r="D114" s="444"/>
      <c r="E114" s="444"/>
      <c r="F114" s="98"/>
      <c r="G114" s="99"/>
      <c r="H114" s="449"/>
      <c r="I114" s="449"/>
      <c r="J114" s="449"/>
      <c r="K114" s="449"/>
      <c r="L114" s="449"/>
      <c r="M114" s="447"/>
      <c r="N114" s="447"/>
      <c r="O114" s="447"/>
      <c r="P114" s="115" t="s">
        <v>47</v>
      </c>
      <c r="Q114" s="116"/>
      <c r="R114" s="116"/>
      <c r="S114" s="117"/>
      <c r="T114" s="118"/>
      <c r="U114" s="175"/>
      <c r="V114" s="176"/>
      <c r="W114" s="176"/>
      <c r="X114" s="176"/>
      <c r="Y114" s="176"/>
      <c r="Z114" s="176"/>
      <c r="AA114" s="177"/>
      <c r="AB114" s="175"/>
      <c r="AC114" s="176"/>
      <c r="AD114" s="176"/>
      <c r="AE114" s="176"/>
      <c r="AF114" s="176"/>
      <c r="AG114" s="176"/>
      <c r="AH114" s="177"/>
      <c r="AI114" s="175"/>
      <c r="AJ114" s="176"/>
      <c r="AK114" s="176"/>
      <c r="AL114" s="176"/>
      <c r="AM114" s="176"/>
      <c r="AN114" s="176"/>
      <c r="AO114" s="177"/>
      <c r="AP114" s="175"/>
      <c r="AQ114" s="176"/>
      <c r="AR114" s="176"/>
      <c r="AS114" s="176"/>
      <c r="AT114" s="176"/>
      <c r="AU114" s="176"/>
      <c r="AV114" s="177"/>
      <c r="AW114" s="175"/>
      <c r="AX114" s="176"/>
      <c r="AY114" s="176"/>
      <c r="AZ114" s="437"/>
      <c r="BA114" s="437"/>
      <c r="BB114" s="438"/>
      <c r="BC114" s="438"/>
      <c r="BD114" s="475"/>
      <c r="BE114" s="475"/>
      <c r="BF114" s="475"/>
      <c r="BG114" s="475"/>
      <c r="BH114" s="475"/>
    </row>
    <row r="115" spans="2:60" ht="20.25" customHeight="1" x14ac:dyDescent="0.4">
      <c r="B115" s="77">
        <f>B112+1</f>
        <v>32</v>
      </c>
      <c r="C115" s="444"/>
      <c r="D115" s="444"/>
      <c r="E115" s="444"/>
      <c r="F115" s="78">
        <f>C114</f>
        <v>0</v>
      </c>
      <c r="G115" s="79"/>
      <c r="H115" s="449"/>
      <c r="I115" s="449"/>
      <c r="J115" s="449"/>
      <c r="K115" s="449"/>
      <c r="L115" s="449"/>
      <c r="M115" s="447"/>
      <c r="N115" s="447"/>
      <c r="O115" s="447"/>
      <c r="P115" s="80" t="s">
        <v>48</v>
      </c>
      <c r="Q115" s="81"/>
      <c r="R115" s="81"/>
      <c r="S115" s="82"/>
      <c r="T115" s="83"/>
      <c r="U115" s="84" t="str">
        <f>IF(U114="","",VLOOKUP(U114,'シフト記号表（勤務時間帯）'!$C$6:$W$47,21,FALSE()))</f>
        <v/>
      </c>
      <c r="V115" s="85" t="str">
        <f>IF(V114="","",VLOOKUP(V114,'シフト記号表（勤務時間帯）'!$C$6:$W$47,21,FALSE()))</f>
        <v/>
      </c>
      <c r="W115" s="85" t="str">
        <f>IF(W114="","",VLOOKUP(W114,'シフト記号表（勤務時間帯）'!$C$6:$W$47,21,FALSE()))</f>
        <v/>
      </c>
      <c r="X115" s="85" t="str">
        <f>IF(X114="","",VLOOKUP(X114,'シフト記号表（勤務時間帯）'!$C$6:$W$47,21,FALSE()))</f>
        <v/>
      </c>
      <c r="Y115" s="85" t="str">
        <f>IF(Y114="","",VLOOKUP(Y114,'シフト記号表（勤務時間帯）'!$C$6:$W$47,21,FALSE()))</f>
        <v/>
      </c>
      <c r="Z115" s="85" t="str">
        <f>IF(Z114="","",VLOOKUP(Z114,'シフト記号表（勤務時間帯）'!$C$6:$W$47,21,FALSE()))</f>
        <v/>
      </c>
      <c r="AA115" s="86" t="str">
        <f>IF(AA114="","",VLOOKUP(AA114,'シフト記号表（勤務時間帯）'!$C$6:$W$47,21,FALSE()))</f>
        <v/>
      </c>
      <c r="AB115" s="84" t="str">
        <f>IF(AB114="","",VLOOKUP(AB114,'シフト記号表（勤務時間帯）'!$C$6:$W$47,21,FALSE()))</f>
        <v/>
      </c>
      <c r="AC115" s="85" t="str">
        <f>IF(AC114="","",VLOOKUP(AC114,'シフト記号表（勤務時間帯）'!$C$6:$W$47,21,FALSE()))</f>
        <v/>
      </c>
      <c r="AD115" s="85" t="str">
        <f>IF(AD114="","",VLOOKUP(AD114,'シフト記号表（勤務時間帯）'!$C$6:$W$47,21,FALSE()))</f>
        <v/>
      </c>
      <c r="AE115" s="85" t="str">
        <f>IF(AE114="","",VLOOKUP(AE114,'シフト記号表（勤務時間帯）'!$C$6:$W$47,21,FALSE()))</f>
        <v/>
      </c>
      <c r="AF115" s="85" t="str">
        <f>IF(AF114="","",VLOOKUP(AF114,'シフト記号表（勤務時間帯）'!$C$6:$W$47,21,FALSE()))</f>
        <v/>
      </c>
      <c r="AG115" s="85" t="str">
        <f>IF(AG114="","",VLOOKUP(AG114,'シフト記号表（勤務時間帯）'!$C$6:$W$47,21,FALSE()))</f>
        <v/>
      </c>
      <c r="AH115" s="86" t="str">
        <f>IF(AH114="","",VLOOKUP(AH114,'シフト記号表（勤務時間帯）'!$C$6:$W$47,21,FALSE()))</f>
        <v/>
      </c>
      <c r="AI115" s="84" t="str">
        <f>IF(AI114="","",VLOOKUP(AI114,'シフト記号表（勤務時間帯）'!$C$6:$W$47,21,FALSE()))</f>
        <v/>
      </c>
      <c r="AJ115" s="85" t="str">
        <f>IF(AJ114="","",VLOOKUP(AJ114,'シフト記号表（勤務時間帯）'!$C$6:$W$47,21,FALSE()))</f>
        <v/>
      </c>
      <c r="AK115" s="85" t="str">
        <f>IF(AK114="","",VLOOKUP(AK114,'シフト記号表（勤務時間帯）'!$C$6:$W$47,21,FALSE()))</f>
        <v/>
      </c>
      <c r="AL115" s="85" t="str">
        <f>IF(AL114="","",VLOOKUP(AL114,'シフト記号表（勤務時間帯）'!$C$6:$W$47,21,FALSE()))</f>
        <v/>
      </c>
      <c r="AM115" s="85" t="str">
        <f>IF(AM114="","",VLOOKUP(AM114,'シフト記号表（勤務時間帯）'!$C$6:$W$47,21,FALSE()))</f>
        <v/>
      </c>
      <c r="AN115" s="85" t="str">
        <f>IF(AN114="","",VLOOKUP(AN114,'シフト記号表（勤務時間帯）'!$C$6:$W$47,21,FALSE()))</f>
        <v/>
      </c>
      <c r="AO115" s="86" t="str">
        <f>IF(AO114="","",VLOOKUP(AO114,'シフト記号表（勤務時間帯）'!$C$6:$W$47,21,FALSE()))</f>
        <v/>
      </c>
      <c r="AP115" s="84" t="str">
        <f>IF(AP114="","",VLOOKUP(AP114,'シフト記号表（勤務時間帯）'!$C$6:$W$47,21,FALSE()))</f>
        <v/>
      </c>
      <c r="AQ115" s="85" t="str">
        <f>IF(AQ114="","",VLOOKUP(AQ114,'シフト記号表（勤務時間帯）'!$C$6:$W$47,21,FALSE()))</f>
        <v/>
      </c>
      <c r="AR115" s="85" t="str">
        <f>IF(AR114="","",VLOOKUP(AR114,'シフト記号表（勤務時間帯）'!$C$6:$W$47,21,FALSE()))</f>
        <v/>
      </c>
      <c r="AS115" s="85" t="str">
        <f>IF(AS114="","",VLOOKUP(AS114,'シフト記号表（勤務時間帯）'!$C$6:$W$47,21,FALSE()))</f>
        <v/>
      </c>
      <c r="AT115" s="85" t="str">
        <f>IF(AT114="","",VLOOKUP(AT114,'シフト記号表（勤務時間帯）'!$C$6:$W$47,21,FALSE()))</f>
        <v/>
      </c>
      <c r="AU115" s="85" t="str">
        <f>IF(AU114="","",VLOOKUP(AU114,'シフト記号表（勤務時間帯）'!$C$6:$W$47,21,FALSE()))</f>
        <v/>
      </c>
      <c r="AV115" s="86" t="str">
        <f>IF(AV114="","",VLOOKUP(AV114,'シフト記号表（勤務時間帯）'!$C$6:$W$47,21,FALSE()))</f>
        <v/>
      </c>
      <c r="AW115" s="84" t="str">
        <f>IF(AW114="","",VLOOKUP(AW114,'シフト記号表（勤務時間帯）'!$C$6:$W$47,21,FALSE()))</f>
        <v/>
      </c>
      <c r="AX115" s="85" t="str">
        <f>IF(AX114="","",VLOOKUP(AX114,'シフト記号表（勤務時間帯）'!$C$6:$W$47,21,FALSE()))</f>
        <v/>
      </c>
      <c r="AY115" s="85" t="str">
        <f>IF(AY114="","",VLOOKUP(AY114,'シフト記号表（勤務時間帯）'!$C$6:$W$47,21,FALSE()))</f>
        <v/>
      </c>
      <c r="AZ115" s="440">
        <f>IF($BC$3="４週",SUM(U115:AV115),IF($BC$3="暦月",SUM(U115:AY115),""))</f>
        <v>0</v>
      </c>
      <c r="BA115" s="440"/>
      <c r="BB115" s="441">
        <f>IF($BC$3="４週",AZ115/4,IF($BC$3="暦月",(AZ115/($BC$8/7)),""))</f>
        <v>0</v>
      </c>
      <c r="BC115" s="441"/>
      <c r="BD115" s="475"/>
      <c r="BE115" s="475"/>
      <c r="BF115" s="475"/>
      <c r="BG115" s="475"/>
      <c r="BH115" s="475"/>
    </row>
    <row r="116" spans="2:60" ht="20.25" customHeight="1" x14ac:dyDescent="0.4">
      <c r="B116" s="87"/>
      <c r="C116" s="444"/>
      <c r="D116" s="444"/>
      <c r="E116" s="444"/>
      <c r="F116" s="88"/>
      <c r="G116" s="89">
        <f>C114</f>
        <v>0</v>
      </c>
      <c r="H116" s="449"/>
      <c r="I116" s="449"/>
      <c r="J116" s="449"/>
      <c r="K116" s="449"/>
      <c r="L116" s="449"/>
      <c r="M116" s="447"/>
      <c r="N116" s="447"/>
      <c r="O116" s="447"/>
      <c r="P116" s="178" t="s">
        <v>49</v>
      </c>
      <c r="Q116" s="91"/>
      <c r="R116" s="91"/>
      <c r="S116" s="108"/>
      <c r="T116" s="109"/>
      <c r="U116" s="94" t="str">
        <f>IF(U114="","",VLOOKUP(U114,'シフト記号表（勤務時間帯）'!$C$6:$Y$47,23,FALSE()))</f>
        <v/>
      </c>
      <c r="V116" s="95" t="str">
        <f>IF(V114="","",VLOOKUP(V114,'シフト記号表（勤務時間帯）'!$C$6:$Y$47,23,FALSE()))</f>
        <v/>
      </c>
      <c r="W116" s="95" t="str">
        <f>IF(W114="","",VLOOKUP(W114,'シフト記号表（勤務時間帯）'!$C$6:$Y$47,23,FALSE()))</f>
        <v/>
      </c>
      <c r="X116" s="95" t="str">
        <f>IF(X114="","",VLOOKUP(X114,'シフト記号表（勤務時間帯）'!$C$6:$Y$47,23,FALSE()))</f>
        <v/>
      </c>
      <c r="Y116" s="95" t="str">
        <f>IF(Y114="","",VLOOKUP(Y114,'シフト記号表（勤務時間帯）'!$C$6:$Y$47,23,FALSE()))</f>
        <v/>
      </c>
      <c r="Z116" s="95" t="str">
        <f>IF(Z114="","",VLOOKUP(Z114,'シフト記号表（勤務時間帯）'!$C$6:$Y$47,23,FALSE()))</f>
        <v/>
      </c>
      <c r="AA116" s="96" t="str">
        <f>IF(AA114="","",VLOOKUP(AA114,'シフト記号表（勤務時間帯）'!$C$6:$Y$47,23,FALSE()))</f>
        <v/>
      </c>
      <c r="AB116" s="94" t="str">
        <f>IF(AB114="","",VLOOKUP(AB114,'シフト記号表（勤務時間帯）'!$C$6:$Y$47,23,FALSE()))</f>
        <v/>
      </c>
      <c r="AC116" s="95" t="str">
        <f>IF(AC114="","",VLOOKUP(AC114,'シフト記号表（勤務時間帯）'!$C$6:$Y$47,23,FALSE()))</f>
        <v/>
      </c>
      <c r="AD116" s="95" t="str">
        <f>IF(AD114="","",VLOOKUP(AD114,'シフト記号表（勤務時間帯）'!$C$6:$Y$47,23,FALSE()))</f>
        <v/>
      </c>
      <c r="AE116" s="95" t="str">
        <f>IF(AE114="","",VLOOKUP(AE114,'シフト記号表（勤務時間帯）'!$C$6:$Y$47,23,FALSE()))</f>
        <v/>
      </c>
      <c r="AF116" s="95" t="str">
        <f>IF(AF114="","",VLOOKUP(AF114,'シフト記号表（勤務時間帯）'!$C$6:$Y$47,23,FALSE()))</f>
        <v/>
      </c>
      <c r="AG116" s="95" t="str">
        <f>IF(AG114="","",VLOOKUP(AG114,'シフト記号表（勤務時間帯）'!$C$6:$Y$47,23,FALSE()))</f>
        <v/>
      </c>
      <c r="AH116" s="96" t="str">
        <f>IF(AH114="","",VLOOKUP(AH114,'シフト記号表（勤務時間帯）'!$C$6:$Y$47,23,FALSE()))</f>
        <v/>
      </c>
      <c r="AI116" s="94" t="str">
        <f>IF(AI114="","",VLOOKUP(AI114,'シフト記号表（勤務時間帯）'!$C$6:$Y$47,23,FALSE()))</f>
        <v/>
      </c>
      <c r="AJ116" s="95" t="str">
        <f>IF(AJ114="","",VLOOKUP(AJ114,'シフト記号表（勤務時間帯）'!$C$6:$Y$47,23,FALSE()))</f>
        <v/>
      </c>
      <c r="AK116" s="95" t="str">
        <f>IF(AK114="","",VLOOKUP(AK114,'シフト記号表（勤務時間帯）'!$C$6:$Y$47,23,FALSE()))</f>
        <v/>
      </c>
      <c r="AL116" s="95" t="str">
        <f>IF(AL114="","",VLOOKUP(AL114,'シフト記号表（勤務時間帯）'!$C$6:$Y$47,23,FALSE()))</f>
        <v/>
      </c>
      <c r="AM116" s="95" t="str">
        <f>IF(AM114="","",VLOOKUP(AM114,'シフト記号表（勤務時間帯）'!$C$6:$Y$47,23,FALSE()))</f>
        <v/>
      </c>
      <c r="AN116" s="95" t="str">
        <f>IF(AN114="","",VLOOKUP(AN114,'シフト記号表（勤務時間帯）'!$C$6:$Y$47,23,FALSE()))</f>
        <v/>
      </c>
      <c r="AO116" s="96" t="str">
        <f>IF(AO114="","",VLOOKUP(AO114,'シフト記号表（勤務時間帯）'!$C$6:$Y$47,23,FALSE()))</f>
        <v/>
      </c>
      <c r="AP116" s="94" t="str">
        <f>IF(AP114="","",VLOOKUP(AP114,'シフト記号表（勤務時間帯）'!$C$6:$Y$47,23,FALSE()))</f>
        <v/>
      </c>
      <c r="AQ116" s="95" t="str">
        <f>IF(AQ114="","",VLOOKUP(AQ114,'シフト記号表（勤務時間帯）'!$C$6:$Y$47,23,FALSE()))</f>
        <v/>
      </c>
      <c r="AR116" s="95" t="str">
        <f>IF(AR114="","",VLOOKUP(AR114,'シフト記号表（勤務時間帯）'!$C$6:$Y$47,23,FALSE()))</f>
        <v/>
      </c>
      <c r="AS116" s="95" t="str">
        <f>IF(AS114="","",VLOOKUP(AS114,'シフト記号表（勤務時間帯）'!$C$6:$Y$47,23,FALSE()))</f>
        <v/>
      </c>
      <c r="AT116" s="95" t="str">
        <f>IF(AT114="","",VLOOKUP(AT114,'シフト記号表（勤務時間帯）'!$C$6:$Y$47,23,FALSE()))</f>
        <v/>
      </c>
      <c r="AU116" s="95" t="str">
        <f>IF(AU114="","",VLOOKUP(AU114,'シフト記号表（勤務時間帯）'!$C$6:$Y$47,23,FALSE()))</f>
        <v/>
      </c>
      <c r="AV116" s="96" t="str">
        <f>IF(AV114="","",VLOOKUP(AV114,'シフト記号表（勤務時間帯）'!$C$6:$Y$47,23,FALSE()))</f>
        <v/>
      </c>
      <c r="AW116" s="94" t="str">
        <f>IF(AW114="","",VLOOKUP(AW114,'シフト記号表（勤務時間帯）'!$C$6:$Y$47,23,FALSE()))</f>
        <v/>
      </c>
      <c r="AX116" s="95" t="str">
        <f>IF(AX114="","",VLOOKUP(AX114,'シフト記号表（勤務時間帯）'!$C$6:$Y$47,23,FALSE()))</f>
        <v/>
      </c>
      <c r="AY116" s="95" t="str">
        <f>IF(AY114="","",VLOOKUP(AY114,'シフト記号表（勤務時間帯）'!$C$6:$Y$47,23,FALSE()))</f>
        <v/>
      </c>
      <c r="AZ116" s="442">
        <f>IF($BC$3="４週",SUM(U116:AV116),IF($BC$3="暦月",SUM(U116:AY116),""))</f>
        <v>0</v>
      </c>
      <c r="BA116" s="442"/>
      <c r="BB116" s="443">
        <f>IF($BC$3="４週",AZ116/4,IF($BC$3="暦月",(AZ116/($BC$8/7)),""))</f>
        <v>0</v>
      </c>
      <c r="BC116" s="443"/>
      <c r="BD116" s="475"/>
      <c r="BE116" s="475"/>
      <c r="BF116" s="475"/>
      <c r="BG116" s="475"/>
      <c r="BH116" s="475"/>
    </row>
    <row r="117" spans="2:60" ht="20.25" customHeight="1" x14ac:dyDescent="0.4">
      <c r="B117" s="97"/>
      <c r="C117" s="444"/>
      <c r="D117" s="444"/>
      <c r="E117" s="444"/>
      <c r="F117" s="98"/>
      <c r="G117" s="99"/>
      <c r="H117" s="449"/>
      <c r="I117" s="449"/>
      <c r="J117" s="449"/>
      <c r="K117" s="449"/>
      <c r="L117" s="449"/>
      <c r="M117" s="447"/>
      <c r="N117" s="447"/>
      <c r="O117" s="447"/>
      <c r="P117" s="115" t="s">
        <v>47</v>
      </c>
      <c r="Q117" s="116"/>
      <c r="R117" s="116"/>
      <c r="S117" s="117"/>
      <c r="T117" s="118"/>
      <c r="U117" s="175"/>
      <c r="V117" s="176"/>
      <c r="W117" s="176"/>
      <c r="X117" s="176"/>
      <c r="Y117" s="176"/>
      <c r="Z117" s="176"/>
      <c r="AA117" s="177"/>
      <c r="AB117" s="175"/>
      <c r="AC117" s="176"/>
      <c r="AD117" s="176"/>
      <c r="AE117" s="176"/>
      <c r="AF117" s="176"/>
      <c r="AG117" s="176"/>
      <c r="AH117" s="177"/>
      <c r="AI117" s="175"/>
      <c r="AJ117" s="176"/>
      <c r="AK117" s="176"/>
      <c r="AL117" s="176"/>
      <c r="AM117" s="176"/>
      <c r="AN117" s="176"/>
      <c r="AO117" s="177"/>
      <c r="AP117" s="175"/>
      <c r="AQ117" s="176"/>
      <c r="AR117" s="176"/>
      <c r="AS117" s="176"/>
      <c r="AT117" s="176"/>
      <c r="AU117" s="176"/>
      <c r="AV117" s="177"/>
      <c r="AW117" s="175"/>
      <c r="AX117" s="176"/>
      <c r="AY117" s="176"/>
      <c r="AZ117" s="437"/>
      <c r="BA117" s="437"/>
      <c r="BB117" s="438"/>
      <c r="BC117" s="438"/>
      <c r="BD117" s="475"/>
      <c r="BE117" s="475"/>
      <c r="BF117" s="475"/>
      <c r="BG117" s="475"/>
      <c r="BH117" s="475"/>
    </row>
    <row r="118" spans="2:60" ht="20.25" customHeight="1" x14ac:dyDescent="0.4">
      <c r="B118" s="77">
        <f>B115+1</f>
        <v>33</v>
      </c>
      <c r="C118" s="444"/>
      <c r="D118" s="444"/>
      <c r="E118" s="444"/>
      <c r="F118" s="78">
        <f>C117</f>
        <v>0</v>
      </c>
      <c r="G118" s="79"/>
      <c r="H118" s="449"/>
      <c r="I118" s="449"/>
      <c r="J118" s="449"/>
      <c r="K118" s="449"/>
      <c r="L118" s="449"/>
      <c r="M118" s="447"/>
      <c r="N118" s="447"/>
      <c r="O118" s="447"/>
      <c r="P118" s="80" t="s">
        <v>48</v>
      </c>
      <c r="Q118" s="81"/>
      <c r="R118" s="81"/>
      <c r="S118" s="82"/>
      <c r="T118" s="83"/>
      <c r="U118" s="84" t="str">
        <f>IF(U117="","",VLOOKUP(U117,'シフト記号表（勤務時間帯）'!$C$6:$W$47,21,FALSE()))</f>
        <v/>
      </c>
      <c r="V118" s="85" t="str">
        <f>IF(V117="","",VLOOKUP(V117,'シフト記号表（勤務時間帯）'!$C$6:$W$47,21,FALSE()))</f>
        <v/>
      </c>
      <c r="W118" s="85" t="str">
        <f>IF(W117="","",VLOOKUP(W117,'シフト記号表（勤務時間帯）'!$C$6:$W$47,21,FALSE()))</f>
        <v/>
      </c>
      <c r="X118" s="85" t="str">
        <f>IF(X117="","",VLOOKUP(X117,'シフト記号表（勤務時間帯）'!$C$6:$W$47,21,FALSE()))</f>
        <v/>
      </c>
      <c r="Y118" s="85" t="str">
        <f>IF(Y117="","",VLOOKUP(Y117,'シフト記号表（勤務時間帯）'!$C$6:$W$47,21,FALSE()))</f>
        <v/>
      </c>
      <c r="Z118" s="85" t="str">
        <f>IF(Z117="","",VLOOKUP(Z117,'シフト記号表（勤務時間帯）'!$C$6:$W$47,21,FALSE()))</f>
        <v/>
      </c>
      <c r="AA118" s="86" t="str">
        <f>IF(AA117="","",VLOOKUP(AA117,'シフト記号表（勤務時間帯）'!$C$6:$W$47,21,FALSE()))</f>
        <v/>
      </c>
      <c r="AB118" s="84" t="str">
        <f>IF(AB117="","",VLOOKUP(AB117,'シフト記号表（勤務時間帯）'!$C$6:$W$47,21,FALSE()))</f>
        <v/>
      </c>
      <c r="AC118" s="85" t="str">
        <f>IF(AC117="","",VLOOKUP(AC117,'シフト記号表（勤務時間帯）'!$C$6:$W$47,21,FALSE()))</f>
        <v/>
      </c>
      <c r="AD118" s="85" t="str">
        <f>IF(AD117="","",VLOOKUP(AD117,'シフト記号表（勤務時間帯）'!$C$6:$W$47,21,FALSE()))</f>
        <v/>
      </c>
      <c r="AE118" s="85" t="str">
        <f>IF(AE117="","",VLOOKUP(AE117,'シフト記号表（勤務時間帯）'!$C$6:$W$47,21,FALSE()))</f>
        <v/>
      </c>
      <c r="AF118" s="85" t="str">
        <f>IF(AF117="","",VLOOKUP(AF117,'シフト記号表（勤務時間帯）'!$C$6:$W$47,21,FALSE()))</f>
        <v/>
      </c>
      <c r="AG118" s="85" t="str">
        <f>IF(AG117="","",VLOOKUP(AG117,'シフト記号表（勤務時間帯）'!$C$6:$W$47,21,FALSE()))</f>
        <v/>
      </c>
      <c r="AH118" s="86" t="str">
        <f>IF(AH117="","",VLOOKUP(AH117,'シフト記号表（勤務時間帯）'!$C$6:$W$47,21,FALSE()))</f>
        <v/>
      </c>
      <c r="AI118" s="84" t="str">
        <f>IF(AI117="","",VLOOKUP(AI117,'シフト記号表（勤務時間帯）'!$C$6:$W$47,21,FALSE()))</f>
        <v/>
      </c>
      <c r="AJ118" s="85" t="str">
        <f>IF(AJ117="","",VLOOKUP(AJ117,'シフト記号表（勤務時間帯）'!$C$6:$W$47,21,FALSE()))</f>
        <v/>
      </c>
      <c r="AK118" s="85" t="str">
        <f>IF(AK117="","",VLOOKUP(AK117,'シフト記号表（勤務時間帯）'!$C$6:$W$47,21,FALSE()))</f>
        <v/>
      </c>
      <c r="AL118" s="85" t="str">
        <f>IF(AL117="","",VLOOKUP(AL117,'シフト記号表（勤務時間帯）'!$C$6:$W$47,21,FALSE()))</f>
        <v/>
      </c>
      <c r="AM118" s="85" t="str">
        <f>IF(AM117="","",VLOOKUP(AM117,'シフト記号表（勤務時間帯）'!$C$6:$W$47,21,FALSE()))</f>
        <v/>
      </c>
      <c r="AN118" s="85" t="str">
        <f>IF(AN117="","",VLOOKUP(AN117,'シフト記号表（勤務時間帯）'!$C$6:$W$47,21,FALSE()))</f>
        <v/>
      </c>
      <c r="AO118" s="86" t="str">
        <f>IF(AO117="","",VLOOKUP(AO117,'シフト記号表（勤務時間帯）'!$C$6:$W$47,21,FALSE()))</f>
        <v/>
      </c>
      <c r="AP118" s="84" t="str">
        <f>IF(AP117="","",VLOOKUP(AP117,'シフト記号表（勤務時間帯）'!$C$6:$W$47,21,FALSE()))</f>
        <v/>
      </c>
      <c r="AQ118" s="85" t="str">
        <f>IF(AQ117="","",VLOOKUP(AQ117,'シフト記号表（勤務時間帯）'!$C$6:$W$47,21,FALSE()))</f>
        <v/>
      </c>
      <c r="AR118" s="85" t="str">
        <f>IF(AR117="","",VLOOKUP(AR117,'シフト記号表（勤務時間帯）'!$C$6:$W$47,21,FALSE()))</f>
        <v/>
      </c>
      <c r="AS118" s="85" t="str">
        <f>IF(AS117="","",VLOOKUP(AS117,'シフト記号表（勤務時間帯）'!$C$6:$W$47,21,FALSE()))</f>
        <v/>
      </c>
      <c r="AT118" s="85" t="str">
        <f>IF(AT117="","",VLOOKUP(AT117,'シフト記号表（勤務時間帯）'!$C$6:$W$47,21,FALSE()))</f>
        <v/>
      </c>
      <c r="AU118" s="85" t="str">
        <f>IF(AU117="","",VLOOKUP(AU117,'シフト記号表（勤務時間帯）'!$C$6:$W$47,21,FALSE()))</f>
        <v/>
      </c>
      <c r="AV118" s="86" t="str">
        <f>IF(AV117="","",VLOOKUP(AV117,'シフト記号表（勤務時間帯）'!$C$6:$W$47,21,FALSE()))</f>
        <v/>
      </c>
      <c r="AW118" s="84" t="str">
        <f>IF(AW117="","",VLOOKUP(AW117,'シフト記号表（勤務時間帯）'!$C$6:$W$47,21,FALSE()))</f>
        <v/>
      </c>
      <c r="AX118" s="85" t="str">
        <f>IF(AX117="","",VLOOKUP(AX117,'シフト記号表（勤務時間帯）'!$C$6:$W$47,21,FALSE()))</f>
        <v/>
      </c>
      <c r="AY118" s="85" t="str">
        <f>IF(AY117="","",VLOOKUP(AY117,'シフト記号表（勤務時間帯）'!$C$6:$W$47,21,FALSE()))</f>
        <v/>
      </c>
      <c r="AZ118" s="440">
        <f>IF($BC$3="４週",SUM(U118:AV118),IF($BC$3="暦月",SUM(U118:AY118),""))</f>
        <v>0</v>
      </c>
      <c r="BA118" s="440"/>
      <c r="BB118" s="441">
        <f>IF($BC$3="４週",AZ118/4,IF($BC$3="暦月",(AZ118/($BC$8/7)),""))</f>
        <v>0</v>
      </c>
      <c r="BC118" s="441"/>
      <c r="BD118" s="475"/>
      <c r="BE118" s="475"/>
      <c r="BF118" s="475"/>
      <c r="BG118" s="475"/>
      <c r="BH118" s="475"/>
    </row>
    <row r="119" spans="2:60" ht="20.25" customHeight="1" x14ac:dyDescent="0.4">
      <c r="B119" s="87"/>
      <c r="C119" s="444"/>
      <c r="D119" s="444"/>
      <c r="E119" s="444"/>
      <c r="F119" s="88"/>
      <c r="G119" s="89">
        <f>C117</f>
        <v>0</v>
      </c>
      <c r="H119" s="449"/>
      <c r="I119" s="449"/>
      <c r="J119" s="449"/>
      <c r="K119" s="449"/>
      <c r="L119" s="449"/>
      <c r="M119" s="447"/>
      <c r="N119" s="447"/>
      <c r="O119" s="447"/>
      <c r="P119" s="178" t="s">
        <v>49</v>
      </c>
      <c r="Q119" s="91"/>
      <c r="R119" s="91"/>
      <c r="S119" s="108"/>
      <c r="T119" s="109"/>
      <c r="U119" s="94" t="str">
        <f>IF(U117="","",VLOOKUP(U117,'シフト記号表（勤務時間帯）'!$C$6:$Y$47,23,FALSE()))</f>
        <v/>
      </c>
      <c r="V119" s="95" t="str">
        <f>IF(V117="","",VLOOKUP(V117,'シフト記号表（勤務時間帯）'!$C$6:$Y$47,23,FALSE()))</f>
        <v/>
      </c>
      <c r="W119" s="95" t="str">
        <f>IF(W117="","",VLOOKUP(W117,'シフト記号表（勤務時間帯）'!$C$6:$Y$47,23,FALSE()))</f>
        <v/>
      </c>
      <c r="X119" s="95" t="str">
        <f>IF(X117="","",VLOOKUP(X117,'シフト記号表（勤務時間帯）'!$C$6:$Y$47,23,FALSE()))</f>
        <v/>
      </c>
      <c r="Y119" s="95" t="str">
        <f>IF(Y117="","",VLOOKUP(Y117,'シフト記号表（勤務時間帯）'!$C$6:$Y$47,23,FALSE()))</f>
        <v/>
      </c>
      <c r="Z119" s="95" t="str">
        <f>IF(Z117="","",VLOOKUP(Z117,'シフト記号表（勤務時間帯）'!$C$6:$Y$47,23,FALSE()))</f>
        <v/>
      </c>
      <c r="AA119" s="96" t="str">
        <f>IF(AA117="","",VLOOKUP(AA117,'シフト記号表（勤務時間帯）'!$C$6:$Y$47,23,FALSE()))</f>
        <v/>
      </c>
      <c r="AB119" s="94" t="str">
        <f>IF(AB117="","",VLOOKUP(AB117,'シフト記号表（勤務時間帯）'!$C$6:$Y$47,23,FALSE()))</f>
        <v/>
      </c>
      <c r="AC119" s="95" t="str">
        <f>IF(AC117="","",VLOOKUP(AC117,'シフト記号表（勤務時間帯）'!$C$6:$Y$47,23,FALSE()))</f>
        <v/>
      </c>
      <c r="AD119" s="95" t="str">
        <f>IF(AD117="","",VLOOKUP(AD117,'シフト記号表（勤務時間帯）'!$C$6:$Y$47,23,FALSE()))</f>
        <v/>
      </c>
      <c r="AE119" s="95" t="str">
        <f>IF(AE117="","",VLOOKUP(AE117,'シフト記号表（勤務時間帯）'!$C$6:$Y$47,23,FALSE()))</f>
        <v/>
      </c>
      <c r="AF119" s="95" t="str">
        <f>IF(AF117="","",VLOOKUP(AF117,'シフト記号表（勤務時間帯）'!$C$6:$Y$47,23,FALSE()))</f>
        <v/>
      </c>
      <c r="AG119" s="95" t="str">
        <f>IF(AG117="","",VLOOKUP(AG117,'シフト記号表（勤務時間帯）'!$C$6:$Y$47,23,FALSE()))</f>
        <v/>
      </c>
      <c r="AH119" s="96" t="str">
        <f>IF(AH117="","",VLOOKUP(AH117,'シフト記号表（勤務時間帯）'!$C$6:$Y$47,23,FALSE()))</f>
        <v/>
      </c>
      <c r="AI119" s="94" t="str">
        <f>IF(AI117="","",VLOOKUP(AI117,'シフト記号表（勤務時間帯）'!$C$6:$Y$47,23,FALSE()))</f>
        <v/>
      </c>
      <c r="AJ119" s="95" t="str">
        <f>IF(AJ117="","",VLOOKUP(AJ117,'シフト記号表（勤務時間帯）'!$C$6:$Y$47,23,FALSE()))</f>
        <v/>
      </c>
      <c r="AK119" s="95" t="str">
        <f>IF(AK117="","",VLOOKUP(AK117,'シフト記号表（勤務時間帯）'!$C$6:$Y$47,23,FALSE()))</f>
        <v/>
      </c>
      <c r="AL119" s="95" t="str">
        <f>IF(AL117="","",VLOOKUP(AL117,'シフト記号表（勤務時間帯）'!$C$6:$Y$47,23,FALSE()))</f>
        <v/>
      </c>
      <c r="AM119" s="95" t="str">
        <f>IF(AM117="","",VLOOKUP(AM117,'シフト記号表（勤務時間帯）'!$C$6:$Y$47,23,FALSE()))</f>
        <v/>
      </c>
      <c r="AN119" s="95" t="str">
        <f>IF(AN117="","",VLOOKUP(AN117,'シフト記号表（勤務時間帯）'!$C$6:$Y$47,23,FALSE()))</f>
        <v/>
      </c>
      <c r="AO119" s="96" t="str">
        <f>IF(AO117="","",VLOOKUP(AO117,'シフト記号表（勤務時間帯）'!$C$6:$Y$47,23,FALSE()))</f>
        <v/>
      </c>
      <c r="AP119" s="94" t="str">
        <f>IF(AP117="","",VLOOKUP(AP117,'シフト記号表（勤務時間帯）'!$C$6:$Y$47,23,FALSE()))</f>
        <v/>
      </c>
      <c r="AQ119" s="95" t="str">
        <f>IF(AQ117="","",VLOOKUP(AQ117,'シフト記号表（勤務時間帯）'!$C$6:$Y$47,23,FALSE()))</f>
        <v/>
      </c>
      <c r="AR119" s="95" t="str">
        <f>IF(AR117="","",VLOOKUP(AR117,'シフト記号表（勤務時間帯）'!$C$6:$Y$47,23,FALSE()))</f>
        <v/>
      </c>
      <c r="AS119" s="95" t="str">
        <f>IF(AS117="","",VLOOKUP(AS117,'シフト記号表（勤務時間帯）'!$C$6:$Y$47,23,FALSE()))</f>
        <v/>
      </c>
      <c r="AT119" s="95" t="str">
        <f>IF(AT117="","",VLOOKUP(AT117,'シフト記号表（勤務時間帯）'!$C$6:$Y$47,23,FALSE()))</f>
        <v/>
      </c>
      <c r="AU119" s="95" t="str">
        <f>IF(AU117="","",VLOOKUP(AU117,'シフト記号表（勤務時間帯）'!$C$6:$Y$47,23,FALSE()))</f>
        <v/>
      </c>
      <c r="AV119" s="96" t="str">
        <f>IF(AV117="","",VLOOKUP(AV117,'シフト記号表（勤務時間帯）'!$C$6:$Y$47,23,FALSE()))</f>
        <v/>
      </c>
      <c r="AW119" s="94" t="str">
        <f>IF(AW117="","",VLOOKUP(AW117,'シフト記号表（勤務時間帯）'!$C$6:$Y$47,23,FALSE()))</f>
        <v/>
      </c>
      <c r="AX119" s="95" t="str">
        <f>IF(AX117="","",VLOOKUP(AX117,'シフト記号表（勤務時間帯）'!$C$6:$Y$47,23,FALSE()))</f>
        <v/>
      </c>
      <c r="AY119" s="95" t="str">
        <f>IF(AY117="","",VLOOKUP(AY117,'シフト記号表（勤務時間帯）'!$C$6:$Y$47,23,FALSE()))</f>
        <v/>
      </c>
      <c r="AZ119" s="442">
        <f>IF($BC$3="４週",SUM(U119:AV119),IF($BC$3="暦月",SUM(U119:AY119),""))</f>
        <v>0</v>
      </c>
      <c r="BA119" s="442"/>
      <c r="BB119" s="443">
        <f>IF($BC$3="４週",AZ119/4,IF($BC$3="暦月",(AZ119/($BC$8/7)),""))</f>
        <v>0</v>
      </c>
      <c r="BC119" s="443"/>
      <c r="BD119" s="475"/>
      <c r="BE119" s="475"/>
      <c r="BF119" s="475"/>
      <c r="BG119" s="475"/>
      <c r="BH119" s="475"/>
    </row>
    <row r="120" spans="2:60" ht="20.25" customHeight="1" x14ac:dyDescent="0.4">
      <c r="B120" s="97"/>
      <c r="C120" s="444"/>
      <c r="D120" s="444"/>
      <c r="E120" s="444"/>
      <c r="F120" s="98"/>
      <c r="G120" s="99"/>
      <c r="H120" s="449"/>
      <c r="I120" s="449"/>
      <c r="J120" s="449"/>
      <c r="K120" s="449"/>
      <c r="L120" s="449"/>
      <c r="M120" s="447"/>
      <c r="N120" s="447"/>
      <c r="O120" s="447"/>
      <c r="P120" s="115" t="s">
        <v>47</v>
      </c>
      <c r="Q120" s="116"/>
      <c r="R120" s="116"/>
      <c r="S120" s="117"/>
      <c r="T120" s="118"/>
      <c r="U120" s="175"/>
      <c r="V120" s="176"/>
      <c r="W120" s="176"/>
      <c r="X120" s="176"/>
      <c r="Y120" s="176"/>
      <c r="Z120" s="176"/>
      <c r="AA120" s="177"/>
      <c r="AB120" s="175"/>
      <c r="AC120" s="176"/>
      <c r="AD120" s="176"/>
      <c r="AE120" s="176"/>
      <c r="AF120" s="176"/>
      <c r="AG120" s="176"/>
      <c r="AH120" s="177"/>
      <c r="AI120" s="175"/>
      <c r="AJ120" s="176"/>
      <c r="AK120" s="176"/>
      <c r="AL120" s="176"/>
      <c r="AM120" s="176"/>
      <c r="AN120" s="176"/>
      <c r="AO120" s="177"/>
      <c r="AP120" s="175"/>
      <c r="AQ120" s="176"/>
      <c r="AR120" s="176"/>
      <c r="AS120" s="176"/>
      <c r="AT120" s="176"/>
      <c r="AU120" s="176"/>
      <c r="AV120" s="177"/>
      <c r="AW120" s="175"/>
      <c r="AX120" s="176"/>
      <c r="AY120" s="176"/>
      <c r="AZ120" s="437"/>
      <c r="BA120" s="437"/>
      <c r="BB120" s="438"/>
      <c r="BC120" s="438"/>
      <c r="BD120" s="475"/>
      <c r="BE120" s="475"/>
      <c r="BF120" s="475"/>
      <c r="BG120" s="475"/>
      <c r="BH120" s="475"/>
    </row>
    <row r="121" spans="2:60" ht="20.25" customHeight="1" x14ac:dyDescent="0.4">
      <c r="B121" s="77">
        <f>B118+1</f>
        <v>34</v>
      </c>
      <c r="C121" s="444"/>
      <c r="D121" s="444"/>
      <c r="E121" s="444"/>
      <c r="F121" s="78">
        <f>C120</f>
        <v>0</v>
      </c>
      <c r="G121" s="79"/>
      <c r="H121" s="449"/>
      <c r="I121" s="449"/>
      <c r="J121" s="449"/>
      <c r="K121" s="449"/>
      <c r="L121" s="449"/>
      <c r="M121" s="447"/>
      <c r="N121" s="447"/>
      <c r="O121" s="447"/>
      <c r="P121" s="80" t="s">
        <v>48</v>
      </c>
      <c r="Q121" s="81"/>
      <c r="R121" s="81"/>
      <c r="S121" s="82"/>
      <c r="T121" s="83"/>
      <c r="U121" s="84" t="str">
        <f>IF(U120="","",VLOOKUP(U120,'シフト記号表（勤務時間帯）'!$C$6:$W$47,21,FALSE()))</f>
        <v/>
      </c>
      <c r="V121" s="85" t="str">
        <f>IF(V120="","",VLOOKUP(V120,'シフト記号表（勤務時間帯）'!$C$6:$W$47,21,FALSE()))</f>
        <v/>
      </c>
      <c r="W121" s="85" t="str">
        <f>IF(W120="","",VLOOKUP(W120,'シフト記号表（勤務時間帯）'!$C$6:$W$47,21,FALSE()))</f>
        <v/>
      </c>
      <c r="X121" s="85" t="str">
        <f>IF(X120="","",VLOOKUP(X120,'シフト記号表（勤務時間帯）'!$C$6:$W$47,21,FALSE()))</f>
        <v/>
      </c>
      <c r="Y121" s="85" t="str">
        <f>IF(Y120="","",VLOOKUP(Y120,'シフト記号表（勤務時間帯）'!$C$6:$W$47,21,FALSE()))</f>
        <v/>
      </c>
      <c r="Z121" s="85" t="str">
        <f>IF(Z120="","",VLOOKUP(Z120,'シフト記号表（勤務時間帯）'!$C$6:$W$47,21,FALSE()))</f>
        <v/>
      </c>
      <c r="AA121" s="86" t="str">
        <f>IF(AA120="","",VLOOKUP(AA120,'シフト記号表（勤務時間帯）'!$C$6:$W$47,21,FALSE()))</f>
        <v/>
      </c>
      <c r="AB121" s="84" t="str">
        <f>IF(AB120="","",VLOOKUP(AB120,'シフト記号表（勤務時間帯）'!$C$6:$W$47,21,FALSE()))</f>
        <v/>
      </c>
      <c r="AC121" s="85" t="str">
        <f>IF(AC120="","",VLOOKUP(AC120,'シフト記号表（勤務時間帯）'!$C$6:$W$47,21,FALSE()))</f>
        <v/>
      </c>
      <c r="AD121" s="85" t="str">
        <f>IF(AD120="","",VLOOKUP(AD120,'シフト記号表（勤務時間帯）'!$C$6:$W$47,21,FALSE()))</f>
        <v/>
      </c>
      <c r="AE121" s="85" t="str">
        <f>IF(AE120="","",VLOOKUP(AE120,'シフト記号表（勤務時間帯）'!$C$6:$W$47,21,FALSE()))</f>
        <v/>
      </c>
      <c r="AF121" s="85" t="str">
        <f>IF(AF120="","",VLOOKUP(AF120,'シフト記号表（勤務時間帯）'!$C$6:$W$47,21,FALSE()))</f>
        <v/>
      </c>
      <c r="AG121" s="85" t="str">
        <f>IF(AG120="","",VLOOKUP(AG120,'シフト記号表（勤務時間帯）'!$C$6:$W$47,21,FALSE()))</f>
        <v/>
      </c>
      <c r="AH121" s="86" t="str">
        <f>IF(AH120="","",VLOOKUP(AH120,'シフト記号表（勤務時間帯）'!$C$6:$W$47,21,FALSE()))</f>
        <v/>
      </c>
      <c r="AI121" s="84" t="str">
        <f>IF(AI120="","",VLOOKUP(AI120,'シフト記号表（勤務時間帯）'!$C$6:$W$47,21,FALSE()))</f>
        <v/>
      </c>
      <c r="AJ121" s="85" t="str">
        <f>IF(AJ120="","",VLOOKUP(AJ120,'シフト記号表（勤務時間帯）'!$C$6:$W$47,21,FALSE()))</f>
        <v/>
      </c>
      <c r="AK121" s="85" t="str">
        <f>IF(AK120="","",VLOOKUP(AK120,'シフト記号表（勤務時間帯）'!$C$6:$W$47,21,FALSE()))</f>
        <v/>
      </c>
      <c r="AL121" s="85" t="str">
        <f>IF(AL120="","",VLOOKUP(AL120,'シフト記号表（勤務時間帯）'!$C$6:$W$47,21,FALSE()))</f>
        <v/>
      </c>
      <c r="AM121" s="85" t="str">
        <f>IF(AM120="","",VLOOKUP(AM120,'シフト記号表（勤務時間帯）'!$C$6:$W$47,21,FALSE()))</f>
        <v/>
      </c>
      <c r="AN121" s="85" t="str">
        <f>IF(AN120="","",VLOOKUP(AN120,'シフト記号表（勤務時間帯）'!$C$6:$W$47,21,FALSE()))</f>
        <v/>
      </c>
      <c r="AO121" s="86" t="str">
        <f>IF(AO120="","",VLOOKUP(AO120,'シフト記号表（勤務時間帯）'!$C$6:$W$47,21,FALSE()))</f>
        <v/>
      </c>
      <c r="AP121" s="84" t="str">
        <f>IF(AP120="","",VLOOKUP(AP120,'シフト記号表（勤務時間帯）'!$C$6:$W$47,21,FALSE()))</f>
        <v/>
      </c>
      <c r="AQ121" s="85" t="str">
        <f>IF(AQ120="","",VLOOKUP(AQ120,'シフト記号表（勤務時間帯）'!$C$6:$W$47,21,FALSE()))</f>
        <v/>
      </c>
      <c r="AR121" s="85" t="str">
        <f>IF(AR120="","",VLOOKUP(AR120,'シフト記号表（勤務時間帯）'!$C$6:$W$47,21,FALSE()))</f>
        <v/>
      </c>
      <c r="AS121" s="85" t="str">
        <f>IF(AS120="","",VLOOKUP(AS120,'シフト記号表（勤務時間帯）'!$C$6:$W$47,21,FALSE()))</f>
        <v/>
      </c>
      <c r="AT121" s="85" t="str">
        <f>IF(AT120="","",VLOOKUP(AT120,'シフト記号表（勤務時間帯）'!$C$6:$W$47,21,FALSE()))</f>
        <v/>
      </c>
      <c r="AU121" s="85" t="str">
        <f>IF(AU120="","",VLOOKUP(AU120,'シフト記号表（勤務時間帯）'!$C$6:$W$47,21,FALSE()))</f>
        <v/>
      </c>
      <c r="AV121" s="86" t="str">
        <f>IF(AV120="","",VLOOKUP(AV120,'シフト記号表（勤務時間帯）'!$C$6:$W$47,21,FALSE()))</f>
        <v/>
      </c>
      <c r="AW121" s="84" t="str">
        <f>IF(AW120="","",VLOOKUP(AW120,'シフト記号表（勤務時間帯）'!$C$6:$W$47,21,FALSE()))</f>
        <v/>
      </c>
      <c r="AX121" s="85" t="str">
        <f>IF(AX120="","",VLOOKUP(AX120,'シフト記号表（勤務時間帯）'!$C$6:$W$47,21,FALSE()))</f>
        <v/>
      </c>
      <c r="AY121" s="85" t="str">
        <f>IF(AY120="","",VLOOKUP(AY120,'シフト記号表（勤務時間帯）'!$C$6:$W$47,21,FALSE()))</f>
        <v/>
      </c>
      <c r="AZ121" s="440">
        <f>IF($BC$3="４週",SUM(U121:AV121),IF($BC$3="暦月",SUM(U121:AY121),""))</f>
        <v>0</v>
      </c>
      <c r="BA121" s="440"/>
      <c r="BB121" s="441">
        <f>IF($BC$3="４週",AZ121/4,IF($BC$3="暦月",(AZ121/($BC$8/7)),""))</f>
        <v>0</v>
      </c>
      <c r="BC121" s="441"/>
      <c r="BD121" s="475"/>
      <c r="BE121" s="475"/>
      <c r="BF121" s="475"/>
      <c r="BG121" s="475"/>
      <c r="BH121" s="475"/>
    </row>
    <row r="122" spans="2:60" ht="20.25" customHeight="1" x14ac:dyDescent="0.4">
      <c r="B122" s="87"/>
      <c r="C122" s="444"/>
      <c r="D122" s="444"/>
      <c r="E122" s="444"/>
      <c r="F122" s="88"/>
      <c r="G122" s="89">
        <f>C120</f>
        <v>0</v>
      </c>
      <c r="H122" s="449"/>
      <c r="I122" s="449"/>
      <c r="J122" s="449"/>
      <c r="K122" s="449"/>
      <c r="L122" s="449"/>
      <c r="M122" s="447"/>
      <c r="N122" s="447"/>
      <c r="O122" s="447"/>
      <c r="P122" s="178" t="s">
        <v>49</v>
      </c>
      <c r="Q122" s="91"/>
      <c r="R122" s="91"/>
      <c r="S122" s="108"/>
      <c r="T122" s="109"/>
      <c r="U122" s="94" t="str">
        <f>IF(U120="","",VLOOKUP(U120,'シフト記号表（勤務時間帯）'!$C$6:$Y$47,23,FALSE()))</f>
        <v/>
      </c>
      <c r="V122" s="95" t="str">
        <f>IF(V120="","",VLOOKUP(V120,'シフト記号表（勤務時間帯）'!$C$6:$Y$47,23,FALSE()))</f>
        <v/>
      </c>
      <c r="W122" s="95" t="str">
        <f>IF(W120="","",VLOOKUP(W120,'シフト記号表（勤務時間帯）'!$C$6:$Y$47,23,FALSE()))</f>
        <v/>
      </c>
      <c r="X122" s="95" t="str">
        <f>IF(X120="","",VLOOKUP(X120,'シフト記号表（勤務時間帯）'!$C$6:$Y$47,23,FALSE()))</f>
        <v/>
      </c>
      <c r="Y122" s="95" t="str">
        <f>IF(Y120="","",VLOOKUP(Y120,'シフト記号表（勤務時間帯）'!$C$6:$Y$47,23,FALSE()))</f>
        <v/>
      </c>
      <c r="Z122" s="95" t="str">
        <f>IF(Z120="","",VLOOKUP(Z120,'シフト記号表（勤務時間帯）'!$C$6:$Y$47,23,FALSE()))</f>
        <v/>
      </c>
      <c r="AA122" s="96" t="str">
        <f>IF(AA120="","",VLOOKUP(AA120,'シフト記号表（勤務時間帯）'!$C$6:$Y$47,23,FALSE()))</f>
        <v/>
      </c>
      <c r="AB122" s="94" t="str">
        <f>IF(AB120="","",VLOOKUP(AB120,'シフト記号表（勤務時間帯）'!$C$6:$Y$47,23,FALSE()))</f>
        <v/>
      </c>
      <c r="AC122" s="95" t="str">
        <f>IF(AC120="","",VLOOKUP(AC120,'シフト記号表（勤務時間帯）'!$C$6:$Y$47,23,FALSE()))</f>
        <v/>
      </c>
      <c r="AD122" s="95" t="str">
        <f>IF(AD120="","",VLOOKUP(AD120,'シフト記号表（勤務時間帯）'!$C$6:$Y$47,23,FALSE()))</f>
        <v/>
      </c>
      <c r="AE122" s="95" t="str">
        <f>IF(AE120="","",VLOOKUP(AE120,'シフト記号表（勤務時間帯）'!$C$6:$Y$47,23,FALSE()))</f>
        <v/>
      </c>
      <c r="AF122" s="95" t="str">
        <f>IF(AF120="","",VLOOKUP(AF120,'シフト記号表（勤務時間帯）'!$C$6:$Y$47,23,FALSE()))</f>
        <v/>
      </c>
      <c r="AG122" s="95" t="str">
        <f>IF(AG120="","",VLOOKUP(AG120,'シフト記号表（勤務時間帯）'!$C$6:$Y$47,23,FALSE()))</f>
        <v/>
      </c>
      <c r="AH122" s="96" t="str">
        <f>IF(AH120="","",VLOOKUP(AH120,'シフト記号表（勤務時間帯）'!$C$6:$Y$47,23,FALSE()))</f>
        <v/>
      </c>
      <c r="AI122" s="94" t="str">
        <f>IF(AI120="","",VLOOKUP(AI120,'シフト記号表（勤務時間帯）'!$C$6:$Y$47,23,FALSE()))</f>
        <v/>
      </c>
      <c r="AJ122" s="95" t="str">
        <f>IF(AJ120="","",VLOOKUP(AJ120,'シフト記号表（勤務時間帯）'!$C$6:$Y$47,23,FALSE()))</f>
        <v/>
      </c>
      <c r="AK122" s="95" t="str">
        <f>IF(AK120="","",VLOOKUP(AK120,'シフト記号表（勤務時間帯）'!$C$6:$Y$47,23,FALSE()))</f>
        <v/>
      </c>
      <c r="AL122" s="95" t="str">
        <f>IF(AL120="","",VLOOKUP(AL120,'シフト記号表（勤務時間帯）'!$C$6:$Y$47,23,FALSE()))</f>
        <v/>
      </c>
      <c r="AM122" s="95" t="str">
        <f>IF(AM120="","",VLOOKUP(AM120,'シフト記号表（勤務時間帯）'!$C$6:$Y$47,23,FALSE()))</f>
        <v/>
      </c>
      <c r="AN122" s="95" t="str">
        <f>IF(AN120="","",VLOOKUP(AN120,'シフト記号表（勤務時間帯）'!$C$6:$Y$47,23,FALSE()))</f>
        <v/>
      </c>
      <c r="AO122" s="96" t="str">
        <f>IF(AO120="","",VLOOKUP(AO120,'シフト記号表（勤務時間帯）'!$C$6:$Y$47,23,FALSE()))</f>
        <v/>
      </c>
      <c r="AP122" s="94" t="str">
        <f>IF(AP120="","",VLOOKUP(AP120,'シフト記号表（勤務時間帯）'!$C$6:$Y$47,23,FALSE()))</f>
        <v/>
      </c>
      <c r="AQ122" s="95" t="str">
        <f>IF(AQ120="","",VLOOKUP(AQ120,'シフト記号表（勤務時間帯）'!$C$6:$Y$47,23,FALSE()))</f>
        <v/>
      </c>
      <c r="AR122" s="95" t="str">
        <f>IF(AR120="","",VLOOKUP(AR120,'シフト記号表（勤務時間帯）'!$C$6:$Y$47,23,FALSE()))</f>
        <v/>
      </c>
      <c r="AS122" s="95" t="str">
        <f>IF(AS120="","",VLOOKUP(AS120,'シフト記号表（勤務時間帯）'!$C$6:$Y$47,23,FALSE()))</f>
        <v/>
      </c>
      <c r="AT122" s="95" t="str">
        <f>IF(AT120="","",VLOOKUP(AT120,'シフト記号表（勤務時間帯）'!$C$6:$Y$47,23,FALSE()))</f>
        <v/>
      </c>
      <c r="AU122" s="95" t="str">
        <f>IF(AU120="","",VLOOKUP(AU120,'シフト記号表（勤務時間帯）'!$C$6:$Y$47,23,FALSE()))</f>
        <v/>
      </c>
      <c r="AV122" s="96" t="str">
        <f>IF(AV120="","",VLOOKUP(AV120,'シフト記号表（勤務時間帯）'!$C$6:$Y$47,23,FALSE()))</f>
        <v/>
      </c>
      <c r="AW122" s="94" t="str">
        <f>IF(AW120="","",VLOOKUP(AW120,'シフト記号表（勤務時間帯）'!$C$6:$Y$47,23,FALSE()))</f>
        <v/>
      </c>
      <c r="AX122" s="95" t="str">
        <f>IF(AX120="","",VLOOKUP(AX120,'シフト記号表（勤務時間帯）'!$C$6:$Y$47,23,FALSE()))</f>
        <v/>
      </c>
      <c r="AY122" s="95" t="str">
        <f>IF(AY120="","",VLOOKUP(AY120,'シフト記号表（勤務時間帯）'!$C$6:$Y$47,23,FALSE()))</f>
        <v/>
      </c>
      <c r="AZ122" s="442">
        <f>IF($BC$3="４週",SUM(U122:AV122),IF($BC$3="暦月",SUM(U122:AY122),""))</f>
        <v>0</v>
      </c>
      <c r="BA122" s="442"/>
      <c r="BB122" s="443">
        <f>IF($BC$3="４週",AZ122/4,IF($BC$3="暦月",(AZ122/($BC$8/7)),""))</f>
        <v>0</v>
      </c>
      <c r="BC122" s="443"/>
      <c r="BD122" s="475"/>
      <c r="BE122" s="475"/>
      <c r="BF122" s="475"/>
      <c r="BG122" s="475"/>
      <c r="BH122" s="475"/>
    </row>
    <row r="123" spans="2:60" ht="20.25" customHeight="1" x14ac:dyDescent="0.4">
      <c r="B123" s="97"/>
      <c r="C123" s="444"/>
      <c r="D123" s="444"/>
      <c r="E123" s="444"/>
      <c r="F123" s="98"/>
      <c r="G123" s="99"/>
      <c r="H123" s="449"/>
      <c r="I123" s="449"/>
      <c r="J123" s="449"/>
      <c r="K123" s="449"/>
      <c r="L123" s="449"/>
      <c r="M123" s="447"/>
      <c r="N123" s="447"/>
      <c r="O123" s="447"/>
      <c r="P123" s="115" t="s">
        <v>47</v>
      </c>
      <c r="Q123" s="116"/>
      <c r="R123" s="116"/>
      <c r="S123" s="117"/>
      <c r="T123" s="118"/>
      <c r="U123" s="175"/>
      <c r="V123" s="176"/>
      <c r="W123" s="176"/>
      <c r="X123" s="176"/>
      <c r="Y123" s="176"/>
      <c r="Z123" s="176"/>
      <c r="AA123" s="177"/>
      <c r="AB123" s="175"/>
      <c r="AC123" s="176"/>
      <c r="AD123" s="176"/>
      <c r="AE123" s="176"/>
      <c r="AF123" s="176"/>
      <c r="AG123" s="176"/>
      <c r="AH123" s="177"/>
      <c r="AI123" s="175"/>
      <c r="AJ123" s="176"/>
      <c r="AK123" s="176"/>
      <c r="AL123" s="176"/>
      <c r="AM123" s="176"/>
      <c r="AN123" s="176"/>
      <c r="AO123" s="177"/>
      <c r="AP123" s="175"/>
      <c r="AQ123" s="176"/>
      <c r="AR123" s="176"/>
      <c r="AS123" s="176"/>
      <c r="AT123" s="176"/>
      <c r="AU123" s="176"/>
      <c r="AV123" s="177"/>
      <c r="AW123" s="175"/>
      <c r="AX123" s="176"/>
      <c r="AY123" s="176"/>
      <c r="AZ123" s="437"/>
      <c r="BA123" s="437"/>
      <c r="BB123" s="438"/>
      <c r="BC123" s="438"/>
      <c r="BD123" s="475"/>
      <c r="BE123" s="475"/>
      <c r="BF123" s="475"/>
      <c r="BG123" s="475"/>
      <c r="BH123" s="475"/>
    </row>
    <row r="124" spans="2:60" ht="20.25" customHeight="1" x14ac:dyDescent="0.4">
      <c r="B124" s="77">
        <f>B121+1</f>
        <v>35</v>
      </c>
      <c r="C124" s="444"/>
      <c r="D124" s="444"/>
      <c r="E124" s="444"/>
      <c r="F124" s="78">
        <f>C123</f>
        <v>0</v>
      </c>
      <c r="G124" s="79"/>
      <c r="H124" s="449"/>
      <c r="I124" s="449"/>
      <c r="J124" s="449"/>
      <c r="K124" s="449"/>
      <c r="L124" s="449"/>
      <c r="M124" s="447"/>
      <c r="N124" s="447"/>
      <c r="O124" s="447"/>
      <c r="P124" s="80" t="s">
        <v>48</v>
      </c>
      <c r="Q124" s="81"/>
      <c r="R124" s="81"/>
      <c r="S124" s="82"/>
      <c r="T124" s="83"/>
      <c r="U124" s="84" t="str">
        <f>IF(U123="","",VLOOKUP(U123,'シフト記号表（勤務時間帯）'!$C$6:$W$47,21,FALSE()))</f>
        <v/>
      </c>
      <c r="V124" s="85" t="str">
        <f>IF(V123="","",VLOOKUP(V123,'シフト記号表（勤務時間帯）'!$C$6:$W$47,21,FALSE()))</f>
        <v/>
      </c>
      <c r="W124" s="85" t="str">
        <f>IF(W123="","",VLOOKUP(W123,'シフト記号表（勤務時間帯）'!$C$6:$W$47,21,FALSE()))</f>
        <v/>
      </c>
      <c r="X124" s="85" t="str">
        <f>IF(X123="","",VLOOKUP(X123,'シフト記号表（勤務時間帯）'!$C$6:$W$47,21,FALSE()))</f>
        <v/>
      </c>
      <c r="Y124" s="85" t="str">
        <f>IF(Y123="","",VLOOKUP(Y123,'シフト記号表（勤務時間帯）'!$C$6:$W$47,21,FALSE()))</f>
        <v/>
      </c>
      <c r="Z124" s="85" t="str">
        <f>IF(Z123="","",VLOOKUP(Z123,'シフト記号表（勤務時間帯）'!$C$6:$W$47,21,FALSE()))</f>
        <v/>
      </c>
      <c r="AA124" s="86" t="str">
        <f>IF(AA123="","",VLOOKUP(AA123,'シフト記号表（勤務時間帯）'!$C$6:$W$47,21,FALSE()))</f>
        <v/>
      </c>
      <c r="AB124" s="84" t="str">
        <f>IF(AB123="","",VLOOKUP(AB123,'シフト記号表（勤務時間帯）'!$C$6:$W$47,21,FALSE()))</f>
        <v/>
      </c>
      <c r="AC124" s="85" t="str">
        <f>IF(AC123="","",VLOOKUP(AC123,'シフト記号表（勤務時間帯）'!$C$6:$W$47,21,FALSE()))</f>
        <v/>
      </c>
      <c r="AD124" s="85" t="str">
        <f>IF(AD123="","",VLOOKUP(AD123,'シフト記号表（勤務時間帯）'!$C$6:$W$47,21,FALSE()))</f>
        <v/>
      </c>
      <c r="AE124" s="85" t="str">
        <f>IF(AE123="","",VLOOKUP(AE123,'シフト記号表（勤務時間帯）'!$C$6:$W$47,21,FALSE()))</f>
        <v/>
      </c>
      <c r="AF124" s="85" t="str">
        <f>IF(AF123="","",VLOOKUP(AF123,'シフト記号表（勤務時間帯）'!$C$6:$W$47,21,FALSE()))</f>
        <v/>
      </c>
      <c r="AG124" s="85" t="str">
        <f>IF(AG123="","",VLOOKUP(AG123,'シフト記号表（勤務時間帯）'!$C$6:$W$47,21,FALSE()))</f>
        <v/>
      </c>
      <c r="AH124" s="86" t="str">
        <f>IF(AH123="","",VLOOKUP(AH123,'シフト記号表（勤務時間帯）'!$C$6:$W$47,21,FALSE()))</f>
        <v/>
      </c>
      <c r="AI124" s="84" t="str">
        <f>IF(AI123="","",VLOOKUP(AI123,'シフト記号表（勤務時間帯）'!$C$6:$W$47,21,FALSE()))</f>
        <v/>
      </c>
      <c r="AJ124" s="85" t="str">
        <f>IF(AJ123="","",VLOOKUP(AJ123,'シフト記号表（勤務時間帯）'!$C$6:$W$47,21,FALSE()))</f>
        <v/>
      </c>
      <c r="AK124" s="85" t="str">
        <f>IF(AK123="","",VLOOKUP(AK123,'シフト記号表（勤務時間帯）'!$C$6:$W$47,21,FALSE()))</f>
        <v/>
      </c>
      <c r="AL124" s="85" t="str">
        <f>IF(AL123="","",VLOOKUP(AL123,'シフト記号表（勤務時間帯）'!$C$6:$W$47,21,FALSE()))</f>
        <v/>
      </c>
      <c r="AM124" s="85" t="str">
        <f>IF(AM123="","",VLOOKUP(AM123,'シフト記号表（勤務時間帯）'!$C$6:$W$47,21,FALSE()))</f>
        <v/>
      </c>
      <c r="AN124" s="85" t="str">
        <f>IF(AN123="","",VLOOKUP(AN123,'シフト記号表（勤務時間帯）'!$C$6:$W$47,21,FALSE()))</f>
        <v/>
      </c>
      <c r="AO124" s="86" t="str">
        <f>IF(AO123="","",VLOOKUP(AO123,'シフト記号表（勤務時間帯）'!$C$6:$W$47,21,FALSE()))</f>
        <v/>
      </c>
      <c r="AP124" s="84" t="str">
        <f>IF(AP123="","",VLOOKUP(AP123,'シフト記号表（勤務時間帯）'!$C$6:$W$47,21,FALSE()))</f>
        <v/>
      </c>
      <c r="AQ124" s="85" t="str">
        <f>IF(AQ123="","",VLOOKUP(AQ123,'シフト記号表（勤務時間帯）'!$C$6:$W$47,21,FALSE()))</f>
        <v/>
      </c>
      <c r="AR124" s="85" t="str">
        <f>IF(AR123="","",VLOOKUP(AR123,'シフト記号表（勤務時間帯）'!$C$6:$W$47,21,FALSE()))</f>
        <v/>
      </c>
      <c r="AS124" s="85" t="str">
        <f>IF(AS123="","",VLOOKUP(AS123,'シフト記号表（勤務時間帯）'!$C$6:$W$47,21,FALSE()))</f>
        <v/>
      </c>
      <c r="AT124" s="85" t="str">
        <f>IF(AT123="","",VLOOKUP(AT123,'シフト記号表（勤務時間帯）'!$C$6:$W$47,21,FALSE()))</f>
        <v/>
      </c>
      <c r="AU124" s="85" t="str">
        <f>IF(AU123="","",VLOOKUP(AU123,'シフト記号表（勤務時間帯）'!$C$6:$W$47,21,FALSE()))</f>
        <v/>
      </c>
      <c r="AV124" s="86" t="str">
        <f>IF(AV123="","",VLOOKUP(AV123,'シフト記号表（勤務時間帯）'!$C$6:$W$47,21,FALSE()))</f>
        <v/>
      </c>
      <c r="AW124" s="84" t="str">
        <f>IF(AW123="","",VLOOKUP(AW123,'シフト記号表（勤務時間帯）'!$C$6:$W$47,21,FALSE()))</f>
        <v/>
      </c>
      <c r="AX124" s="85" t="str">
        <f>IF(AX123="","",VLOOKUP(AX123,'シフト記号表（勤務時間帯）'!$C$6:$W$47,21,FALSE()))</f>
        <v/>
      </c>
      <c r="AY124" s="85" t="str">
        <f>IF(AY123="","",VLOOKUP(AY123,'シフト記号表（勤務時間帯）'!$C$6:$W$47,21,FALSE()))</f>
        <v/>
      </c>
      <c r="AZ124" s="440">
        <f>IF($BC$3="４週",SUM(U124:AV124),IF($BC$3="暦月",SUM(U124:AY124),""))</f>
        <v>0</v>
      </c>
      <c r="BA124" s="440"/>
      <c r="BB124" s="441">
        <f>IF($BC$3="４週",AZ124/4,IF($BC$3="暦月",(AZ124/($BC$8/7)),""))</f>
        <v>0</v>
      </c>
      <c r="BC124" s="441"/>
      <c r="BD124" s="475"/>
      <c r="BE124" s="475"/>
      <c r="BF124" s="475"/>
      <c r="BG124" s="475"/>
      <c r="BH124" s="475"/>
    </row>
    <row r="125" spans="2:60" ht="20.25" customHeight="1" x14ac:dyDescent="0.4">
      <c r="B125" s="87"/>
      <c r="C125" s="444"/>
      <c r="D125" s="444"/>
      <c r="E125" s="444"/>
      <c r="F125" s="88"/>
      <c r="G125" s="89">
        <f>C123</f>
        <v>0</v>
      </c>
      <c r="H125" s="449"/>
      <c r="I125" s="449"/>
      <c r="J125" s="449"/>
      <c r="K125" s="449"/>
      <c r="L125" s="449"/>
      <c r="M125" s="447"/>
      <c r="N125" s="447"/>
      <c r="O125" s="447"/>
      <c r="P125" s="178" t="s">
        <v>49</v>
      </c>
      <c r="Q125" s="91"/>
      <c r="R125" s="91"/>
      <c r="S125" s="108"/>
      <c r="T125" s="109"/>
      <c r="U125" s="94" t="str">
        <f>IF(U123="","",VLOOKUP(U123,'シフト記号表（勤務時間帯）'!$C$6:$Y$47,23,FALSE()))</f>
        <v/>
      </c>
      <c r="V125" s="95" t="str">
        <f>IF(V123="","",VLOOKUP(V123,'シフト記号表（勤務時間帯）'!$C$6:$Y$47,23,FALSE()))</f>
        <v/>
      </c>
      <c r="W125" s="95" t="str">
        <f>IF(W123="","",VLOOKUP(W123,'シフト記号表（勤務時間帯）'!$C$6:$Y$47,23,FALSE()))</f>
        <v/>
      </c>
      <c r="X125" s="95" t="str">
        <f>IF(X123="","",VLOOKUP(X123,'シフト記号表（勤務時間帯）'!$C$6:$Y$47,23,FALSE()))</f>
        <v/>
      </c>
      <c r="Y125" s="95" t="str">
        <f>IF(Y123="","",VLOOKUP(Y123,'シフト記号表（勤務時間帯）'!$C$6:$Y$47,23,FALSE()))</f>
        <v/>
      </c>
      <c r="Z125" s="95" t="str">
        <f>IF(Z123="","",VLOOKUP(Z123,'シフト記号表（勤務時間帯）'!$C$6:$Y$47,23,FALSE()))</f>
        <v/>
      </c>
      <c r="AA125" s="96" t="str">
        <f>IF(AA123="","",VLOOKUP(AA123,'シフト記号表（勤務時間帯）'!$C$6:$Y$47,23,FALSE()))</f>
        <v/>
      </c>
      <c r="AB125" s="94" t="str">
        <f>IF(AB123="","",VLOOKUP(AB123,'シフト記号表（勤務時間帯）'!$C$6:$Y$47,23,FALSE()))</f>
        <v/>
      </c>
      <c r="AC125" s="95" t="str">
        <f>IF(AC123="","",VLOOKUP(AC123,'シフト記号表（勤務時間帯）'!$C$6:$Y$47,23,FALSE()))</f>
        <v/>
      </c>
      <c r="AD125" s="95" t="str">
        <f>IF(AD123="","",VLOOKUP(AD123,'シフト記号表（勤務時間帯）'!$C$6:$Y$47,23,FALSE()))</f>
        <v/>
      </c>
      <c r="AE125" s="95" t="str">
        <f>IF(AE123="","",VLOOKUP(AE123,'シフト記号表（勤務時間帯）'!$C$6:$Y$47,23,FALSE()))</f>
        <v/>
      </c>
      <c r="AF125" s="95" t="str">
        <f>IF(AF123="","",VLOOKUP(AF123,'シフト記号表（勤務時間帯）'!$C$6:$Y$47,23,FALSE()))</f>
        <v/>
      </c>
      <c r="AG125" s="95" t="str">
        <f>IF(AG123="","",VLOOKUP(AG123,'シフト記号表（勤務時間帯）'!$C$6:$Y$47,23,FALSE()))</f>
        <v/>
      </c>
      <c r="AH125" s="96" t="str">
        <f>IF(AH123="","",VLOOKUP(AH123,'シフト記号表（勤務時間帯）'!$C$6:$Y$47,23,FALSE()))</f>
        <v/>
      </c>
      <c r="AI125" s="94" t="str">
        <f>IF(AI123="","",VLOOKUP(AI123,'シフト記号表（勤務時間帯）'!$C$6:$Y$47,23,FALSE()))</f>
        <v/>
      </c>
      <c r="AJ125" s="95" t="str">
        <f>IF(AJ123="","",VLOOKUP(AJ123,'シフト記号表（勤務時間帯）'!$C$6:$Y$47,23,FALSE()))</f>
        <v/>
      </c>
      <c r="AK125" s="95" t="str">
        <f>IF(AK123="","",VLOOKUP(AK123,'シフト記号表（勤務時間帯）'!$C$6:$Y$47,23,FALSE()))</f>
        <v/>
      </c>
      <c r="AL125" s="95" t="str">
        <f>IF(AL123="","",VLOOKUP(AL123,'シフト記号表（勤務時間帯）'!$C$6:$Y$47,23,FALSE()))</f>
        <v/>
      </c>
      <c r="AM125" s="95" t="str">
        <f>IF(AM123="","",VLOOKUP(AM123,'シフト記号表（勤務時間帯）'!$C$6:$Y$47,23,FALSE()))</f>
        <v/>
      </c>
      <c r="AN125" s="95" t="str">
        <f>IF(AN123="","",VLOOKUP(AN123,'シフト記号表（勤務時間帯）'!$C$6:$Y$47,23,FALSE()))</f>
        <v/>
      </c>
      <c r="AO125" s="96" t="str">
        <f>IF(AO123="","",VLOOKUP(AO123,'シフト記号表（勤務時間帯）'!$C$6:$Y$47,23,FALSE()))</f>
        <v/>
      </c>
      <c r="AP125" s="94" t="str">
        <f>IF(AP123="","",VLOOKUP(AP123,'シフト記号表（勤務時間帯）'!$C$6:$Y$47,23,FALSE()))</f>
        <v/>
      </c>
      <c r="AQ125" s="95" t="str">
        <f>IF(AQ123="","",VLOOKUP(AQ123,'シフト記号表（勤務時間帯）'!$C$6:$Y$47,23,FALSE()))</f>
        <v/>
      </c>
      <c r="AR125" s="95" t="str">
        <f>IF(AR123="","",VLOOKUP(AR123,'シフト記号表（勤務時間帯）'!$C$6:$Y$47,23,FALSE()))</f>
        <v/>
      </c>
      <c r="AS125" s="95" t="str">
        <f>IF(AS123="","",VLOOKUP(AS123,'シフト記号表（勤務時間帯）'!$C$6:$Y$47,23,FALSE()))</f>
        <v/>
      </c>
      <c r="AT125" s="95" t="str">
        <f>IF(AT123="","",VLOOKUP(AT123,'シフト記号表（勤務時間帯）'!$C$6:$Y$47,23,FALSE()))</f>
        <v/>
      </c>
      <c r="AU125" s="95" t="str">
        <f>IF(AU123="","",VLOOKUP(AU123,'シフト記号表（勤務時間帯）'!$C$6:$Y$47,23,FALSE()))</f>
        <v/>
      </c>
      <c r="AV125" s="96" t="str">
        <f>IF(AV123="","",VLOOKUP(AV123,'シフト記号表（勤務時間帯）'!$C$6:$Y$47,23,FALSE()))</f>
        <v/>
      </c>
      <c r="AW125" s="94" t="str">
        <f>IF(AW123="","",VLOOKUP(AW123,'シフト記号表（勤務時間帯）'!$C$6:$Y$47,23,FALSE()))</f>
        <v/>
      </c>
      <c r="AX125" s="95" t="str">
        <f>IF(AX123="","",VLOOKUP(AX123,'シフト記号表（勤務時間帯）'!$C$6:$Y$47,23,FALSE()))</f>
        <v/>
      </c>
      <c r="AY125" s="95" t="str">
        <f>IF(AY123="","",VLOOKUP(AY123,'シフト記号表（勤務時間帯）'!$C$6:$Y$47,23,FALSE()))</f>
        <v/>
      </c>
      <c r="AZ125" s="442">
        <f>IF($BC$3="４週",SUM(U125:AV125),IF($BC$3="暦月",SUM(U125:AY125),""))</f>
        <v>0</v>
      </c>
      <c r="BA125" s="442"/>
      <c r="BB125" s="443">
        <f>IF($BC$3="４週",AZ125/4,IF($BC$3="暦月",(AZ125/($BC$8/7)),""))</f>
        <v>0</v>
      </c>
      <c r="BC125" s="443"/>
      <c r="BD125" s="475"/>
      <c r="BE125" s="475"/>
      <c r="BF125" s="475"/>
      <c r="BG125" s="475"/>
      <c r="BH125" s="475"/>
    </row>
    <row r="126" spans="2:60" ht="20.25" customHeight="1" x14ac:dyDescent="0.4">
      <c r="B126" s="97"/>
      <c r="C126" s="444"/>
      <c r="D126" s="444"/>
      <c r="E126" s="444"/>
      <c r="F126" s="98"/>
      <c r="G126" s="99"/>
      <c r="H126" s="449"/>
      <c r="I126" s="449"/>
      <c r="J126" s="449"/>
      <c r="K126" s="449"/>
      <c r="L126" s="449"/>
      <c r="M126" s="447"/>
      <c r="N126" s="447"/>
      <c r="O126" s="447"/>
      <c r="P126" s="115" t="s">
        <v>47</v>
      </c>
      <c r="Q126" s="116"/>
      <c r="R126" s="116"/>
      <c r="S126" s="117"/>
      <c r="T126" s="118"/>
      <c r="U126" s="175"/>
      <c r="V126" s="176"/>
      <c r="W126" s="176"/>
      <c r="X126" s="176"/>
      <c r="Y126" s="176"/>
      <c r="Z126" s="176"/>
      <c r="AA126" s="177"/>
      <c r="AB126" s="175"/>
      <c r="AC126" s="176"/>
      <c r="AD126" s="176"/>
      <c r="AE126" s="176"/>
      <c r="AF126" s="176"/>
      <c r="AG126" s="176"/>
      <c r="AH126" s="177"/>
      <c r="AI126" s="175"/>
      <c r="AJ126" s="176"/>
      <c r="AK126" s="176"/>
      <c r="AL126" s="176"/>
      <c r="AM126" s="176"/>
      <c r="AN126" s="176"/>
      <c r="AO126" s="177"/>
      <c r="AP126" s="175"/>
      <c r="AQ126" s="176"/>
      <c r="AR126" s="176"/>
      <c r="AS126" s="176"/>
      <c r="AT126" s="176"/>
      <c r="AU126" s="176"/>
      <c r="AV126" s="177"/>
      <c r="AW126" s="175"/>
      <c r="AX126" s="176"/>
      <c r="AY126" s="176"/>
      <c r="AZ126" s="437"/>
      <c r="BA126" s="437"/>
      <c r="BB126" s="438"/>
      <c r="BC126" s="438"/>
      <c r="BD126" s="475"/>
      <c r="BE126" s="475"/>
      <c r="BF126" s="475"/>
      <c r="BG126" s="475"/>
      <c r="BH126" s="475"/>
    </row>
    <row r="127" spans="2:60" ht="20.25" customHeight="1" x14ac:dyDescent="0.4">
      <c r="B127" s="77">
        <f>B124+1</f>
        <v>36</v>
      </c>
      <c r="C127" s="444"/>
      <c r="D127" s="444"/>
      <c r="E127" s="444"/>
      <c r="F127" s="78">
        <f>C126</f>
        <v>0</v>
      </c>
      <c r="G127" s="79"/>
      <c r="H127" s="449"/>
      <c r="I127" s="449"/>
      <c r="J127" s="449"/>
      <c r="K127" s="449"/>
      <c r="L127" s="449"/>
      <c r="M127" s="447"/>
      <c r="N127" s="447"/>
      <c r="O127" s="447"/>
      <c r="P127" s="80" t="s">
        <v>48</v>
      </c>
      <c r="Q127" s="81"/>
      <c r="R127" s="81"/>
      <c r="S127" s="82"/>
      <c r="T127" s="83"/>
      <c r="U127" s="84" t="str">
        <f>IF(U126="","",VLOOKUP(U126,'シフト記号表（勤務時間帯）'!$C$6:$W$47,21,FALSE()))</f>
        <v/>
      </c>
      <c r="V127" s="85" t="str">
        <f>IF(V126="","",VLOOKUP(V126,'シフト記号表（勤務時間帯）'!$C$6:$W$47,21,FALSE()))</f>
        <v/>
      </c>
      <c r="W127" s="85" t="str">
        <f>IF(W126="","",VLOOKUP(W126,'シフト記号表（勤務時間帯）'!$C$6:$W$47,21,FALSE()))</f>
        <v/>
      </c>
      <c r="X127" s="85" t="str">
        <f>IF(X126="","",VLOOKUP(X126,'シフト記号表（勤務時間帯）'!$C$6:$W$47,21,FALSE()))</f>
        <v/>
      </c>
      <c r="Y127" s="85" t="str">
        <f>IF(Y126="","",VLOOKUP(Y126,'シフト記号表（勤務時間帯）'!$C$6:$W$47,21,FALSE()))</f>
        <v/>
      </c>
      <c r="Z127" s="85" t="str">
        <f>IF(Z126="","",VLOOKUP(Z126,'シフト記号表（勤務時間帯）'!$C$6:$W$47,21,FALSE()))</f>
        <v/>
      </c>
      <c r="AA127" s="86" t="str">
        <f>IF(AA126="","",VLOOKUP(AA126,'シフト記号表（勤務時間帯）'!$C$6:$W$47,21,FALSE()))</f>
        <v/>
      </c>
      <c r="AB127" s="84" t="str">
        <f>IF(AB126="","",VLOOKUP(AB126,'シフト記号表（勤務時間帯）'!$C$6:$W$47,21,FALSE()))</f>
        <v/>
      </c>
      <c r="AC127" s="85" t="str">
        <f>IF(AC126="","",VLOOKUP(AC126,'シフト記号表（勤務時間帯）'!$C$6:$W$47,21,FALSE()))</f>
        <v/>
      </c>
      <c r="AD127" s="85" t="str">
        <f>IF(AD126="","",VLOOKUP(AD126,'シフト記号表（勤務時間帯）'!$C$6:$W$47,21,FALSE()))</f>
        <v/>
      </c>
      <c r="AE127" s="85" t="str">
        <f>IF(AE126="","",VLOOKUP(AE126,'シフト記号表（勤務時間帯）'!$C$6:$W$47,21,FALSE()))</f>
        <v/>
      </c>
      <c r="AF127" s="85" t="str">
        <f>IF(AF126="","",VLOOKUP(AF126,'シフト記号表（勤務時間帯）'!$C$6:$W$47,21,FALSE()))</f>
        <v/>
      </c>
      <c r="AG127" s="85" t="str">
        <f>IF(AG126="","",VLOOKUP(AG126,'シフト記号表（勤務時間帯）'!$C$6:$W$47,21,FALSE()))</f>
        <v/>
      </c>
      <c r="AH127" s="86" t="str">
        <f>IF(AH126="","",VLOOKUP(AH126,'シフト記号表（勤務時間帯）'!$C$6:$W$47,21,FALSE()))</f>
        <v/>
      </c>
      <c r="AI127" s="84" t="str">
        <f>IF(AI126="","",VLOOKUP(AI126,'シフト記号表（勤務時間帯）'!$C$6:$W$47,21,FALSE()))</f>
        <v/>
      </c>
      <c r="AJ127" s="85" t="str">
        <f>IF(AJ126="","",VLOOKUP(AJ126,'シフト記号表（勤務時間帯）'!$C$6:$W$47,21,FALSE()))</f>
        <v/>
      </c>
      <c r="AK127" s="85" t="str">
        <f>IF(AK126="","",VLOOKUP(AK126,'シフト記号表（勤務時間帯）'!$C$6:$W$47,21,FALSE()))</f>
        <v/>
      </c>
      <c r="AL127" s="85" t="str">
        <f>IF(AL126="","",VLOOKUP(AL126,'シフト記号表（勤務時間帯）'!$C$6:$W$47,21,FALSE()))</f>
        <v/>
      </c>
      <c r="AM127" s="85" t="str">
        <f>IF(AM126="","",VLOOKUP(AM126,'シフト記号表（勤務時間帯）'!$C$6:$W$47,21,FALSE()))</f>
        <v/>
      </c>
      <c r="AN127" s="85" t="str">
        <f>IF(AN126="","",VLOOKUP(AN126,'シフト記号表（勤務時間帯）'!$C$6:$W$47,21,FALSE()))</f>
        <v/>
      </c>
      <c r="AO127" s="86" t="str">
        <f>IF(AO126="","",VLOOKUP(AO126,'シフト記号表（勤務時間帯）'!$C$6:$W$47,21,FALSE()))</f>
        <v/>
      </c>
      <c r="AP127" s="84" t="str">
        <f>IF(AP126="","",VLOOKUP(AP126,'シフト記号表（勤務時間帯）'!$C$6:$W$47,21,FALSE()))</f>
        <v/>
      </c>
      <c r="AQ127" s="85" t="str">
        <f>IF(AQ126="","",VLOOKUP(AQ126,'シフト記号表（勤務時間帯）'!$C$6:$W$47,21,FALSE()))</f>
        <v/>
      </c>
      <c r="AR127" s="85" t="str">
        <f>IF(AR126="","",VLOOKUP(AR126,'シフト記号表（勤務時間帯）'!$C$6:$W$47,21,FALSE()))</f>
        <v/>
      </c>
      <c r="AS127" s="85" t="str">
        <f>IF(AS126="","",VLOOKUP(AS126,'シフト記号表（勤務時間帯）'!$C$6:$W$47,21,FALSE()))</f>
        <v/>
      </c>
      <c r="AT127" s="85" t="str">
        <f>IF(AT126="","",VLOOKUP(AT126,'シフト記号表（勤務時間帯）'!$C$6:$W$47,21,FALSE()))</f>
        <v/>
      </c>
      <c r="AU127" s="85" t="str">
        <f>IF(AU126="","",VLOOKUP(AU126,'シフト記号表（勤務時間帯）'!$C$6:$W$47,21,FALSE()))</f>
        <v/>
      </c>
      <c r="AV127" s="86" t="str">
        <f>IF(AV126="","",VLOOKUP(AV126,'シフト記号表（勤務時間帯）'!$C$6:$W$47,21,FALSE()))</f>
        <v/>
      </c>
      <c r="AW127" s="84" t="str">
        <f>IF(AW126="","",VLOOKUP(AW126,'シフト記号表（勤務時間帯）'!$C$6:$W$47,21,FALSE()))</f>
        <v/>
      </c>
      <c r="AX127" s="85" t="str">
        <f>IF(AX126="","",VLOOKUP(AX126,'シフト記号表（勤務時間帯）'!$C$6:$W$47,21,FALSE()))</f>
        <v/>
      </c>
      <c r="AY127" s="85" t="str">
        <f>IF(AY126="","",VLOOKUP(AY126,'シフト記号表（勤務時間帯）'!$C$6:$W$47,21,FALSE()))</f>
        <v/>
      </c>
      <c r="AZ127" s="440">
        <f>IF($BC$3="４週",SUM(U127:AV127),IF($BC$3="暦月",SUM(U127:AY127),""))</f>
        <v>0</v>
      </c>
      <c r="BA127" s="440"/>
      <c r="BB127" s="441">
        <f>IF($BC$3="４週",AZ127/4,IF($BC$3="暦月",(AZ127/($BC$8/7)),""))</f>
        <v>0</v>
      </c>
      <c r="BC127" s="441"/>
      <c r="BD127" s="475"/>
      <c r="BE127" s="475"/>
      <c r="BF127" s="475"/>
      <c r="BG127" s="475"/>
      <c r="BH127" s="475"/>
    </row>
    <row r="128" spans="2:60" ht="20.25" customHeight="1" x14ac:dyDescent="0.4">
      <c r="B128" s="87"/>
      <c r="C128" s="444"/>
      <c r="D128" s="444"/>
      <c r="E128" s="444"/>
      <c r="F128" s="88"/>
      <c r="G128" s="89">
        <f>C126</f>
        <v>0</v>
      </c>
      <c r="H128" s="449"/>
      <c r="I128" s="449"/>
      <c r="J128" s="449"/>
      <c r="K128" s="449"/>
      <c r="L128" s="449"/>
      <c r="M128" s="447"/>
      <c r="N128" s="447"/>
      <c r="O128" s="447"/>
      <c r="P128" s="178" t="s">
        <v>49</v>
      </c>
      <c r="Q128" s="91"/>
      <c r="R128" s="91"/>
      <c r="S128" s="108"/>
      <c r="T128" s="109"/>
      <c r="U128" s="94" t="str">
        <f>IF(U126="","",VLOOKUP(U126,'シフト記号表（勤務時間帯）'!$C$6:$Y$47,23,FALSE()))</f>
        <v/>
      </c>
      <c r="V128" s="95" t="str">
        <f>IF(V126="","",VLOOKUP(V126,'シフト記号表（勤務時間帯）'!$C$6:$Y$47,23,FALSE()))</f>
        <v/>
      </c>
      <c r="W128" s="95" t="str">
        <f>IF(W126="","",VLOOKUP(W126,'シフト記号表（勤務時間帯）'!$C$6:$Y$47,23,FALSE()))</f>
        <v/>
      </c>
      <c r="X128" s="95" t="str">
        <f>IF(X126="","",VLOOKUP(X126,'シフト記号表（勤務時間帯）'!$C$6:$Y$47,23,FALSE()))</f>
        <v/>
      </c>
      <c r="Y128" s="95" t="str">
        <f>IF(Y126="","",VLOOKUP(Y126,'シフト記号表（勤務時間帯）'!$C$6:$Y$47,23,FALSE()))</f>
        <v/>
      </c>
      <c r="Z128" s="95" t="str">
        <f>IF(Z126="","",VLOOKUP(Z126,'シフト記号表（勤務時間帯）'!$C$6:$Y$47,23,FALSE()))</f>
        <v/>
      </c>
      <c r="AA128" s="96" t="str">
        <f>IF(AA126="","",VLOOKUP(AA126,'シフト記号表（勤務時間帯）'!$C$6:$Y$47,23,FALSE()))</f>
        <v/>
      </c>
      <c r="AB128" s="94" t="str">
        <f>IF(AB126="","",VLOOKUP(AB126,'シフト記号表（勤務時間帯）'!$C$6:$Y$47,23,FALSE()))</f>
        <v/>
      </c>
      <c r="AC128" s="95" t="str">
        <f>IF(AC126="","",VLOOKUP(AC126,'シフト記号表（勤務時間帯）'!$C$6:$Y$47,23,FALSE()))</f>
        <v/>
      </c>
      <c r="AD128" s="95" t="str">
        <f>IF(AD126="","",VLOOKUP(AD126,'シフト記号表（勤務時間帯）'!$C$6:$Y$47,23,FALSE()))</f>
        <v/>
      </c>
      <c r="AE128" s="95" t="str">
        <f>IF(AE126="","",VLOOKUP(AE126,'シフト記号表（勤務時間帯）'!$C$6:$Y$47,23,FALSE()))</f>
        <v/>
      </c>
      <c r="AF128" s="95" t="str">
        <f>IF(AF126="","",VLOOKUP(AF126,'シフト記号表（勤務時間帯）'!$C$6:$Y$47,23,FALSE()))</f>
        <v/>
      </c>
      <c r="AG128" s="95" t="str">
        <f>IF(AG126="","",VLOOKUP(AG126,'シフト記号表（勤務時間帯）'!$C$6:$Y$47,23,FALSE()))</f>
        <v/>
      </c>
      <c r="AH128" s="96" t="str">
        <f>IF(AH126="","",VLOOKUP(AH126,'シフト記号表（勤務時間帯）'!$C$6:$Y$47,23,FALSE()))</f>
        <v/>
      </c>
      <c r="AI128" s="94" t="str">
        <f>IF(AI126="","",VLOOKUP(AI126,'シフト記号表（勤務時間帯）'!$C$6:$Y$47,23,FALSE()))</f>
        <v/>
      </c>
      <c r="AJ128" s="95" t="str">
        <f>IF(AJ126="","",VLOOKUP(AJ126,'シフト記号表（勤務時間帯）'!$C$6:$Y$47,23,FALSE()))</f>
        <v/>
      </c>
      <c r="AK128" s="95" t="str">
        <f>IF(AK126="","",VLOOKUP(AK126,'シフト記号表（勤務時間帯）'!$C$6:$Y$47,23,FALSE()))</f>
        <v/>
      </c>
      <c r="AL128" s="95" t="str">
        <f>IF(AL126="","",VLOOKUP(AL126,'シフト記号表（勤務時間帯）'!$C$6:$Y$47,23,FALSE()))</f>
        <v/>
      </c>
      <c r="AM128" s="95" t="str">
        <f>IF(AM126="","",VLOOKUP(AM126,'シフト記号表（勤務時間帯）'!$C$6:$Y$47,23,FALSE()))</f>
        <v/>
      </c>
      <c r="AN128" s="95" t="str">
        <f>IF(AN126="","",VLOOKUP(AN126,'シフト記号表（勤務時間帯）'!$C$6:$Y$47,23,FALSE()))</f>
        <v/>
      </c>
      <c r="AO128" s="96" t="str">
        <f>IF(AO126="","",VLOOKUP(AO126,'シフト記号表（勤務時間帯）'!$C$6:$Y$47,23,FALSE()))</f>
        <v/>
      </c>
      <c r="AP128" s="94" t="str">
        <f>IF(AP126="","",VLOOKUP(AP126,'シフト記号表（勤務時間帯）'!$C$6:$Y$47,23,FALSE()))</f>
        <v/>
      </c>
      <c r="AQ128" s="95" t="str">
        <f>IF(AQ126="","",VLOOKUP(AQ126,'シフト記号表（勤務時間帯）'!$C$6:$Y$47,23,FALSE()))</f>
        <v/>
      </c>
      <c r="AR128" s="95" t="str">
        <f>IF(AR126="","",VLOOKUP(AR126,'シフト記号表（勤務時間帯）'!$C$6:$Y$47,23,FALSE()))</f>
        <v/>
      </c>
      <c r="AS128" s="95" t="str">
        <f>IF(AS126="","",VLOOKUP(AS126,'シフト記号表（勤務時間帯）'!$C$6:$Y$47,23,FALSE()))</f>
        <v/>
      </c>
      <c r="AT128" s="95" t="str">
        <f>IF(AT126="","",VLOOKUP(AT126,'シフト記号表（勤務時間帯）'!$C$6:$Y$47,23,FALSE()))</f>
        <v/>
      </c>
      <c r="AU128" s="95" t="str">
        <f>IF(AU126="","",VLOOKUP(AU126,'シフト記号表（勤務時間帯）'!$C$6:$Y$47,23,FALSE()))</f>
        <v/>
      </c>
      <c r="AV128" s="96" t="str">
        <f>IF(AV126="","",VLOOKUP(AV126,'シフト記号表（勤務時間帯）'!$C$6:$Y$47,23,FALSE()))</f>
        <v/>
      </c>
      <c r="AW128" s="94" t="str">
        <f>IF(AW126="","",VLOOKUP(AW126,'シフト記号表（勤務時間帯）'!$C$6:$Y$47,23,FALSE()))</f>
        <v/>
      </c>
      <c r="AX128" s="95" t="str">
        <f>IF(AX126="","",VLOOKUP(AX126,'シフト記号表（勤務時間帯）'!$C$6:$Y$47,23,FALSE()))</f>
        <v/>
      </c>
      <c r="AY128" s="95" t="str">
        <f>IF(AY126="","",VLOOKUP(AY126,'シフト記号表（勤務時間帯）'!$C$6:$Y$47,23,FALSE()))</f>
        <v/>
      </c>
      <c r="AZ128" s="442">
        <f>IF($BC$3="４週",SUM(U128:AV128),IF($BC$3="暦月",SUM(U128:AY128),""))</f>
        <v>0</v>
      </c>
      <c r="BA128" s="442"/>
      <c r="BB128" s="443">
        <f>IF($BC$3="４週",AZ128/4,IF($BC$3="暦月",(AZ128/($BC$8/7)),""))</f>
        <v>0</v>
      </c>
      <c r="BC128" s="443"/>
      <c r="BD128" s="475"/>
      <c r="BE128" s="475"/>
      <c r="BF128" s="475"/>
      <c r="BG128" s="475"/>
      <c r="BH128" s="475"/>
    </row>
    <row r="129" spans="2:60" ht="20.25" customHeight="1" x14ac:dyDescent="0.4">
      <c r="B129" s="97"/>
      <c r="C129" s="444"/>
      <c r="D129" s="444"/>
      <c r="E129" s="444"/>
      <c r="F129" s="98"/>
      <c r="G129" s="99"/>
      <c r="H129" s="449"/>
      <c r="I129" s="449"/>
      <c r="J129" s="449"/>
      <c r="K129" s="449"/>
      <c r="L129" s="449"/>
      <c r="M129" s="447"/>
      <c r="N129" s="447"/>
      <c r="O129" s="447"/>
      <c r="P129" s="115" t="s">
        <v>47</v>
      </c>
      <c r="Q129" s="116"/>
      <c r="R129" s="116"/>
      <c r="S129" s="117"/>
      <c r="T129" s="118"/>
      <c r="U129" s="175"/>
      <c r="V129" s="176"/>
      <c r="W129" s="176"/>
      <c r="X129" s="176"/>
      <c r="Y129" s="176"/>
      <c r="Z129" s="176"/>
      <c r="AA129" s="177"/>
      <c r="AB129" s="175"/>
      <c r="AC129" s="176"/>
      <c r="AD129" s="176"/>
      <c r="AE129" s="176"/>
      <c r="AF129" s="176"/>
      <c r="AG129" s="176"/>
      <c r="AH129" s="177"/>
      <c r="AI129" s="175"/>
      <c r="AJ129" s="176"/>
      <c r="AK129" s="176"/>
      <c r="AL129" s="176"/>
      <c r="AM129" s="176"/>
      <c r="AN129" s="176"/>
      <c r="AO129" s="177"/>
      <c r="AP129" s="175"/>
      <c r="AQ129" s="176"/>
      <c r="AR129" s="176"/>
      <c r="AS129" s="176"/>
      <c r="AT129" s="176"/>
      <c r="AU129" s="176"/>
      <c r="AV129" s="177"/>
      <c r="AW129" s="175"/>
      <c r="AX129" s="176"/>
      <c r="AY129" s="176"/>
      <c r="AZ129" s="437"/>
      <c r="BA129" s="437"/>
      <c r="BB129" s="438"/>
      <c r="BC129" s="438"/>
      <c r="BD129" s="475"/>
      <c r="BE129" s="475"/>
      <c r="BF129" s="475"/>
      <c r="BG129" s="475"/>
      <c r="BH129" s="475"/>
    </row>
    <row r="130" spans="2:60" ht="20.25" customHeight="1" x14ac:dyDescent="0.4">
      <c r="B130" s="77">
        <f>B127+1</f>
        <v>37</v>
      </c>
      <c r="C130" s="444"/>
      <c r="D130" s="444"/>
      <c r="E130" s="444"/>
      <c r="F130" s="78">
        <f>C129</f>
        <v>0</v>
      </c>
      <c r="G130" s="79"/>
      <c r="H130" s="449"/>
      <c r="I130" s="449"/>
      <c r="J130" s="449"/>
      <c r="K130" s="449"/>
      <c r="L130" s="449"/>
      <c r="M130" s="447"/>
      <c r="N130" s="447"/>
      <c r="O130" s="447"/>
      <c r="P130" s="80" t="s">
        <v>48</v>
      </c>
      <c r="Q130" s="81"/>
      <c r="R130" s="81"/>
      <c r="S130" s="82"/>
      <c r="T130" s="83"/>
      <c r="U130" s="84" t="str">
        <f>IF(U129="","",VLOOKUP(U129,'シフト記号表（勤務時間帯）'!$C$6:$W$47,21,FALSE()))</f>
        <v/>
      </c>
      <c r="V130" s="85" t="str">
        <f>IF(V129="","",VLOOKUP(V129,'シフト記号表（勤務時間帯）'!$C$6:$W$47,21,FALSE()))</f>
        <v/>
      </c>
      <c r="W130" s="85" t="str">
        <f>IF(W129="","",VLOOKUP(W129,'シフト記号表（勤務時間帯）'!$C$6:$W$47,21,FALSE()))</f>
        <v/>
      </c>
      <c r="X130" s="85" t="str">
        <f>IF(X129="","",VLOOKUP(X129,'シフト記号表（勤務時間帯）'!$C$6:$W$47,21,FALSE()))</f>
        <v/>
      </c>
      <c r="Y130" s="85" t="str">
        <f>IF(Y129="","",VLOOKUP(Y129,'シフト記号表（勤務時間帯）'!$C$6:$W$47,21,FALSE()))</f>
        <v/>
      </c>
      <c r="Z130" s="85" t="str">
        <f>IF(Z129="","",VLOOKUP(Z129,'シフト記号表（勤務時間帯）'!$C$6:$W$47,21,FALSE()))</f>
        <v/>
      </c>
      <c r="AA130" s="86" t="str">
        <f>IF(AA129="","",VLOOKUP(AA129,'シフト記号表（勤務時間帯）'!$C$6:$W$47,21,FALSE()))</f>
        <v/>
      </c>
      <c r="AB130" s="84" t="str">
        <f>IF(AB129="","",VLOOKUP(AB129,'シフト記号表（勤務時間帯）'!$C$6:$W$47,21,FALSE()))</f>
        <v/>
      </c>
      <c r="AC130" s="85" t="str">
        <f>IF(AC129="","",VLOOKUP(AC129,'シフト記号表（勤務時間帯）'!$C$6:$W$47,21,FALSE()))</f>
        <v/>
      </c>
      <c r="AD130" s="85" t="str">
        <f>IF(AD129="","",VLOOKUP(AD129,'シフト記号表（勤務時間帯）'!$C$6:$W$47,21,FALSE()))</f>
        <v/>
      </c>
      <c r="AE130" s="85" t="str">
        <f>IF(AE129="","",VLOOKUP(AE129,'シフト記号表（勤務時間帯）'!$C$6:$W$47,21,FALSE()))</f>
        <v/>
      </c>
      <c r="AF130" s="85" t="str">
        <f>IF(AF129="","",VLOOKUP(AF129,'シフト記号表（勤務時間帯）'!$C$6:$W$47,21,FALSE()))</f>
        <v/>
      </c>
      <c r="AG130" s="85" t="str">
        <f>IF(AG129="","",VLOOKUP(AG129,'シフト記号表（勤務時間帯）'!$C$6:$W$47,21,FALSE()))</f>
        <v/>
      </c>
      <c r="AH130" s="86" t="str">
        <f>IF(AH129="","",VLOOKUP(AH129,'シフト記号表（勤務時間帯）'!$C$6:$W$47,21,FALSE()))</f>
        <v/>
      </c>
      <c r="AI130" s="84" t="str">
        <f>IF(AI129="","",VLOOKUP(AI129,'シフト記号表（勤務時間帯）'!$C$6:$W$47,21,FALSE()))</f>
        <v/>
      </c>
      <c r="AJ130" s="85" t="str">
        <f>IF(AJ129="","",VLOOKUP(AJ129,'シフト記号表（勤務時間帯）'!$C$6:$W$47,21,FALSE()))</f>
        <v/>
      </c>
      <c r="AK130" s="85" t="str">
        <f>IF(AK129="","",VLOOKUP(AK129,'シフト記号表（勤務時間帯）'!$C$6:$W$47,21,FALSE()))</f>
        <v/>
      </c>
      <c r="AL130" s="85" t="str">
        <f>IF(AL129="","",VLOOKUP(AL129,'シフト記号表（勤務時間帯）'!$C$6:$W$47,21,FALSE()))</f>
        <v/>
      </c>
      <c r="AM130" s="85" t="str">
        <f>IF(AM129="","",VLOOKUP(AM129,'シフト記号表（勤務時間帯）'!$C$6:$W$47,21,FALSE()))</f>
        <v/>
      </c>
      <c r="AN130" s="85" t="str">
        <f>IF(AN129="","",VLOOKUP(AN129,'シフト記号表（勤務時間帯）'!$C$6:$W$47,21,FALSE()))</f>
        <v/>
      </c>
      <c r="AO130" s="86" t="str">
        <f>IF(AO129="","",VLOOKUP(AO129,'シフト記号表（勤務時間帯）'!$C$6:$W$47,21,FALSE()))</f>
        <v/>
      </c>
      <c r="AP130" s="84" t="str">
        <f>IF(AP129="","",VLOOKUP(AP129,'シフト記号表（勤務時間帯）'!$C$6:$W$47,21,FALSE()))</f>
        <v/>
      </c>
      <c r="AQ130" s="85" t="str">
        <f>IF(AQ129="","",VLOOKUP(AQ129,'シフト記号表（勤務時間帯）'!$C$6:$W$47,21,FALSE()))</f>
        <v/>
      </c>
      <c r="AR130" s="85" t="str">
        <f>IF(AR129="","",VLOOKUP(AR129,'シフト記号表（勤務時間帯）'!$C$6:$W$47,21,FALSE()))</f>
        <v/>
      </c>
      <c r="AS130" s="85" t="str">
        <f>IF(AS129="","",VLOOKUP(AS129,'シフト記号表（勤務時間帯）'!$C$6:$W$47,21,FALSE()))</f>
        <v/>
      </c>
      <c r="AT130" s="85" t="str">
        <f>IF(AT129="","",VLOOKUP(AT129,'シフト記号表（勤務時間帯）'!$C$6:$W$47,21,FALSE()))</f>
        <v/>
      </c>
      <c r="AU130" s="85" t="str">
        <f>IF(AU129="","",VLOOKUP(AU129,'シフト記号表（勤務時間帯）'!$C$6:$W$47,21,FALSE()))</f>
        <v/>
      </c>
      <c r="AV130" s="86" t="str">
        <f>IF(AV129="","",VLOOKUP(AV129,'シフト記号表（勤務時間帯）'!$C$6:$W$47,21,FALSE()))</f>
        <v/>
      </c>
      <c r="AW130" s="84" t="str">
        <f>IF(AW129="","",VLOOKUP(AW129,'シフト記号表（勤務時間帯）'!$C$6:$W$47,21,FALSE()))</f>
        <v/>
      </c>
      <c r="AX130" s="85" t="str">
        <f>IF(AX129="","",VLOOKUP(AX129,'シフト記号表（勤務時間帯）'!$C$6:$W$47,21,FALSE()))</f>
        <v/>
      </c>
      <c r="AY130" s="85" t="str">
        <f>IF(AY129="","",VLOOKUP(AY129,'シフト記号表（勤務時間帯）'!$C$6:$W$47,21,FALSE()))</f>
        <v/>
      </c>
      <c r="AZ130" s="440">
        <f>IF($BC$3="４週",SUM(U130:AV130),IF($BC$3="暦月",SUM(U130:AY130),""))</f>
        <v>0</v>
      </c>
      <c r="BA130" s="440"/>
      <c r="BB130" s="441">
        <f>IF($BC$3="４週",AZ130/4,IF($BC$3="暦月",(AZ130/($BC$8/7)),""))</f>
        <v>0</v>
      </c>
      <c r="BC130" s="441"/>
      <c r="BD130" s="475"/>
      <c r="BE130" s="475"/>
      <c r="BF130" s="475"/>
      <c r="BG130" s="475"/>
      <c r="BH130" s="475"/>
    </row>
    <row r="131" spans="2:60" ht="20.25" customHeight="1" x14ac:dyDescent="0.4">
      <c r="B131" s="87"/>
      <c r="C131" s="444"/>
      <c r="D131" s="444"/>
      <c r="E131" s="444"/>
      <c r="F131" s="88"/>
      <c r="G131" s="89">
        <f>C129</f>
        <v>0</v>
      </c>
      <c r="H131" s="449"/>
      <c r="I131" s="449"/>
      <c r="J131" s="449"/>
      <c r="K131" s="449"/>
      <c r="L131" s="449"/>
      <c r="M131" s="447"/>
      <c r="N131" s="447"/>
      <c r="O131" s="447"/>
      <c r="P131" s="178" t="s">
        <v>49</v>
      </c>
      <c r="Q131" s="91"/>
      <c r="R131" s="91"/>
      <c r="S131" s="108"/>
      <c r="T131" s="109"/>
      <c r="U131" s="94" t="str">
        <f>IF(U129="","",VLOOKUP(U129,'シフト記号表（勤務時間帯）'!$C$6:$Y$47,23,FALSE()))</f>
        <v/>
      </c>
      <c r="V131" s="95" t="str">
        <f>IF(V129="","",VLOOKUP(V129,'シフト記号表（勤務時間帯）'!$C$6:$Y$47,23,FALSE()))</f>
        <v/>
      </c>
      <c r="W131" s="95" t="str">
        <f>IF(W129="","",VLOOKUP(W129,'シフト記号表（勤務時間帯）'!$C$6:$Y$47,23,FALSE()))</f>
        <v/>
      </c>
      <c r="X131" s="95" t="str">
        <f>IF(X129="","",VLOOKUP(X129,'シフト記号表（勤務時間帯）'!$C$6:$Y$47,23,FALSE()))</f>
        <v/>
      </c>
      <c r="Y131" s="95" t="str">
        <f>IF(Y129="","",VLOOKUP(Y129,'シフト記号表（勤務時間帯）'!$C$6:$Y$47,23,FALSE()))</f>
        <v/>
      </c>
      <c r="Z131" s="95" t="str">
        <f>IF(Z129="","",VLOOKUP(Z129,'シフト記号表（勤務時間帯）'!$C$6:$Y$47,23,FALSE()))</f>
        <v/>
      </c>
      <c r="AA131" s="96" t="str">
        <f>IF(AA129="","",VLOOKUP(AA129,'シフト記号表（勤務時間帯）'!$C$6:$Y$47,23,FALSE()))</f>
        <v/>
      </c>
      <c r="AB131" s="94" t="str">
        <f>IF(AB129="","",VLOOKUP(AB129,'シフト記号表（勤務時間帯）'!$C$6:$Y$47,23,FALSE()))</f>
        <v/>
      </c>
      <c r="AC131" s="95" t="str">
        <f>IF(AC129="","",VLOOKUP(AC129,'シフト記号表（勤務時間帯）'!$C$6:$Y$47,23,FALSE()))</f>
        <v/>
      </c>
      <c r="AD131" s="95" t="str">
        <f>IF(AD129="","",VLOOKUP(AD129,'シフト記号表（勤務時間帯）'!$C$6:$Y$47,23,FALSE()))</f>
        <v/>
      </c>
      <c r="AE131" s="95" t="str">
        <f>IF(AE129="","",VLOOKUP(AE129,'シフト記号表（勤務時間帯）'!$C$6:$Y$47,23,FALSE()))</f>
        <v/>
      </c>
      <c r="AF131" s="95" t="str">
        <f>IF(AF129="","",VLOOKUP(AF129,'シフト記号表（勤務時間帯）'!$C$6:$Y$47,23,FALSE()))</f>
        <v/>
      </c>
      <c r="AG131" s="95" t="str">
        <f>IF(AG129="","",VLOOKUP(AG129,'シフト記号表（勤務時間帯）'!$C$6:$Y$47,23,FALSE()))</f>
        <v/>
      </c>
      <c r="AH131" s="96" t="str">
        <f>IF(AH129="","",VLOOKUP(AH129,'シフト記号表（勤務時間帯）'!$C$6:$Y$47,23,FALSE()))</f>
        <v/>
      </c>
      <c r="AI131" s="94" t="str">
        <f>IF(AI129="","",VLOOKUP(AI129,'シフト記号表（勤務時間帯）'!$C$6:$Y$47,23,FALSE()))</f>
        <v/>
      </c>
      <c r="AJ131" s="95" t="str">
        <f>IF(AJ129="","",VLOOKUP(AJ129,'シフト記号表（勤務時間帯）'!$C$6:$Y$47,23,FALSE()))</f>
        <v/>
      </c>
      <c r="AK131" s="95" t="str">
        <f>IF(AK129="","",VLOOKUP(AK129,'シフト記号表（勤務時間帯）'!$C$6:$Y$47,23,FALSE()))</f>
        <v/>
      </c>
      <c r="AL131" s="95" t="str">
        <f>IF(AL129="","",VLOOKUP(AL129,'シフト記号表（勤務時間帯）'!$C$6:$Y$47,23,FALSE()))</f>
        <v/>
      </c>
      <c r="AM131" s="95" t="str">
        <f>IF(AM129="","",VLOOKUP(AM129,'シフト記号表（勤務時間帯）'!$C$6:$Y$47,23,FALSE()))</f>
        <v/>
      </c>
      <c r="AN131" s="95" t="str">
        <f>IF(AN129="","",VLOOKUP(AN129,'シフト記号表（勤務時間帯）'!$C$6:$Y$47,23,FALSE()))</f>
        <v/>
      </c>
      <c r="AO131" s="96" t="str">
        <f>IF(AO129="","",VLOOKUP(AO129,'シフト記号表（勤務時間帯）'!$C$6:$Y$47,23,FALSE()))</f>
        <v/>
      </c>
      <c r="AP131" s="94" t="str">
        <f>IF(AP129="","",VLOOKUP(AP129,'シフト記号表（勤務時間帯）'!$C$6:$Y$47,23,FALSE()))</f>
        <v/>
      </c>
      <c r="AQ131" s="95" t="str">
        <f>IF(AQ129="","",VLOOKUP(AQ129,'シフト記号表（勤務時間帯）'!$C$6:$Y$47,23,FALSE()))</f>
        <v/>
      </c>
      <c r="AR131" s="95" t="str">
        <f>IF(AR129="","",VLOOKUP(AR129,'シフト記号表（勤務時間帯）'!$C$6:$Y$47,23,FALSE()))</f>
        <v/>
      </c>
      <c r="AS131" s="95" t="str">
        <f>IF(AS129="","",VLOOKUP(AS129,'シフト記号表（勤務時間帯）'!$C$6:$Y$47,23,FALSE()))</f>
        <v/>
      </c>
      <c r="AT131" s="95" t="str">
        <f>IF(AT129="","",VLOOKUP(AT129,'シフト記号表（勤務時間帯）'!$C$6:$Y$47,23,FALSE()))</f>
        <v/>
      </c>
      <c r="AU131" s="95" t="str">
        <f>IF(AU129="","",VLOOKUP(AU129,'シフト記号表（勤務時間帯）'!$C$6:$Y$47,23,FALSE()))</f>
        <v/>
      </c>
      <c r="AV131" s="96" t="str">
        <f>IF(AV129="","",VLOOKUP(AV129,'シフト記号表（勤務時間帯）'!$C$6:$Y$47,23,FALSE()))</f>
        <v/>
      </c>
      <c r="AW131" s="94" t="str">
        <f>IF(AW129="","",VLOOKUP(AW129,'シフト記号表（勤務時間帯）'!$C$6:$Y$47,23,FALSE()))</f>
        <v/>
      </c>
      <c r="AX131" s="95" t="str">
        <f>IF(AX129="","",VLOOKUP(AX129,'シフト記号表（勤務時間帯）'!$C$6:$Y$47,23,FALSE()))</f>
        <v/>
      </c>
      <c r="AY131" s="95" t="str">
        <f>IF(AY129="","",VLOOKUP(AY129,'シフト記号表（勤務時間帯）'!$C$6:$Y$47,23,FALSE()))</f>
        <v/>
      </c>
      <c r="AZ131" s="442">
        <f>IF($BC$3="４週",SUM(U131:AV131),IF($BC$3="暦月",SUM(U131:AY131),""))</f>
        <v>0</v>
      </c>
      <c r="BA131" s="442"/>
      <c r="BB131" s="443">
        <f>IF($BC$3="４週",AZ131/4,IF($BC$3="暦月",(AZ131/($BC$8/7)),""))</f>
        <v>0</v>
      </c>
      <c r="BC131" s="443"/>
      <c r="BD131" s="475"/>
      <c r="BE131" s="475"/>
      <c r="BF131" s="475"/>
      <c r="BG131" s="475"/>
      <c r="BH131" s="475"/>
    </row>
    <row r="132" spans="2:60" ht="20.25" customHeight="1" x14ac:dyDescent="0.4">
      <c r="B132" s="97"/>
      <c r="C132" s="444"/>
      <c r="D132" s="444"/>
      <c r="E132" s="444"/>
      <c r="F132" s="98"/>
      <c r="G132" s="99"/>
      <c r="H132" s="449"/>
      <c r="I132" s="449"/>
      <c r="J132" s="449"/>
      <c r="K132" s="449"/>
      <c r="L132" s="449"/>
      <c r="M132" s="447"/>
      <c r="N132" s="447"/>
      <c r="O132" s="447"/>
      <c r="P132" s="115" t="s">
        <v>47</v>
      </c>
      <c r="Q132" s="116"/>
      <c r="R132" s="116"/>
      <c r="S132" s="117"/>
      <c r="T132" s="118"/>
      <c r="U132" s="175"/>
      <c r="V132" s="176"/>
      <c r="W132" s="176"/>
      <c r="X132" s="176"/>
      <c r="Y132" s="176"/>
      <c r="Z132" s="176"/>
      <c r="AA132" s="177"/>
      <c r="AB132" s="175"/>
      <c r="AC132" s="176"/>
      <c r="AD132" s="176"/>
      <c r="AE132" s="176"/>
      <c r="AF132" s="176"/>
      <c r="AG132" s="176"/>
      <c r="AH132" s="177"/>
      <c r="AI132" s="175"/>
      <c r="AJ132" s="176"/>
      <c r="AK132" s="176"/>
      <c r="AL132" s="176"/>
      <c r="AM132" s="176"/>
      <c r="AN132" s="176"/>
      <c r="AO132" s="177"/>
      <c r="AP132" s="175"/>
      <c r="AQ132" s="176"/>
      <c r="AR132" s="176"/>
      <c r="AS132" s="176"/>
      <c r="AT132" s="176"/>
      <c r="AU132" s="176"/>
      <c r="AV132" s="177"/>
      <c r="AW132" s="175"/>
      <c r="AX132" s="176"/>
      <c r="AY132" s="176"/>
      <c r="AZ132" s="437"/>
      <c r="BA132" s="437"/>
      <c r="BB132" s="438"/>
      <c r="BC132" s="438"/>
      <c r="BD132" s="475"/>
      <c r="BE132" s="475"/>
      <c r="BF132" s="475"/>
      <c r="BG132" s="475"/>
      <c r="BH132" s="475"/>
    </row>
    <row r="133" spans="2:60" ht="20.25" customHeight="1" x14ac:dyDescent="0.4">
      <c r="B133" s="77">
        <f>B130+1</f>
        <v>38</v>
      </c>
      <c r="C133" s="444"/>
      <c r="D133" s="444"/>
      <c r="E133" s="444"/>
      <c r="F133" s="78">
        <f>C132</f>
        <v>0</v>
      </c>
      <c r="G133" s="79"/>
      <c r="H133" s="449"/>
      <c r="I133" s="449"/>
      <c r="J133" s="449"/>
      <c r="K133" s="449"/>
      <c r="L133" s="449"/>
      <c r="M133" s="447"/>
      <c r="N133" s="447"/>
      <c r="O133" s="447"/>
      <c r="P133" s="80" t="s">
        <v>48</v>
      </c>
      <c r="Q133" s="81"/>
      <c r="R133" s="81"/>
      <c r="S133" s="82"/>
      <c r="T133" s="83"/>
      <c r="U133" s="84" t="str">
        <f>IF(U132="","",VLOOKUP(U132,'シフト記号表（勤務時間帯）'!$C$6:$W$47,21,FALSE()))</f>
        <v/>
      </c>
      <c r="V133" s="85" t="str">
        <f>IF(V132="","",VLOOKUP(V132,'シフト記号表（勤務時間帯）'!$C$6:$W$47,21,FALSE()))</f>
        <v/>
      </c>
      <c r="W133" s="85" t="str">
        <f>IF(W132="","",VLOOKUP(W132,'シフト記号表（勤務時間帯）'!$C$6:$W$47,21,FALSE()))</f>
        <v/>
      </c>
      <c r="X133" s="85" t="str">
        <f>IF(X132="","",VLOOKUP(X132,'シフト記号表（勤務時間帯）'!$C$6:$W$47,21,FALSE()))</f>
        <v/>
      </c>
      <c r="Y133" s="85" t="str">
        <f>IF(Y132="","",VLOOKUP(Y132,'シフト記号表（勤務時間帯）'!$C$6:$W$47,21,FALSE()))</f>
        <v/>
      </c>
      <c r="Z133" s="85" t="str">
        <f>IF(Z132="","",VLOOKUP(Z132,'シフト記号表（勤務時間帯）'!$C$6:$W$47,21,FALSE()))</f>
        <v/>
      </c>
      <c r="AA133" s="86" t="str">
        <f>IF(AA132="","",VLOOKUP(AA132,'シフト記号表（勤務時間帯）'!$C$6:$W$47,21,FALSE()))</f>
        <v/>
      </c>
      <c r="AB133" s="84" t="str">
        <f>IF(AB132="","",VLOOKUP(AB132,'シフト記号表（勤務時間帯）'!$C$6:$W$47,21,FALSE()))</f>
        <v/>
      </c>
      <c r="AC133" s="85" t="str">
        <f>IF(AC132="","",VLOOKUP(AC132,'シフト記号表（勤務時間帯）'!$C$6:$W$47,21,FALSE()))</f>
        <v/>
      </c>
      <c r="AD133" s="85" t="str">
        <f>IF(AD132="","",VLOOKUP(AD132,'シフト記号表（勤務時間帯）'!$C$6:$W$47,21,FALSE()))</f>
        <v/>
      </c>
      <c r="AE133" s="85" t="str">
        <f>IF(AE132="","",VLOOKUP(AE132,'シフト記号表（勤務時間帯）'!$C$6:$W$47,21,FALSE()))</f>
        <v/>
      </c>
      <c r="AF133" s="85" t="str">
        <f>IF(AF132="","",VLOOKUP(AF132,'シフト記号表（勤務時間帯）'!$C$6:$W$47,21,FALSE()))</f>
        <v/>
      </c>
      <c r="AG133" s="85" t="str">
        <f>IF(AG132="","",VLOOKUP(AG132,'シフト記号表（勤務時間帯）'!$C$6:$W$47,21,FALSE()))</f>
        <v/>
      </c>
      <c r="AH133" s="86" t="str">
        <f>IF(AH132="","",VLOOKUP(AH132,'シフト記号表（勤務時間帯）'!$C$6:$W$47,21,FALSE()))</f>
        <v/>
      </c>
      <c r="AI133" s="84" t="str">
        <f>IF(AI132="","",VLOOKUP(AI132,'シフト記号表（勤務時間帯）'!$C$6:$W$47,21,FALSE()))</f>
        <v/>
      </c>
      <c r="AJ133" s="85" t="str">
        <f>IF(AJ132="","",VLOOKUP(AJ132,'シフト記号表（勤務時間帯）'!$C$6:$W$47,21,FALSE()))</f>
        <v/>
      </c>
      <c r="AK133" s="85" t="str">
        <f>IF(AK132="","",VLOOKUP(AK132,'シフト記号表（勤務時間帯）'!$C$6:$W$47,21,FALSE()))</f>
        <v/>
      </c>
      <c r="AL133" s="85" t="str">
        <f>IF(AL132="","",VLOOKUP(AL132,'シフト記号表（勤務時間帯）'!$C$6:$W$47,21,FALSE()))</f>
        <v/>
      </c>
      <c r="AM133" s="85" t="str">
        <f>IF(AM132="","",VLOOKUP(AM132,'シフト記号表（勤務時間帯）'!$C$6:$W$47,21,FALSE()))</f>
        <v/>
      </c>
      <c r="AN133" s="85" t="str">
        <f>IF(AN132="","",VLOOKUP(AN132,'シフト記号表（勤務時間帯）'!$C$6:$W$47,21,FALSE()))</f>
        <v/>
      </c>
      <c r="AO133" s="86" t="str">
        <f>IF(AO132="","",VLOOKUP(AO132,'シフト記号表（勤務時間帯）'!$C$6:$W$47,21,FALSE()))</f>
        <v/>
      </c>
      <c r="AP133" s="84" t="str">
        <f>IF(AP132="","",VLOOKUP(AP132,'シフト記号表（勤務時間帯）'!$C$6:$W$47,21,FALSE()))</f>
        <v/>
      </c>
      <c r="AQ133" s="85" t="str">
        <f>IF(AQ132="","",VLOOKUP(AQ132,'シフト記号表（勤務時間帯）'!$C$6:$W$47,21,FALSE()))</f>
        <v/>
      </c>
      <c r="AR133" s="85" t="str">
        <f>IF(AR132="","",VLOOKUP(AR132,'シフト記号表（勤務時間帯）'!$C$6:$W$47,21,FALSE()))</f>
        <v/>
      </c>
      <c r="AS133" s="85" t="str">
        <f>IF(AS132="","",VLOOKUP(AS132,'シフト記号表（勤務時間帯）'!$C$6:$W$47,21,FALSE()))</f>
        <v/>
      </c>
      <c r="AT133" s="85" t="str">
        <f>IF(AT132="","",VLOOKUP(AT132,'シフト記号表（勤務時間帯）'!$C$6:$W$47,21,FALSE()))</f>
        <v/>
      </c>
      <c r="AU133" s="85" t="str">
        <f>IF(AU132="","",VLOOKUP(AU132,'シフト記号表（勤務時間帯）'!$C$6:$W$47,21,FALSE()))</f>
        <v/>
      </c>
      <c r="AV133" s="86" t="str">
        <f>IF(AV132="","",VLOOKUP(AV132,'シフト記号表（勤務時間帯）'!$C$6:$W$47,21,FALSE()))</f>
        <v/>
      </c>
      <c r="AW133" s="84" t="str">
        <f>IF(AW132="","",VLOOKUP(AW132,'シフト記号表（勤務時間帯）'!$C$6:$W$47,21,FALSE()))</f>
        <v/>
      </c>
      <c r="AX133" s="85" t="str">
        <f>IF(AX132="","",VLOOKUP(AX132,'シフト記号表（勤務時間帯）'!$C$6:$W$47,21,FALSE()))</f>
        <v/>
      </c>
      <c r="AY133" s="85" t="str">
        <f>IF(AY132="","",VLOOKUP(AY132,'シフト記号表（勤務時間帯）'!$C$6:$W$47,21,FALSE()))</f>
        <v/>
      </c>
      <c r="AZ133" s="440">
        <f>IF($BC$3="４週",SUM(U133:AV133),IF($BC$3="暦月",SUM(U133:AY133),""))</f>
        <v>0</v>
      </c>
      <c r="BA133" s="440"/>
      <c r="BB133" s="441">
        <f>IF($BC$3="４週",AZ133/4,IF($BC$3="暦月",(AZ133/($BC$8/7)),""))</f>
        <v>0</v>
      </c>
      <c r="BC133" s="441"/>
      <c r="BD133" s="475"/>
      <c r="BE133" s="475"/>
      <c r="BF133" s="475"/>
      <c r="BG133" s="475"/>
      <c r="BH133" s="475"/>
    </row>
    <row r="134" spans="2:60" ht="20.25" customHeight="1" x14ac:dyDescent="0.4">
      <c r="B134" s="87"/>
      <c r="C134" s="444"/>
      <c r="D134" s="444"/>
      <c r="E134" s="444"/>
      <c r="F134" s="88"/>
      <c r="G134" s="89">
        <f>C132</f>
        <v>0</v>
      </c>
      <c r="H134" s="449"/>
      <c r="I134" s="449"/>
      <c r="J134" s="449"/>
      <c r="K134" s="449"/>
      <c r="L134" s="449"/>
      <c r="M134" s="447"/>
      <c r="N134" s="447"/>
      <c r="O134" s="447"/>
      <c r="P134" s="178" t="s">
        <v>49</v>
      </c>
      <c r="Q134" s="91"/>
      <c r="R134" s="91"/>
      <c r="S134" s="108"/>
      <c r="T134" s="109"/>
      <c r="U134" s="94" t="str">
        <f>IF(U132="","",VLOOKUP(U132,'シフト記号表（勤務時間帯）'!$C$6:$Y$47,23,FALSE()))</f>
        <v/>
      </c>
      <c r="V134" s="95" t="str">
        <f>IF(V132="","",VLOOKUP(V132,'シフト記号表（勤務時間帯）'!$C$6:$Y$47,23,FALSE()))</f>
        <v/>
      </c>
      <c r="W134" s="95" t="str">
        <f>IF(W132="","",VLOOKUP(W132,'シフト記号表（勤務時間帯）'!$C$6:$Y$47,23,FALSE()))</f>
        <v/>
      </c>
      <c r="X134" s="95" t="str">
        <f>IF(X132="","",VLOOKUP(X132,'シフト記号表（勤務時間帯）'!$C$6:$Y$47,23,FALSE()))</f>
        <v/>
      </c>
      <c r="Y134" s="95" t="str">
        <f>IF(Y132="","",VLOOKUP(Y132,'シフト記号表（勤務時間帯）'!$C$6:$Y$47,23,FALSE()))</f>
        <v/>
      </c>
      <c r="Z134" s="95" t="str">
        <f>IF(Z132="","",VLOOKUP(Z132,'シフト記号表（勤務時間帯）'!$C$6:$Y$47,23,FALSE()))</f>
        <v/>
      </c>
      <c r="AA134" s="96" t="str">
        <f>IF(AA132="","",VLOOKUP(AA132,'シフト記号表（勤務時間帯）'!$C$6:$Y$47,23,FALSE()))</f>
        <v/>
      </c>
      <c r="AB134" s="94" t="str">
        <f>IF(AB132="","",VLOOKUP(AB132,'シフト記号表（勤務時間帯）'!$C$6:$Y$47,23,FALSE()))</f>
        <v/>
      </c>
      <c r="AC134" s="95" t="str">
        <f>IF(AC132="","",VLOOKUP(AC132,'シフト記号表（勤務時間帯）'!$C$6:$Y$47,23,FALSE()))</f>
        <v/>
      </c>
      <c r="AD134" s="95" t="str">
        <f>IF(AD132="","",VLOOKUP(AD132,'シフト記号表（勤務時間帯）'!$C$6:$Y$47,23,FALSE()))</f>
        <v/>
      </c>
      <c r="AE134" s="95" t="str">
        <f>IF(AE132="","",VLOOKUP(AE132,'シフト記号表（勤務時間帯）'!$C$6:$Y$47,23,FALSE()))</f>
        <v/>
      </c>
      <c r="AF134" s="95" t="str">
        <f>IF(AF132="","",VLOOKUP(AF132,'シフト記号表（勤務時間帯）'!$C$6:$Y$47,23,FALSE()))</f>
        <v/>
      </c>
      <c r="AG134" s="95" t="str">
        <f>IF(AG132="","",VLOOKUP(AG132,'シフト記号表（勤務時間帯）'!$C$6:$Y$47,23,FALSE()))</f>
        <v/>
      </c>
      <c r="AH134" s="96" t="str">
        <f>IF(AH132="","",VLOOKUP(AH132,'シフト記号表（勤務時間帯）'!$C$6:$Y$47,23,FALSE()))</f>
        <v/>
      </c>
      <c r="AI134" s="94" t="str">
        <f>IF(AI132="","",VLOOKUP(AI132,'シフト記号表（勤務時間帯）'!$C$6:$Y$47,23,FALSE()))</f>
        <v/>
      </c>
      <c r="AJ134" s="95" t="str">
        <f>IF(AJ132="","",VLOOKUP(AJ132,'シフト記号表（勤務時間帯）'!$C$6:$Y$47,23,FALSE()))</f>
        <v/>
      </c>
      <c r="AK134" s="95" t="str">
        <f>IF(AK132="","",VLOOKUP(AK132,'シフト記号表（勤務時間帯）'!$C$6:$Y$47,23,FALSE()))</f>
        <v/>
      </c>
      <c r="AL134" s="95" t="str">
        <f>IF(AL132="","",VLOOKUP(AL132,'シフト記号表（勤務時間帯）'!$C$6:$Y$47,23,FALSE()))</f>
        <v/>
      </c>
      <c r="AM134" s="95" t="str">
        <f>IF(AM132="","",VLOOKUP(AM132,'シフト記号表（勤務時間帯）'!$C$6:$Y$47,23,FALSE()))</f>
        <v/>
      </c>
      <c r="AN134" s="95" t="str">
        <f>IF(AN132="","",VLOOKUP(AN132,'シフト記号表（勤務時間帯）'!$C$6:$Y$47,23,FALSE()))</f>
        <v/>
      </c>
      <c r="AO134" s="96" t="str">
        <f>IF(AO132="","",VLOOKUP(AO132,'シフト記号表（勤務時間帯）'!$C$6:$Y$47,23,FALSE()))</f>
        <v/>
      </c>
      <c r="AP134" s="94" t="str">
        <f>IF(AP132="","",VLOOKUP(AP132,'シフト記号表（勤務時間帯）'!$C$6:$Y$47,23,FALSE()))</f>
        <v/>
      </c>
      <c r="AQ134" s="95" t="str">
        <f>IF(AQ132="","",VLOOKUP(AQ132,'シフト記号表（勤務時間帯）'!$C$6:$Y$47,23,FALSE()))</f>
        <v/>
      </c>
      <c r="AR134" s="95" t="str">
        <f>IF(AR132="","",VLOOKUP(AR132,'シフト記号表（勤務時間帯）'!$C$6:$Y$47,23,FALSE()))</f>
        <v/>
      </c>
      <c r="AS134" s="95" t="str">
        <f>IF(AS132="","",VLOOKUP(AS132,'シフト記号表（勤務時間帯）'!$C$6:$Y$47,23,FALSE()))</f>
        <v/>
      </c>
      <c r="AT134" s="95" t="str">
        <f>IF(AT132="","",VLOOKUP(AT132,'シフト記号表（勤務時間帯）'!$C$6:$Y$47,23,FALSE()))</f>
        <v/>
      </c>
      <c r="AU134" s="95" t="str">
        <f>IF(AU132="","",VLOOKUP(AU132,'シフト記号表（勤務時間帯）'!$C$6:$Y$47,23,FALSE()))</f>
        <v/>
      </c>
      <c r="AV134" s="96" t="str">
        <f>IF(AV132="","",VLOOKUP(AV132,'シフト記号表（勤務時間帯）'!$C$6:$Y$47,23,FALSE()))</f>
        <v/>
      </c>
      <c r="AW134" s="94" t="str">
        <f>IF(AW132="","",VLOOKUP(AW132,'シフト記号表（勤務時間帯）'!$C$6:$Y$47,23,FALSE()))</f>
        <v/>
      </c>
      <c r="AX134" s="95" t="str">
        <f>IF(AX132="","",VLOOKUP(AX132,'シフト記号表（勤務時間帯）'!$C$6:$Y$47,23,FALSE()))</f>
        <v/>
      </c>
      <c r="AY134" s="95" t="str">
        <f>IF(AY132="","",VLOOKUP(AY132,'シフト記号表（勤務時間帯）'!$C$6:$Y$47,23,FALSE()))</f>
        <v/>
      </c>
      <c r="AZ134" s="442">
        <f>IF($BC$3="４週",SUM(U134:AV134),IF($BC$3="暦月",SUM(U134:AY134),""))</f>
        <v>0</v>
      </c>
      <c r="BA134" s="442"/>
      <c r="BB134" s="443">
        <f>IF($BC$3="４週",AZ134/4,IF($BC$3="暦月",(AZ134/($BC$8/7)),""))</f>
        <v>0</v>
      </c>
      <c r="BC134" s="443"/>
      <c r="BD134" s="475"/>
      <c r="BE134" s="475"/>
      <c r="BF134" s="475"/>
      <c r="BG134" s="475"/>
      <c r="BH134" s="475"/>
    </row>
    <row r="135" spans="2:60" ht="20.25" customHeight="1" x14ac:dyDescent="0.4">
      <c r="B135" s="97"/>
      <c r="C135" s="444"/>
      <c r="D135" s="444"/>
      <c r="E135" s="444"/>
      <c r="F135" s="98"/>
      <c r="G135" s="99"/>
      <c r="H135" s="449"/>
      <c r="I135" s="449"/>
      <c r="J135" s="449"/>
      <c r="K135" s="449"/>
      <c r="L135" s="449"/>
      <c r="M135" s="447"/>
      <c r="N135" s="447"/>
      <c r="O135" s="447"/>
      <c r="P135" s="115" t="s">
        <v>47</v>
      </c>
      <c r="Q135" s="116"/>
      <c r="R135" s="116"/>
      <c r="S135" s="117"/>
      <c r="T135" s="118"/>
      <c r="U135" s="175"/>
      <c r="V135" s="176"/>
      <c r="W135" s="176"/>
      <c r="X135" s="176"/>
      <c r="Y135" s="176"/>
      <c r="Z135" s="176"/>
      <c r="AA135" s="177"/>
      <c r="AB135" s="175"/>
      <c r="AC135" s="176"/>
      <c r="AD135" s="176"/>
      <c r="AE135" s="176"/>
      <c r="AF135" s="176"/>
      <c r="AG135" s="176"/>
      <c r="AH135" s="177"/>
      <c r="AI135" s="175"/>
      <c r="AJ135" s="176"/>
      <c r="AK135" s="176"/>
      <c r="AL135" s="176"/>
      <c r="AM135" s="176"/>
      <c r="AN135" s="176"/>
      <c r="AO135" s="177"/>
      <c r="AP135" s="175"/>
      <c r="AQ135" s="176"/>
      <c r="AR135" s="176"/>
      <c r="AS135" s="176"/>
      <c r="AT135" s="176"/>
      <c r="AU135" s="176"/>
      <c r="AV135" s="177"/>
      <c r="AW135" s="175"/>
      <c r="AX135" s="176"/>
      <c r="AY135" s="176"/>
      <c r="AZ135" s="437"/>
      <c r="BA135" s="437"/>
      <c r="BB135" s="438"/>
      <c r="BC135" s="438"/>
      <c r="BD135" s="475"/>
      <c r="BE135" s="475"/>
      <c r="BF135" s="475"/>
      <c r="BG135" s="475"/>
      <c r="BH135" s="475"/>
    </row>
    <row r="136" spans="2:60" ht="20.25" customHeight="1" x14ac:dyDescent="0.4">
      <c r="B136" s="77">
        <f>B133+1</f>
        <v>39</v>
      </c>
      <c r="C136" s="444"/>
      <c r="D136" s="444"/>
      <c r="E136" s="444"/>
      <c r="F136" s="78">
        <f>C135</f>
        <v>0</v>
      </c>
      <c r="G136" s="79"/>
      <c r="H136" s="449"/>
      <c r="I136" s="449"/>
      <c r="J136" s="449"/>
      <c r="K136" s="449"/>
      <c r="L136" s="449"/>
      <c r="M136" s="447"/>
      <c r="N136" s="447"/>
      <c r="O136" s="447"/>
      <c r="P136" s="80" t="s">
        <v>48</v>
      </c>
      <c r="Q136" s="81"/>
      <c r="R136" s="81"/>
      <c r="S136" s="82"/>
      <c r="T136" s="83"/>
      <c r="U136" s="84" t="str">
        <f>IF(U135="","",VLOOKUP(U135,'シフト記号表（勤務時間帯）'!$C$6:$W$47,21,FALSE()))</f>
        <v/>
      </c>
      <c r="V136" s="85" t="str">
        <f>IF(V135="","",VLOOKUP(V135,'シフト記号表（勤務時間帯）'!$C$6:$W$47,21,FALSE()))</f>
        <v/>
      </c>
      <c r="W136" s="85" t="str">
        <f>IF(W135="","",VLOOKUP(W135,'シフト記号表（勤務時間帯）'!$C$6:$W$47,21,FALSE()))</f>
        <v/>
      </c>
      <c r="X136" s="85" t="str">
        <f>IF(X135="","",VLOOKUP(X135,'シフト記号表（勤務時間帯）'!$C$6:$W$47,21,FALSE()))</f>
        <v/>
      </c>
      <c r="Y136" s="85" t="str">
        <f>IF(Y135="","",VLOOKUP(Y135,'シフト記号表（勤務時間帯）'!$C$6:$W$47,21,FALSE()))</f>
        <v/>
      </c>
      <c r="Z136" s="85" t="str">
        <f>IF(Z135="","",VLOOKUP(Z135,'シフト記号表（勤務時間帯）'!$C$6:$W$47,21,FALSE()))</f>
        <v/>
      </c>
      <c r="AA136" s="86" t="str">
        <f>IF(AA135="","",VLOOKUP(AA135,'シフト記号表（勤務時間帯）'!$C$6:$W$47,21,FALSE()))</f>
        <v/>
      </c>
      <c r="AB136" s="84" t="str">
        <f>IF(AB135="","",VLOOKUP(AB135,'シフト記号表（勤務時間帯）'!$C$6:$W$47,21,FALSE()))</f>
        <v/>
      </c>
      <c r="AC136" s="85" t="str">
        <f>IF(AC135="","",VLOOKUP(AC135,'シフト記号表（勤務時間帯）'!$C$6:$W$47,21,FALSE()))</f>
        <v/>
      </c>
      <c r="AD136" s="85" t="str">
        <f>IF(AD135="","",VLOOKUP(AD135,'シフト記号表（勤務時間帯）'!$C$6:$W$47,21,FALSE()))</f>
        <v/>
      </c>
      <c r="AE136" s="85" t="str">
        <f>IF(AE135="","",VLOOKUP(AE135,'シフト記号表（勤務時間帯）'!$C$6:$W$47,21,FALSE()))</f>
        <v/>
      </c>
      <c r="AF136" s="85" t="str">
        <f>IF(AF135="","",VLOOKUP(AF135,'シフト記号表（勤務時間帯）'!$C$6:$W$47,21,FALSE()))</f>
        <v/>
      </c>
      <c r="AG136" s="85" t="str">
        <f>IF(AG135="","",VLOOKUP(AG135,'シフト記号表（勤務時間帯）'!$C$6:$W$47,21,FALSE()))</f>
        <v/>
      </c>
      <c r="AH136" s="86" t="str">
        <f>IF(AH135="","",VLOOKUP(AH135,'シフト記号表（勤務時間帯）'!$C$6:$W$47,21,FALSE()))</f>
        <v/>
      </c>
      <c r="AI136" s="84" t="str">
        <f>IF(AI135="","",VLOOKUP(AI135,'シフト記号表（勤務時間帯）'!$C$6:$W$47,21,FALSE()))</f>
        <v/>
      </c>
      <c r="AJ136" s="85" t="str">
        <f>IF(AJ135="","",VLOOKUP(AJ135,'シフト記号表（勤務時間帯）'!$C$6:$W$47,21,FALSE()))</f>
        <v/>
      </c>
      <c r="AK136" s="85" t="str">
        <f>IF(AK135="","",VLOOKUP(AK135,'シフト記号表（勤務時間帯）'!$C$6:$W$47,21,FALSE()))</f>
        <v/>
      </c>
      <c r="AL136" s="85" t="str">
        <f>IF(AL135="","",VLOOKUP(AL135,'シフト記号表（勤務時間帯）'!$C$6:$W$47,21,FALSE()))</f>
        <v/>
      </c>
      <c r="AM136" s="85" t="str">
        <f>IF(AM135="","",VLOOKUP(AM135,'シフト記号表（勤務時間帯）'!$C$6:$W$47,21,FALSE()))</f>
        <v/>
      </c>
      <c r="AN136" s="85" t="str">
        <f>IF(AN135="","",VLOOKUP(AN135,'シフト記号表（勤務時間帯）'!$C$6:$W$47,21,FALSE()))</f>
        <v/>
      </c>
      <c r="AO136" s="86" t="str">
        <f>IF(AO135="","",VLOOKUP(AO135,'シフト記号表（勤務時間帯）'!$C$6:$W$47,21,FALSE()))</f>
        <v/>
      </c>
      <c r="AP136" s="84" t="str">
        <f>IF(AP135="","",VLOOKUP(AP135,'シフト記号表（勤務時間帯）'!$C$6:$W$47,21,FALSE()))</f>
        <v/>
      </c>
      <c r="AQ136" s="85" t="str">
        <f>IF(AQ135="","",VLOOKUP(AQ135,'シフト記号表（勤務時間帯）'!$C$6:$W$47,21,FALSE()))</f>
        <v/>
      </c>
      <c r="AR136" s="85" t="str">
        <f>IF(AR135="","",VLOOKUP(AR135,'シフト記号表（勤務時間帯）'!$C$6:$W$47,21,FALSE()))</f>
        <v/>
      </c>
      <c r="AS136" s="85" t="str">
        <f>IF(AS135="","",VLOOKUP(AS135,'シフト記号表（勤務時間帯）'!$C$6:$W$47,21,FALSE()))</f>
        <v/>
      </c>
      <c r="AT136" s="85" t="str">
        <f>IF(AT135="","",VLOOKUP(AT135,'シフト記号表（勤務時間帯）'!$C$6:$W$47,21,FALSE()))</f>
        <v/>
      </c>
      <c r="AU136" s="85" t="str">
        <f>IF(AU135="","",VLOOKUP(AU135,'シフト記号表（勤務時間帯）'!$C$6:$W$47,21,FALSE()))</f>
        <v/>
      </c>
      <c r="AV136" s="86" t="str">
        <f>IF(AV135="","",VLOOKUP(AV135,'シフト記号表（勤務時間帯）'!$C$6:$W$47,21,FALSE()))</f>
        <v/>
      </c>
      <c r="AW136" s="84" t="str">
        <f>IF(AW135="","",VLOOKUP(AW135,'シフト記号表（勤務時間帯）'!$C$6:$W$47,21,FALSE()))</f>
        <v/>
      </c>
      <c r="AX136" s="85" t="str">
        <f>IF(AX135="","",VLOOKUP(AX135,'シフト記号表（勤務時間帯）'!$C$6:$W$47,21,FALSE()))</f>
        <v/>
      </c>
      <c r="AY136" s="85" t="str">
        <f>IF(AY135="","",VLOOKUP(AY135,'シフト記号表（勤務時間帯）'!$C$6:$W$47,21,FALSE()))</f>
        <v/>
      </c>
      <c r="AZ136" s="440">
        <f>IF($BC$3="４週",SUM(U136:AV136),IF($BC$3="暦月",SUM(U136:AY136),""))</f>
        <v>0</v>
      </c>
      <c r="BA136" s="440"/>
      <c r="BB136" s="441">
        <f>IF($BC$3="４週",AZ136/4,IF($BC$3="暦月",(AZ136/($BC$8/7)),""))</f>
        <v>0</v>
      </c>
      <c r="BC136" s="441"/>
      <c r="BD136" s="475"/>
      <c r="BE136" s="475"/>
      <c r="BF136" s="475"/>
      <c r="BG136" s="475"/>
      <c r="BH136" s="475"/>
    </row>
    <row r="137" spans="2:60" ht="20.25" customHeight="1" x14ac:dyDescent="0.4">
      <c r="B137" s="87"/>
      <c r="C137" s="444"/>
      <c r="D137" s="444"/>
      <c r="E137" s="444"/>
      <c r="F137" s="88"/>
      <c r="G137" s="89">
        <f>C135</f>
        <v>0</v>
      </c>
      <c r="H137" s="449"/>
      <c r="I137" s="449"/>
      <c r="J137" s="449"/>
      <c r="K137" s="449"/>
      <c r="L137" s="449"/>
      <c r="M137" s="447"/>
      <c r="N137" s="447"/>
      <c r="O137" s="447"/>
      <c r="P137" s="178" t="s">
        <v>49</v>
      </c>
      <c r="Q137" s="91"/>
      <c r="R137" s="91"/>
      <c r="S137" s="108"/>
      <c r="T137" s="109"/>
      <c r="U137" s="94" t="str">
        <f>IF(U135="","",VLOOKUP(U135,'シフト記号表（勤務時間帯）'!$C$6:$Y$47,23,FALSE()))</f>
        <v/>
      </c>
      <c r="V137" s="95" t="str">
        <f>IF(V135="","",VLOOKUP(V135,'シフト記号表（勤務時間帯）'!$C$6:$Y$47,23,FALSE()))</f>
        <v/>
      </c>
      <c r="W137" s="95" t="str">
        <f>IF(W135="","",VLOOKUP(W135,'シフト記号表（勤務時間帯）'!$C$6:$Y$47,23,FALSE()))</f>
        <v/>
      </c>
      <c r="X137" s="95" t="str">
        <f>IF(X135="","",VLOOKUP(X135,'シフト記号表（勤務時間帯）'!$C$6:$Y$47,23,FALSE()))</f>
        <v/>
      </c>
      <c r="Y137" s="95" t="str">
        <f>IF(Y135="","",VLOOKUP(Y135,'シフト記号表（勤務時間帯）'!$C$6:$Y$47,23,FALSE()))</f>
        <v/>
      </c>
      <c r="Z137" s="95" t="str">
        <f>IF(Z135="","",VLOOKUP(Z135,'シフト記号表（勤務時間帯）'!$C$6:$Y$47,23,FALSE()))</f>
        <v/>
      </c>
      <c r="AA137" s="96" t="str">
        <f>IF(AA135="","",VLOOKUP(AA135,'シフト記号表（勤務時間帯）'!$C$6:$Y$47,23,FALSE()))</f>
        <v/>
      </c>
      <c r="AB137" s="94" t="str">
        <f>IF(AB135="","",VLOOKUP(AB135,'シフト記号表（勤務時間帯）'!$C$6:$Y$47,23,FALSE()))</f>
        <v/>
      </c>
      <c r="AC137" s="95" t="str">
        <f>IF(AC135="","",VLOOKUP(AC135,'シフト記号表（勤務時間帯）'!$C$6:$Y$47,23,FALSE()))</f>
        <v/>
      </c>
      <c r="AD137" s="95" t="str">
        <f>IF(AD135="","",VLOOKUP(AD135,'シフト記号表（勤務時間帯）'!$C$6:$Y$47,23,FALSE()))</f>
        <v/>
      </c>
      <c r="AE137" s="95" t="str">
        <f>IF(AE135="","",VLOOKUP(AE135,'シフト記号表（勤務時間帯）'!$C$6:$Y$47,23,FALSE()))</f>
        <v/>
      </c>
      <c r="AF137" s="95" t="str">
        <f>IF(AF135="","",VLOOKUP(AF135,'シフト記号表（勤務時間帯）'!$C$6:$Y$47,23,FALSE()))</f>
        <v/>
      </c>
      <c r="AG137" s="95" t="str">
        <f>IF(AG135="","",VLOOKUP(AG135,'シフト記号表（勤務時間帯）'!$C$6:$Y$47,23,FALSE()))</f>
        <v/>
      </c>
      <c r="AH137" s="96" t="str">
        <f>IF(AH135="","",VLOOKUP(AH135,'シフト記号表（勤務時間帯）'!$C$6:$Y$47,23,FALSE()))</f>
        <v/>
      </c>
      <c r="AI137" s="94" t="str">
        <f>IF(AI135="","",VLOOKUP(AI135,'シフト記号表（勤務時間帯）'!$C$6:$Y$47,23,FALSE()))</f>
        <v/>
      </c>
      <c r="AJ137" s="95" t="str">
        <f>IF(AJ135="","",VLOOKUP(AJ135,'シフト記号表（勤務時間帯）'!$C$6:$Y$47,23,FALSE()))</f>
        <v/>
      </c>
      <c r="AK137" s="95" t="str">
        <f>IF(AK135="","",VLOOKUP(AK135,'シフト記号表（勤務時間帯）'!$C$6:$Y$47,23,FALSE()))</f>
        <v/>
      </c>
      <c r="AL137" s="95" t="str">
        <f>IF(AL135="","",VLOOKUP(AL135,'シフト記号表（勤務時間帯）'!$C$6:$Y$47,23,FALSE()))</f>
        <v/>
      </c>
      <c r="AM137" s="95" t="str">
        <f>IF(AM135="","",VLOOKUP(AM135,'シフト記号表（勤務時間帯）'!$C$6:$Y$47,23,FALSE()))</f>
        <v/>
      </c>
      <c r="AN137" s="95" t="str">
        <f>IF(AN135="","",VLOOKUP(AN135,'シフト記号表（勤務時間帯）'!$C$6:$Y$47,23,FALSE()))</f>
        <v/>
      </c>
      <c r="AO137" s="96" t="str">
        <f>IF(AO135="","",VLOOKUP(AO135,'シフト記号表（勤務時間帯）'!$C$6:$Y$47,23,FALSE()))</f>
        <v/>
      </c>
      <c r="AP137" s="94" t="str">
        <f>IF(AP135="","",VLOOKUP(AP135,'シフト記号表（勤務時間帯）'!$C$6:$Y$47,23,FALSE()))</f>
        <v/>
      </c>
      <c r="AQ137" s="95" t="str">
        <f>IF(AQ135="","",VLOOKUP(AQ135,'シフト記号表（勤務時間帯）'!$C$6:$Y$47,23,FALSE()))</f>
        <v/>
      </c>
      <c r="AR137" s="95" t="str">
        <f>IF(AR135="","",VLOOKUP(AR135,'シフト記号表（勤務時間帯）'!$C$6:$Y$47,23,FALSE()))</f>
        <v/>
      </c>
      <c r="AS137" s="95" t="str">
        <f>IF(AS135="","",VLOOKUP(AS135,'シフト記号表（勤務時間帯）'!$C$6:$Y$47,23,FALSE()))</f>
        <v/>
      </c>
      <c r="AT137" s="95" t="str">
        <f>IF(AT135="","",VLOOKUP(AT135,'シフト記号表（勤務時間帯）'!$C$6:$Y$47,23,FALSE()))</f>
        <v/>
      </c>
      <c r="AU137" s="95" t="str">
        <f>IF(AU135="","",VLOOKUP(AU135,'シフト記号表（勤務時間帯）'!$C$6:$Y$47,23,FALSE()))</f>
        <v/>
      </c>
      <c r="AV137" s="96" t="str">
        <f>IF(AV135="","",VLOOKUP(AV135,'シフト記号表（勤務時間帯）'!$C$6:$Y$47,23,FALSE()))</f>
        <v/>
      </c>
      <c r="AW137" s="94" t="str">
        <f>IF(AW135="","",VLOOKUP(AW135,'シフト記号表（勤務時間帯）'!$C$6:$Y$47,23,FALSE()))</f>
        <v/>
      </c>
      <c r="AX137" s="95" t="str">
        <f>IF(AX135="","",VLOOKUP(AX135,'シフト記号表（勤務時間帯）'!$C$6:$Y$47,23,FALSE()))</f>
        <v/>
      </c>
      <c r="AY137" s="95" t="str">
        <f>IF(AY135="","",VLOOKUP(AY135,'シフト記号表（勤務時間帯）'!$C$6:$Y$47,23,FALSE()))</f>
        <v/>
      </c>
      <c r="AZ137" s="442">
        <f>IF($BC$3="４週",SUM(U137:AV137),IF($BC$3="暦月",SUM(U137:AY137),""))</f>
        <v>0</v>
      </c>
      <c r="BA137" s="442"/>
      <c r="BB137" s="443">
        <f>IF($BC$3="４週",AZ137/4,IF($BC$3="暦月",(AZ137/($BC$8/7)),""))</f>
        <v>0</v>
      </c>
      <c r="BC137" s="443"/>
      <c r="BD137" s="475"/>
      <c r="BE137" s="475"/>
      <c r="BF137" s="475"/>
      <c r="BG137" s="475"/>
      <c r="BH137" s="475"/>
    </row>
    <row r="138" spans="2:60" ht="20.25" customHeight="1" x14ac:dyDescent="0.4">
      <c r="B138" s="97"/>
      <c r="C138" s="444"/>
      <c r="D138" s="444"/>
      <c r="E138" s="444"/>
      <c r="F138" s="98"/>
      <c r="G138" s="99"/>
      <c r="H138" s="449"/>
      <c r="I138" s="449"/>
      <c r="J138" s="449"/>
      <c r="K138" s="449"/>
      <c r="L138" s="449"/>
      <c r="M138" s="447"/>
      <c r="N138" s="447"/>
      <c r="O138" s="447"/>
      <c r="P138" s="115" t="s">
        <v>47</v>
      </c>
      <c r="Q138" s="116"/>
      <c r="R138" s="116"/>
      <c r="S138" s="117"/>
      <c r="T138" s="118"/>
      <c r="U138" s="175"/>
      <c r="V138" s="176"/>
      <c r="W138" s="176"/>
      <c r="X138" s="176"/>
      <c r="Y138" s="176"/>
      <c r="Z138" s="176"/>
      <c r="AA138" s="177"/>
      <c r="AB138" s="175"/>
      <c r="AC138" s="176"/>
      <c r="AD138" s="176"/>
      <c r="AE138" s="176"/>
      <c r="AF138" s="176"/>
      <c r="AG138" s="176"/>
      <c r="AH138" s="177"/>
      <c r="AI138" s="175"/>
      <c r="AJ138" s="176"/>
      <c r="AK138" s="176"/>
      <c r="AL138" s="176"/>
      <c r="AM138" s="176"/>
      <c r="AN138" s="176"/>
      <c r="AO138" s="177"/>
      <c r="AP138" s="175"/>
      <c r="AQ138" s="176"/>
      <c r="AR138" s="176"/>
      <c r="AS138" s="176"/>
      <c r="AT138" s="176"/>
      <c r="AU138" s="176"/>
      <c r="AV138" s="177"/>
      <c r="AW138" s="175"/>
      <c r="AX138" s="176"/>
      <c r="AY138" s="176"/>
      <c r="AZ138" s="437"/>
      <c r="BA138" s="437"/>
      <c r="BB138" s="438"/>
      <c r="BC138" s="438"/>
      <c r="BD138" s="475"/>
      <c r="BE138" s="475"/>
      <c r="BF138" s="475"/>
      <c r="BG138" s="475"/>
      <c r="BH138" s="475"/>
    </row>
    <row r="139" spans="2:60" ht="20.25" customHeight="1" x14ac:dyDescent="0.4">
      <c r="B139" s="77">
        <f>B136+1</f>
        <v>40</v>
      </c>
      <c r="C139" s="444"/>
      <c r="D139" s="444"/>
      <c r="E139" s="444"/>
      <c r="F139" s="78">
        <f>C138</f>
        <v>0</v>
      </c>
      <c r="G139" s="79"/>
      <c r="H139" s="449"/>
      <c r="I139" s="449"/>
      <c r="J139" s="449"/>
      <c r="K139" s="449"/>
      <c r="L139" s="449"/>
      <c r="M139" s="447"/>
      <c r="N139" s="447"/>
      <c r="O139" s="447"/>
      <c r="P139" s="80" t="s">
        <v>48</v>
      </c>
      <c r="Q139" s="81"/>
      <c r="R139" s="81"/>
      <c r="S139" s="82"/>
      <c r="T139" s="83"/>
      <c r="U139" s="84" t="str">
        <f>IF(U138="","",VLOOKUP(U138,'シフト記号表（勤務時間帯）'!$C$6:$W$47,21,FALSE()))</f>
        <v/>
      </c>
      <c r="V139" s="85" t="str">
        <f>IF(V138="","",VLOOKUP(V138,'シフト記号表（勤務時間帯）'!$C$6:$W$47,21,FALSE()))</f>
        <v/>
      </c>
      <c r="W139" s="85" t="str">
        <f>IF(W138="","",VLOOKUP(W138,'シフト記号表（勤務時間帯）'!$C$6:$W$47,21,FALSE()))</f>
        <v/>
      </c>
      <c r="X139" s="85" t="str">
        <f>IF(X138="","",VLOOKUP(X138,'シフト記号表（勤務時間帯）'!$C$6:$W$47,21,FALSE()))</f>
        <v/>
      </c>
      <c r="Y139" s="85" t="str">
        <f>IF(Y138="","",VLOOKUP(Y138,'シフト記号表（勤務時間帯）'!$C$6:$W$47,21,FALSE()))</f>
        <v/>
      </c>
      <c r="Z139" s="85" t="str">
        <f>IF(Z138="","",VLOOKUP(Z138,'シフト記号表（勤務時間帯）'!$C$6:$W$47,21,FALSE()))</f>
        <v/>
      </c>
      <c r="AA139" s="86" t="str">
        <f>IF(AA138="","",VLOOKUP(AA138,'シフト記号表（勤務時間帯）'!$C$6:$W$47,21,FALSE()))</f>
        <v/>
      </c>
      <c r="AB139" s="84" t="str">
        <f>IF(AB138="","",VLOOKUP(AB138,'シフト記号表（勤務時間帯）'!$C$6:$W$47,21,FALSE()))</f>
        <v/>
      </c>
      <c r="AC139" s="85" t="str">
        <f>IF(AC138="","",VLOOKUP(AC138,'シフト記号表（勤務時間帯）'!$C$6:$W$47,21,FALSE()))</f>
        <v/>
      </c>
      <c r="AD139" s="85" t="str">
        <f>IF(AD138="","",VLOOKUP(AD138,'シフト記号表（勤務時間帯）'!$C$6:$W$47,21,FALSE()))</f>
        <v/>
      </c>
      <c r="AE139" s="85" t="str">
        <f>IF(AE138="","",VLOOKUP(AE138,'シフト記号表（勤務時間帯）'!$C$6:$W$47,21,FALSE()))</f>
        <v/>
      </c>
      <c r="AF139" s="85" t="str">
        <f>IF(AF138="","",VLOOKUP(AF138,'シフト記号表（勤務時間帯）'!$C$6:$W$47,21,FALSE()))</f>
        <v/>
      </c>
      <c r="AG139" s="85" t="str">
        <f>IF(AG138="","",VLOOKUP(AG138,'シフト記号表（勤務時間帯）'!$C$6:$W$47,21,FALSE()))</f>
        <v/>
      </c>
      <c r="AH139" s="86" t="str">
        <f>IF(AH138="","",VLOOKUP(AH138,'シフト記号表（勤務時間帯）'!$C$6:$W$47,21,FALSE()))</f>
        <v/>
      </c>
      <c r="AI139" s="84" t="str">
        <f>IF(AI138="","",VLOOKUP(AI138,'シフト記号表（勤務時間帯）'!$C$6:$W$47,21,FALSE()))</f>
        <v/>
      </c>
      <c r="AJ139" s="85" t="str">
        <f>IF(AJ138="","",VLOOKUP(AJ138,'シフト記号表（勤務時間帯）'!$C$6:$W$47,21,FALSE()))</f>
        <v/>
      </c>
      <c r="AK139" s="85" t="str">
        <f>IF(AK138="","",VLOOKUP(AK138,'シフト記号表（勤務時間帯）'!$C$6:$W$47,21,FALSE()))</f>
        <v/>
      </c>
      <c r="AL139" s="85" t="str">
        <f>IF(AL138="","",VLOOKUP(AL138,'シフト記号表（勤務時間帯）'!$C$6:$W$47,21,FALSE()))</f>
        <v/>
      </c>
      <c r="AM139" s="85" t="str">
        <f>IF(AM138="","",VLOOKUP(AM138,'シフト記号表（勤務時間帯）'!$C$6:$W$47,21,FALSE()))</f>
        <v/>
      </c>
      <c r="AN139" s="85" t="str">
        <f>IF(AN138="","",VLOOKUP(AN138,'シフト記号表（勤務時間帯）'!$C$6:$W$47,21,FALSE()))</f>
        <v/>
      </c>
      <c r="AO139" s="86" t="str">
        <f>IF(AO138="","",VLOOKUP(AO138,'シフト記号表（勤務時間帯）'!$C$6:$W$47,21,FALSE()))</f>
        <v/>
      </c>
      <c r="AP139" s="84" t="str">
        <f>IF(AP138="","",VLOOKUP(AP138,'シフト記号表（勤務時間帯）'!$C$6:$W$47,21,FALSE()))</f>
        <v/>
      </c>
      <c r="AQ139" s="85" t="str">
        <f>IF(AQ138="","",VLOOKUP(AQ138,'シフト記号表（勤務時間帯）'!$C$6:$W$47,21,FALSE()))</f>
        <v/>
      </c>
      <c r="AR139" s="85" t="str">
        <f>IF(AR138="","",VLOOKUP(AR138,'シフト記号表（勤務時間帯）'!$C$6:$W$47,21,FALSE()))</f>
        <v/>
      </c>
      <c r="AS139" s="85" t="str">
        <f>IF(AS138="","",VLOOKUP(AS138,'シフト記号表（勤務時間帯）'!$C$6:$W$47,21,FALSE()))</f>
        <v/>
      </c>
      <c r="AT139" s="85" t="str">
        <f>IF(AT138="","",VLOOKUP(AT138,'シフト記号表（勤務時間帯）'!$C$6:$W$47,21,FALSE()))</f>
        <v/>
      </c>
      <c r="AU139" s="85" t="str">
        <f>IF(AU138="","",VLOOKUP(AU138,'シフト記号表（勤務時間帯）'!$C$6:$W$47,21,FALSE()))</f>
        <v/>
      </c>
      <c r="AV139" s="86" t="str">
        <f>IF(AV138="","",VLOOKUP(AV138,'シフト記号表（勤務時間帯）'!$C$6:$W$47,21,FALSE()))</f>
        <v/>
      </c>
      <c r="AW139" s="84" t="str">
        <f>IF(AW138="","",VLOOKUP(AW138,'シフト記号表（勤務時間帯）'!$C$6:$W$47,21,FALSE()))</f>
        <v/>
      </c>
      <c r="AX139" s="85" t="str">
        <f>IF(AX138="","",VLOOKUP(AX138,'シフト記号表（勤務時間帯）'!$C$6:$W$47,21,FALSE()))</f>
        <v/>
      </c>
      <c r="AY139" s="85" t="str">
        <f>IF(AY138="","",VLOOKUP(AY138,'シフト記号表（勤務時間帯）'!$C$6:$W$47,21,FALSE()))</f>
        <v/>
      </c>
      <c r="AZ139" s="440">
        <f>IF($BC$3="４週",SUM(U139:AV139),IF($BC$3="暦月",SUM(U139:AY139),""))</f>
        <v>0</v>
      </c>
      <c r="BA139" s="440"/>
      <c r="BB139" s="441">
        <f>IF($BC$3="４週",AZ139/4,IF($BC$3="暦月",(AZ139/($BC$8/7)),""))</f>
        <v>0</v>
      </c>
      <c r="BC139" s="441"/>
      <c r="BD139" s="475"/>
      <c r="BE139" s="475"/>
      <c r="BF139" s="475"/>
      <c r="BG139" s="475"/>
      <c r="BH139" s="475"/>
    </row>
    <row r="140" spans="2:60" ht="20.25" customHeight="1" x14ac:dyDescent="0.4">
      <c r="B140" s="87"/>
      <c r="C140" s="444"/>
      <c r="D140" s="444"/>
      <c r="E140" s="444"/>
      <c r="F140" s="88"/>
      <c r="G140" s="89">
        <f>C138</f>
        <v>0</v>
      </c>
      <c r="H140" s="449"/>
      <c r="I140" s="449"/>
      <c r="J140" s="449"/>
      <c r="K140" s="449"/>
      <c r="L140" s="449"/>
      <c r="M140" s="447"/>
      <c r="N140" s="447"/>
      <c r="O140" s="447"/>
      <c r="P140" s="178" t="s">
        <v>49</v>
      </c>
      <c r="Q140" s="91"/>
      <c r="R140" s="91"/>
      <c r="S140" s="108"/>
      <c r="T140" s="109"/>
      <c r="U140" s="94" t="str">
        <f>IF(U138="","",VLOOKUP(U138,'シフト記号表（勤務時間帯）'!$C$6:$Y$47,23,FALSE()))</f>
        <v/>
      </c>
      <c r="V140" s="95" t="str">
        <f>IF(V138="","",VLOOKUP(V138,'シフト記号表（勤務時間帯）'!$C$6:$Y$47,23,FALSE()))</f>
        <v/>
      </c>
      <c r="W140" s="95" t="str">
        <f>IF(W138="","",VLOOKUP(W138,'シフト記号表（勤務時間帯）'!$C$6:$Y$47,23,FALSE()))</f>
        <v/>
      </c>
      <c r="X140" s="95" t="str">
        <f>IF(X138="","",VLOOKUP(X138,'シフト記号表（勤務時間帯）'!$C$6:$Y$47,23,FALSE()))</f>
        <v/>
      </c>
      <c r="Y140" s="95" t="str">
        <f>IF(Y138="","",VLOOKUP(Y138,'シフト記号表（勤務時間帯）'!$C$6:$Y$47,23,FALSE()))</f>
        <v/>
      </c>
      <c r="Z140" s="95" t="str">
        <f>IF(Z138="","",VLOOKUP(Z138,'シフト記号表（勤務時間帯）'!$C$6:$Y$47,23,FALSE()))</f>
        <v/>
      </c>
      <c r="AA140" s="96" t="str">
        <f>IF(AA138="","",VLOOKUP(AA138,'シフト記号表（勤務時間帯）'!$C$6:$Y$47,23,FALSE()))</f>
        <v/>
      </c>
      <c r="AB140" s="94" t="str">
        <f>IF(AB138="","",VLOOKUP(AB138,'シフト記号表（勤務時間帯）'!$C$6:$Y$47,23,FALSE()))</f>
        <v/>
      </c>
      <c r="AC140" s="95" t="str">
        <f>IF(AC138="","",VLOOKUP(AC138,'シフト記号表（勤務時間帯）'!$C$6:$Y$47,23,FALSE()))</f>
        <v/>
      </c>
      <c r="AD140" s="95" t="str">
        <f>IF(AD138="","",VLOOKUP(AD138,'シフト記号表（勤務時間帯）'!$C$6:$Y$47,23,FALSE()))</f>
        <v/>
      </c>
      <c r="AE140" s="95" t="str">
        <f>IF(AE138="","",VLOOKUP(AE138,'シフト記号表（勤務時間帯）'!$C$6:$Y$47,23,FALSE()))</f>
        <v/>
      </c>
      <c r="AF140" s="95" t="str">
        <f>IF(AF138="","",VLOOKUP(AF138,'シフト記号表（勤務時間帯）'!$C$6:$Y$47,23,FALSE()))</f>
        <v/>
      </c>
      <c r="AG140" s="95" t="str">
        <f>IF(AG138="","",VLOOKUP(AG138,'シフト記号表（勤務時間帯）'!$C$6:$Y$47,23,FALSE()))</f>
        <v/>
      </c>
      <c r="AH140" s="96" t="str">
        <f>IF(AH138="","",VLOOKUP(AH138,'シフト記号表（勤務時間帯）'!$C$6:$Y$47,23,FALSE()))</f>
        <v/>
      </c>
      <c r="AI140" s="94" t="str">
        <f>IF(AI138="","",VLOOKUP(AI138,'シフト記号表（勤務時間帯）'!$C$6:$Y$47,23,FALSE()))</f>
        <v/>
      </c>
      <c r="AJ140" s="95" t="str">
        <f>IF(AJ138="","",VLOOKUP(AJ138,'シフト記号表（勤務時間帯）'!$C$6:$Y$47,23,FALSE()))</f>
        <v/>
      </c>
      <c r="AK140" s="95" t="str">
        <f>IF(AK138="","",VLOOKUP(AK138,'シフト記号表（勤務時間帯）'!$C$6:$Y$47,23,FALSE()))</f>
        <v/>
      </c>
      <c r="AL140" s="95" t="str">
        <f>IF(AL138="","",VLOOKUP(AL138,'シフト記号表（勤務時間帯）'!$C$6:$Y$47,23,FALSE()))</f>
        <v/>
      </c>
      <c r="AM140" s="95" t="str">
        <f>IF(AM138="","",VLOOKUP(AM138,'シフト記号表（勤務時間帯）'!$C$6:$Y$47,23,FALSE()))</f>
        <v/>
      </c>
      <c r="AN140" s="95" t="str">
        <f>IF(AN138="","",VLOOKUP(AN138,'シフト記号表（勤務時間帯）'!$C$6:$Y$47,23,FALSE()))</f>
        <v/>
      </c>
      <c r="AO140" s="96" t="str">
        <f>IF(AO138="","",VLOOKUP(AO138,'シフト記号表（勤務時間帯）'!$C$6:$Y$47,23,FALSE()))</f>
        <v/>
      </c>
      <c r="AP140" s="94" t="str">
        <f>IF(AP138="","",VLOOKUP(AP138,'シフト記号表（勤務時間帯）'!$C$6:$Y$47,23,FALSE()))</f>
        <v/>
      </c>
      <c r="AQ140" s="95" t="str">
        <f>IF(AQ138="","",VLOOKUP(AQ138,'シフト記号表（勤務時間帯）'!$C$6:$Y$47,23,FALSE()))</f>
        <v/>
      </c>
      <c r="AR140" s="95" t="str">
        <f>IF(AR138="","",VLOOKUP(AR138,'シフト記号表（勤務時間帯）'!$C$6:$Y$47,23,FALSE()))</f>
        <v/>
      </c>
      <c r="AS140" s="95" t="str">
        <f>IF(AS138="","",VLOOKUP(AS138,'シフト記号表（勤務時間帯）'!$C$6:$Y$47,23,FALSE()))</f>
        <v/>
      </c>
      <c r="AT140" s="95" t="str">
        <f>IF(AT138="","",VLOOKUP(AT138,'シフト記号表（勤務時間帯）'!$C$6:$Y$47,23,FALSE()))</f>
        <v/>
      </c>
      <c r="AU140" s="95" t="str">
        <f>IF(AU138="","",VLOOKUP(AU138,'シフト記号表（勤務時間帯）'!$C$6:$Y$47,23,FALSE()))</f>
        <v/>
      </c>
      <c r="AV140" s="96" t="str">
        <f>IF(AV138="","",VLOOKUP(AV138,'シフト記号表（勤務時間帯）'!$C$6:$Y$47,23,FALSE()))</f>
        <v/>
      </c>
      <c r="AW140" s="94" t="str">
        <f>IF(AW138="","",VLOOKUP(AW138,'シフト記号表（勤務時間帯）'!$C$6:$Y$47,23,FALSE()))</f>
        <v/>
      </c>
      <c r="AX140" s="95" t="str">
        <f>IF(AX138="","",VLOOKUP(AX138,'シフト記号表（勤務時間帯）'!$C$6:$Y$47,23,FALSE()))</f>
        <v/>
      </c>
      <c r="AY140" s="95" t="str">
        <f>IF(AY138="","",VLOOKUP(AY138,'シフト記号表（勤務時間帯）'!$C$6:$Y$47,23,FALSE()))</f>
        <v/>
      </c>
      <c r="AZ140" s="442">
        <f>IF($BC$3="４週",SUM(U140:AV140),IF($BC$3="暦月",SUM(U140:AY140),""))</f>
        <v>0</v>
      </c>
      <c r="BA140" s="442"/>
      <c r="BB140" s="443">
        <f>IF($BC$3="４週",AZ140/4,IF($BC$3="暦月",(AZ140/($BC$8/7)),""))</f>
        <v>0</v>
      </c>
      <c r="BC140" s="443"/>
      <c r="BD140" s="475"/>
      <c r="BE140" s="475"/>
      <c r="BF140" s="475"/>
      <c r="BG140" s="475"/>
      <c r="BH140" s="475"/>
    </row>
    <row r="141" spans="2:60" ht="20.25" customHeight="1" x14ac:dyDescent="0.4">
      <c r="B141" s="97"/>
      <c r="C141" s="444"/>
      <c r="D141" s="444"/>
      <c r="E141" s="444"/>
      <c r="F141" s="98"/>
      <c r="G141" s="99"/>
      <c r="H141" s="449"/>
      <c r="I141" s="449"/>
      <c r="J141" s="449"/>
      <c r="K141" s="449"/>
      <c r="L141" s="449"/>
      <c r="M141" s="447"/>
      <c r="N141" s="447"/>
      <c r="O141" s="447"/>
      <c r="P141" s="115" t="s">
        <v>47</v>
      </c>
      <c r="Q141" s="116"/>
      <c r="R141" s="116"/>
      <c r="S141" s="117"/>
      <c r="T141" s="118"/>
      <c r="U141" s="175"/>
      <c r="V141" s="176"/>
      <c r="W141" s="176"/>
      <c r="X141" s="176"/>
      <c r="Y141" s="176"/>
      <c r="Z141" s="176"/>
      <c r="AA141" s="177"/>
      <c r="AB141" s="175"/>
      <c r="AC141" s="176"/>
      <c r="AD141" s="176"/>
      <c r="AE141" s="176"/>
      <c r="AF141" s="176"/>
      <c r="AG141" s="176"/>
      <c r="AH141" s="177"/>
      <c r="AI141" s="175"/>
      <c r="AJ141" s="176"/>
      <c r="AK141" s="176"/>
      <c r="AL141" s="176"/>
      <c r="AM141" s="176"/>
      <c r="AN141" s="176"/>
      <c r="AO141" s="177"/>
      <c r="AP141" s="175"/>
      <c r="AQ141" s="176"/>
      <c r="AR141" s="176"/>
      <c r="AS141" s="176"/>
      <c r="AT141" s="176"/>
      <c r="AU141" s="176"/>
      <c r="AV141" s="177"/>
      <c r="AW141" s="175"/>
      <c r="AX141" s="176"/>
      <c r="AY141" s="176"/>
      <c r="AZ141" s="437"/>
      <c r="BA141" s="437"/>
      <c r="BB141" s="438"/>
      <c r="BC141" s="438"/>
      <c r="BD141" s="475"/>
      <c r="BE141" s="475"/>
      <c r="BF141" s="475"/>
      <c r="BG141" s="475"/>
      <c r="BH141" s="475"/>
    </row>
    <row r="142" spans="2:60" ht="20.25" customHeight="1" x14ac:dyDescent="0.4">
      <c r="B142" s="77">
        <f>B139+1</f>
        <v>41</v>
      </c>
      <c r="C142" s="444"/>
      <c r="D142" s="444"/>
      <c r="E142" s="444"/>
      <c r="F142" s="78">
        <f>C141</f>
        <v>0</v>
      </c>
      <c r="G142" s="79"/>
      <c r="H142" s="449"/>
      <c r="I142" s="449"/>
      <c r="J142" s="449"/>
      <c r="K142" s="449"/>
      <c r="L142" s="449"/>
      <c r="M142" s="447"/>
      <c r="N142" s="447"/>
      <c r="O142" s="447"/>
      <c r="P142" s="80" t="s">
        <v>48</v>
      </c>
      <c r="Q142" s="81"/>
      <c r="R142" s="81"/>
      <c r="S142" s="82"/>
      <c r="T142" s="83"/>
      <c r="U142" s="84" t="str">
        <f>IF(U141="","",VLOOKUP(U141,'シフト記号表（勤務時間帯）'!$C$6:$W$47,21,FALSE()))</f>
        <v/>
      </c>
      <c r="V142" s="85" t="str">
        <f>IF(V141="","",VLOOKUP(V141,'シフト記号表（勤務時間帯）'!$C$6:$W$47,21,FALSE()))</f>
        <v/>
      </c>
      <c r="W142" s="85" t="str">
        <f>IF(W141="","",VLOOKUP(W141,'シフト記号表（勤務時間帯）'!$C$6:$W$47,21,FALSE()))</f>
        <v/>
      </c>
      <c r="X142" s="85" t="str">
        <f>IF(X141="","",VLOOKUP(X141,'シフト記号表（勤務時間帯）'!$C$6:$W$47,21,FALSE()))</f>
        <v/>
      </c>
      <c r="Y142" s="85" t="str">
        <f>IF(Y141="","",VLOOKUP(Y141,'シフト記号表（勤務時間帯）'!$C$6:$W$47,21,FALSE()))</f>
        <v/>
      </c>
      <c r="Z142" s="85" t="str">
        <f>IF(Z141="","",VLOOKUP(Z141,'シフト記号表（勤務時間帯）'!$C$6:$W$47,21,FALSE()))</f>
        <v/>
      </c>
      <c r="AA142" s="86" t="str">
        <f>IF(AA141="","",VLOOKUP(AA141,'シフト記号表（勤務時間帯）'!$C$6:$W$47,21,FALSE()))</f>
        <v/>
      </c>
      <c r="AB142" s="84" t="str">
        <f>IF(AB141="","",VLOOKUP(AB141,'シフト記号表（勤務時間帯）'!$C$6:$W$47,21,FALSE()))</f>
        <v/>
      </c>
      <c r="AC142" s="85" t="str">
        <f>IF(AC141="","",VLOOKUP(AC141,'シフト記号表（勤務時間帯）'!$C$6:$W$47,21,FALSE()))</f>
        <v/>
      </c>
      <c r="AD142" s="85" t="str">
        <f>IF(AD141="","",VLOOKUP(AD141,'シフト記号表（勤務時間帯）'!$C$6:$W$47,21,FALSE()))</f>
        <v/>
      </c>
      <c r="AE142" s="85" t="str">
        <f>IF(AE141="","",VLOOKUP(AE141,'シフト記号表（勤務時間帯）'!$C$6:$W$47,21,FALSE()))</f>
        <v/>
      </c>
      <c r="AF142" s="85" t="str">
        <f>IF(AF141="","",VLOOKUP(AF141,'シフト記号表（勤務時間帯）'!$C$6:$W$47,21,FALSE()))</f>
        <v/>
      </c>
      <c r="AG142" s="85" t="str">
        <f>IF(AG141="","",VLOOKUP(AG141,'シフト記号表（勤務時間帯）'!$C$6:$W$47,21,FALSE()))</f>
        <v/>
      </c>
      <c r="AH142" s="86" t="str">
        <f>IF(AH141="","",VLOOKUP(AH141,'シフト記号表（勤務時間帯）'!$C$6:$W$47,21,FALSE()))</f>
        <v/>
      </c>
      <c r="AI142" s="84" t="str">
        <f>IF(AI141="","",VLOOKUP(AI141,'シフト記号表（勤務時間帯）'!$C$6:$W$47,21,FALSE()))</f>
        <v/>
      </c>
      <c r="AJ142" s="85" t="str">
        <f>IF(AJ141="","",VLOOKUP(AJ141,'シフト記号表（勤務時間帯）'!$C$6:$W$47,21,FALSE()))</f>
        <v/>
      </c>
      <c r="AK142" s="85" t="str">
        <f>IF(AK141="","",VLOOKUP(AK141,'シフト記号表（勤務時間帯）'!$C$6:$W$47,21,FALSE()))</f>
        <v/>
      </c>
      <c r="AL142" s="85" t="str">
        <f>IF(AL141="","",VLOOKUP(AL141,'シフト記号表（勤務時間帯）'!$C$6:$W$47,21,FALSE()))</f>
        <v/>
      </c>
      <c r="AM142" s="85" t="str">
        <f>IF(AM141="","",VLOOKUP(AM141,'シフト記号表（勤務時間帯）'!$C$6:$W$47,21,FALSE()))</f>
        <v/>
      </c>
      <c r="AN142" s="85" t="str">
        <f>IF(AN141="","",VLOOKUP(AN141,'シフト記号表（勤務時間帯）'!$C$6:$W$47,21,FALSE()))</f>
        <v/>
      </c>
      <c r="AO142" s="86" t="str">
        <f>IF(AO141="","",VLOOKUP(AO141,'シフト記号表（勤務時間帯）'!$C$6:$W$47,21,FALSE()))</f>
        <v/>
      </c>
      <c r="AP142" s="84" t="str">
        <f>IF(AP141="","",VLOOKUP(AP141,'シフト記号表（勤務時間帯）'!$C$6:$W$47,21,FALSE()))</f>
        <v/>
      </c>
      <c r="AQ142" s="85" t="str">
        <f>IF(AQ141="","",VLOOKUP(AQ141,'シフト記号表（勤務時間帯）'!$C$6:$W$47,21,FALSE()))</f>
        <v/>
      </c>
      <c r="AR142" s="85" t="str">
        <f>IF(AR141="","",VLOOKUP(AR141,'シフト記号表（勤務時間帯）'!$C$6:$W$47,21,FALSE()))</f>
        <v/>
      </c>
      <c r="AS142" s="85" t="str">
        <f>IF(AS141="","",VLOOKUP(AS141,'シフト記号表（勤務時間帯）'!$C$6:$W$47,21,FALSE()))</f>
        <v/>
      </c>
      <c r="AT142" s="85" t="str">
        <f>IF(AT141="","",VLOOKUP(AT141,'シフト記号表（勤務時間帯）'!$C$6:$W$47,21,FALSE()))</f>
        <v/>
      </c>
      <c r="AU142" s="85" t="str">
        <f>IF(AU141="","",VLOOKUP(AU141,'シフト記号表（勤務時間帯）'!$C$6:$W$47,21,FALSE()))</f>
        <v/>
      </c>
      <c r="AV142" s="86" t="str">
        <f>IF(AV141="","",VLOOKUP(AV141,'シフト記号表（勤務時間帯）'!$C$6:$W$47,21,FALSE()))</f>
        <v/>
      </c>
      <c r="AW142" s="84" t="str">
        <f>IF(AW141="","",VLOOKUP(AW141,'シフト記号表（勤務時間帯）'!$C$6:$W$47,21,FALSE()))</f>
        <v/>
      </c>
      <c r="AX142" s="85" t="str">
        <f>IF(AX141="","",VLOOKUP(AX141,'シフト記号表（勤務時間帯）'!$C$6:$W$47,21,FALSE()))</f>
        <v/>
      </c>
      <c r="AY142" s="85" t="str">
        <f>IF(AY141="","",VLOOKUP(AY141,'シフト記号表（勤務時間帯）'!$C$6:$W$47,21,FALSE()))</f>
        <v/>
      </c>
      <c r="AZ142" s="440">
        <f>IF($BC$3="４週",SUM(U142:AV142),IF($BC$3="暦月",SUM(U142:AY142),""))</f>
        <v>0</v>
      </c>
      <c r="BA142" s="440"/>
      <c r="BB142" s="441">
        <f>IF($BC$3="４週",AZ142/4,IF($BC$3="暦月",(AZ142/($BC$8/7)),""))</f>
        <v>0</v>
      </c>
      <c r="BC142" s="441"/>
      <c r="BD142" s="475"/>
      <c r="BE142" s="475"/>
      <c r="BF142" s="475"/>
      <c r="BG142" s="475"/>
      <c r="BH142" s="475"/>
    </row>
    <row r="143" spans="2:60" ht="20.25" customHeight="1" x14ac:dyDescent="0.4">
      <c r="B143" s="87"/>
      <c r="C143" s="444"/>
      <c r="D143" s="444"/>
      <c r="E143" s="444"/>
      <c r="F143" s="88"/>
      <c r="G143" s="89">
        <f>C141</f>
        <v>0</v>
      </c>
      <c r="H143" s="449"/>
      <c r="I143" s="449"/>
      <c r="J143" s="449"/>
      <c r="K143" s="449"/>
      <c r="L143" s="449"/>
      <c r="M143" s="447"/>
      <c r="N143" s="447"/>
      <c r="O143" s="447"/>
      <c r="P143" s="178" t="s">
        <v>49</v>
      </c>
      <c r="Q143" s="91"/>
      <c r="R143" s="91"/>
      <c r="S143" s="108"/>
      <c r="T143" s="109"/>
      <c r="U143" s="94" t="str">
        <f>IF(U141="","",VLOOKUP(U141,'シフト記号表（勤務時間帯）'!$C$6:$Y$47,23,FALSE()))</f>
        <v/>
      </c>
      <c r="V143" s="95" t="str">
        <f>IF(V141="","",VLOOKUP(V141,'シフト記号表（勤務時間帯）'!$C$6:$Y$47,23,FALSE()))</f>
        <v/>
      </c>
      <c r="W143" s="95" t="str">
        <f>IF(W141="","",VLOOKUP(W141,'シフト記号表（勤務時間帯）'!$C$6:$Y$47,23,FALSE()))</f>
        <v/>
      </c>
      <c r="X143" s="95" t="str">
        <f>IF(X141="","",VLOOKUP(X141,'シフト記号表（勤務時間帯）'!$C$6:$Y$47,23,FALSE()))</f>
        <v/>
      </c>
      <c r="Y143" s="95" t="str">
        <f>IF(Y141="","",VLOOKUP(Y141,'シフト記号表（勤務時間帯）'!$C$6:$Y$47,23,FALSE()))</f>
        <v/>
      </c>
      <c r="Z143" s="95" t="str">
        <f>IF(Z141="","",VLOOKUP(Z141,'シフト記号表（勤務時間帯）'!$C$6:$Y$47,23,FALSE()))</f>
        <v/>
      </c>
      <c r="AA143" s="96" t="str">
        <f>IF(AA141="","",VLOOKUP(AA141,'シフト記号表（勤務時間帯）'!$C$6:$Y$47,23,FALSE()))</f>
        <v/>
      </c>
      <c r="AB143" s="94" t="str">
        <f>IF(AB141="","",VLOOKUP(AB141,'シフト記号表（勤務時間帯）'!$C$6:$Y$47,23,FALSE()))</f>
        <v/>
      </c>
      <c r="AC143" s="95" t="str">
        <f>IF(AC141="","",VLOOKUP(AC141,'シフト記号表（勤務時間帯）'!$C$6:$Y$47,23,FALSE()))</f>
        <v/>
      </c>
      <c r="AD143" s="95" t="str">
        <f>IF(AD141="","",VLOOKUP(AD141,'シフト記号表（勤務時間帯）'!$C$6:$Y$47,23,FALSE()))</f>
        <v/>
      </c>
      <c r="AE143" s="95" t="str">
        <f>IF(AE141="","",VLOOKUP(AE141,'シフト記号表（勤務時間帯）'!$C$6:$Y$47,23,FALSE()))</f>
        <v/>
      </c>
      <c r="AF143" s="95" t="str">
        <f>IF(AF141="","",VLOOKUP(AF141,'シフト記号表（勤務時間帯）'!$C$6:$Y$47,23,FALSE()))</f>
        <v/>
      </c>
      <c r="AG143" s="95" t="str">
        <f>IF(AG141="","",VLOOKUP(AG141,'シフト記号表（勤務時間帯）'!$C$6:$Y$47,23,FALSE()))</f>
        <v/>
      </c>
      <c r="AH143" s="96" t="str">
        <f>IF(AH141="","",VLOOKUP(AH141,'シフト記号表（勤務時間帯）'!$C$6:$Y$47,23,FALSE()))</f>
        <v/>
      </c>
      <c r="AI143" s="94" t="str">
        <f>IF(AI141="","",VLOOKUP(AI141,'シフト記号表（勤務時間帯）'!$C$6:$Y$47,23,FALSE()))</f>
        <v/>
      </c>
      <c r="AJ143" s="95" t="str">
        <f>IF(AJ141="","",VLOOKUP(AJ141,'シフト記号表（勤務時間帯）'!$C$6:$Y$47,23,FALSE()))</f>
        <v/>
      </c>
      <c r="AK143" s="95" t="str">
        <f>IF(AK141="","",VLOOKUP(AK141,'シフト記号表（勤務時間帯）'!$C$6:$Y$47,23,FALSE()))</f>
        <v/>
      </c>
      <c r="AL143" s="95" t="str">
        <f>IF(AL141="","",VLOOKUP(AL141,'シフト記号表（勤務時間帯）'!$C$6:$Y$47,23,FALSE()))</f>
        <v/>
      </c>
      <c r="AM143" s="95" t="str">
        <f>IF(AM141="","",VLOOKUP(AM141,'シフト記号表（勤務時間帯）'!$C$6:$Y$47,23,FALSE()))</f>
        <v/>
      </c>
      <c r="AN143" s="95" t="str">
        <f>IF(AN141="","",VLOOKUP(AN141,'シフト記号表（勤務時間帯）'!$C$6:$Y$47,23,FALSE()))</f>
        <v/>
      </c>
      <c r="AO143" s="96" t="str">
        <f>IF(AO141="","",VLOOKUP(AO141,'シフト記号表（勤務時間帯）'!$C$6:$Y$47,23,FALSE()))</f>
        <v/>
      </c>
      <c r="AP143" s="94" t="str">
        <f>IF(AP141="","",VLOOKUP(AP141,'シフト記号表（勤務時間帯）'!$C$6:$Y$47,23,FALSE()))</f>
        <v/>
      </c>
      <c r="AQ143" s="95" t="str">
        <f>IF(AQ141="","",VLOOKUP(AQ141,'シフト記号表（勤務時間帯）'!$C$6:$Y$47,23,FALSE()))</f>
        <v/>
      </c>
      <c r="AR143" s="95" t="str">
        <f>IF(AR141="","",VLOOKUP(AR141,'シフト記号表（勤務時間帯）'!$C$6:$Y$47,23,FALSE()))</f>
        <v/>
      </c>
      <c r="AS143" s="95" t="str">
        <f>IF(AS141="","",VLOOKUP(AS141,'シフト記号表（勤務時間帯）'!$C$6:$Y$47,23,FALSE()))</f>
        <v/>
      </c>
      <c r="AT143" s="95" t="str">
        <f>IF(AT141="","",VLOOKUP(AT141,'シフト記号表（勤務時間帯）'!$C$6:$Y$47,23,FALSE()))</f>
        <v/>
      </c>
      <c r="AU143" s="95" t="str">
        <f>IF(AU141="","",VLOOKUP(AU141,'シフト記号表（勤務時間帯）'!$C$6:$Y$47,23,FALSE()))</f>
        <v/>
      </c>
      <c r="AV143" s="96" t="str">
        <f>IF(AV141="","",VLOOKUP(AV141,'シフト記号表（勤務時間帯）'!$C$6:$Y$47,23,FALSE()))</f>
        <v/>
      </c>
      <c r="AW143" s="94" t="str">
        <f>IF(AW141="","",VLOOKUP(AW141,'シフト記号表（勤務時間帯）'!$C$6:$Y$47,23,FALSE()))</f>
        <v/>
      </c>
      <c r="AX143" s="95" t="str">
        <f>IF(AX141="","",VLOOKUP(AX141,'シフト記号表（勤務時間帯）'!$C$6:$Y$47,23,FALSE()))</f>
        <v/>
      </c>
      <c r="AY143" s="95" t="str">
        <f>IF(AY141="","",VLOOKUP(AY141,'シフト記号表（勤務時間帯）'!$C$6:$Y$47,23,FALSE()))</f>
        <v/>
      </c>
      <c r="AZ143" s="442">
        <f>IF($BC$3="４週",SUM(U143:AV143),IF($BC$3="暦月",SUM(U143:AY143),""))</f>
        <v>0</v>
      </c>
      <c r="BA143" s="442"/>
      <c r="BB143" s="443">
        <f>IF($BC$3="４週",AZ143/4,IF($BC$3="暦月",(AZ143/($BC$8/7)),""))</f>
        <v>0</v>
      </c>
      <c r="BC143" s="443"/>
      <c r="BD143" s="475"/>
      <c r="BE143" s="475"/>
      <c r="BF143" s="475"/>
      <c r="BG143" s="475"/>
      <c r="BH143" s="475"/>
    </row>
    <row r="144" spans="2:60" ht="20.25" customHeight="1" x14ac:dyDescent="0.4">
      <c r="B144" s="97"/>
      <c r="C144" s="444"/>
      <c r="D144" s="444"/>
      <c r="E144" s="444"/>
      <c r="F144" s="98"/>
      <c r="G144" s="99"/>
      <c r="H144" s="449"/>
      <c r="I144" s="449"/>
      <c r="J144" s="449"/>
      <c r="K144" s="449"/>
      <c r="L144" s="449"/>
      <c r="M144" s="447"/>
      <c r="N144" s="447"/>
      <c r="O144" s="447"/>
      <c r="P144" s="115" t="s">
        <v>47</v>
      </c>
      <c r="Q144" s="116"/>
      <c r="R144" s="116"/>
      <c r="S144" s="117"/>
      <c r="T144" s="118"/>
      <c r="U144" s="175"/>
      <c r="V144" s="176"/>
      <c r="W144" s="176"/>
      <c r="X144" s="176"/>
      <c r="Y144" s="176"/>
      <c r="Z144" s="176"/>
      <c r="AA144" s="177"/>
      <c r="AB144" s="175"/>
      <c r="AC144" s="176"/>
      <c r="AD144" s="176"/>
      <c r="AE144" s="176"/>
      <c r="AF144" s="176"/>
      <c r="AG144" s="176"/>
      <c r="AH144" s="177"/>
      <c r="AI144" s="175"/>
      <c r="AJ144" s="176"/>
      <c r="AK144" s="176"/>
      <c r="AL144" s="176"/>
      <c r="AM144" s="176"/>
      <c r="AN144" s="176"/>
      <c r="AO144" s="177"/>
      <c r="AP144" s="175"/>
      <c r="AQ144" s="176"/>
      <c r="AR144" s="176"/>
      <c r="AS144" s="176"/>
      <c r="AT144" s="176"/>
      <c r="AU144" s="176"/>
      <c r="AV144" s="177"/>
      <c r="AW144" s="175"/>
      <c r="AX144" s="176"/>
      <c r="AY144" s="176"/>
      <c r="AZ144" s="437"/>
      <c r="BA144" s="437"/>
      <c r="BB144" s="438"/>
      <c r="BC144" s="438"/>
      <c r="BD144" s="475"/>
      <c r="BE144" s="475"/>
      <c r="BF144" s="475"/>
      <c r="BG144" s="475"/>
      <c r="BH144" s="475"/>
    </row>
    <row r="145" spans="2:60" ht="20.25" customHeight="1" x14ac:dyDescent="0.4">
      <c r="B145" s="77">
        <f>B142+1</f>
        <v>42</v>
      </c>
      <c r="C145" s="444"/>
      <c r="D145" s="444"/>
      <c r="E145" s="444"/>
      <c r="F145" s="78">
        <f>C144</f>
        <v>0</v>
      </c>
      <c r="G145" s="79"/>
      <c r="H145" s="449"/>
      <c r="I145" s="449"/>
      <c r="J145" s="449"/>
      <c r="K145" s="449"/>
      <c r="L145" s="449"/>
      <c r="M145" s="447"/>
      <c r="N145" s="447"/>
      <c r="O145" s="447"/>
      <c r="P145" s="80" t="s">
        <v>48</v>
      </c>
      <c r="Q145" s="81"/>
      <c r="R145" s="81"/>
      <c r="S145" s="82"/>
      <c r="T145" s="83"/>
      <c r="U145" s="84" t="str">
        <f>IF(U144="","",VLOOKUP(U144,'シフト記号表（勤務時間帯）'!$C$6:$W$47,21,FALSE()))</f>
        <v/>
      </c>
      <c r="V145" s="85" t="str">
        <f>IF(V144="","",VLOOKUP(V144,'シフト記号表（勤務時間帯）'!$C$6:$W$47,21,FALSE()))</f>
        <v/>
      </c>
      <c r="W145" s="85" t="str">
        <f>IF(W144="","",VLOOKUP(W144,'シフト記号表（勤務時間帯）'!$C$6:$W$47,21,FALSE()))</f>
        <v/>
      </c>
      <c r="X145" s="85" t="str">
        <f>IF(X144="","",VLOOKUP(X144,'シフト記号表（勤務時間帯）'!$C$6:$W$47,21,FALSE()))</f>
        <v/>
      </c>
      <c r="Y145" s="85" t="str">
        <f>IF(Y144="","",VLOOKUP(Y144,'シフト記号表（勤務時間帯）'!$C$6:$W$47,21,FALSE()))</f>
        <v/>
      </c>
      <c r="Z145" s="85" t="str">
        <f>IF(Z144="","",VLOOKUP(Z144,'シフト記号表（勤務時間帯）'!$C$6:$W$47,21,FALSE()))</f>
        <v/>
      </c>
      <c r="AA145" s="86" t="str">
        <f>IF(AA144="","",VLOOKUP(AA144,'シフト記号表（勤務時間帯）'!$C$6:$W$47,21,FALSE()))</f>
        <v/>
      </c>
      <c r="AB145" s="84" t="str">
        <f>IF(AB144="","",VLOOKUP(AB144,'シフト記号表（勤務時間帯）'!$C$6:$W$47,21,FALSE()))</f>
        <v/>
      </c>
      <c r="AC145" s="85" t="str">
        <f>IF(AC144="","",VLOOKUP(AC144,'シフト記号表（勤務時間帯）'!$C$6:$W$47,21,FALSE()))</f>
        <v/>
      </c>
      <c r="AD145" s="85" t="str">
        <f>IF(AD144="","",VLOOKUP(AD144,'シフト記号表（勤務時間帯）'!$C$6:$W$47,21,FALSE()))</f>
        <v/>
      </c>
      <c r="AE145" s="85" t="str">
        <f>IF(AE144="","",VLOOKUP(AE144,'シフト記号表（勤務時間帯）'!$C$6:$W$47,21,FALSE()))</f>
        <v/>
      </c>
      <c r="AF145" s="85" t="str">
        <f>IF(AF144="","",VLOOKUP(AF144,'シフト記号表（勤務時間帯）'!$C$6:$W$47,21,FALSE()))</f>
        <v/>
      </c>
      <c r="AG145" s="85" t="str">
        <f>IF(AG144="","",VLOOKUP(AG144,'シフト記号表（勤務時間帯）'!$C$6:$W$47,21,FALSE()))</f>
        <v/>
      </c>
      <c r="AH145" s="86" t="str">
        <f>IF(AH144="","",VLOOKUP(AH144,'シフト記号表（勤務時間帯）'!$C$6:$W$47,21,FALSE()))</f>
        <v/>
      </c>
      <c r="AI145" s="84" t="str">
        <f>IF(AI144="","",VLOOKUP(AI144,'シフト記号表（勤務時間帯）'!$C$6:$W$47,21,FALSE()))</f>
        <v/>
      </c>
      <c r="AJ145" s="85" t="str">
        <f>IF(AJ144="","",VLOOKUP(AJ144,'シフト記号表（勤務時間帯）'!$C$6:$W$47,21,FALSE()))</f>
        <v/>
      </c>
      <c r="AK145" s="85" t="str">
        <f>IF(AK144="","",VLOOKUP(AK144,'シフト記号表（勤務時間帯）'!$C$6:$W$47,21,FALSE()))</f>
        <v/>
      </c>
      <c r="AL145" s="85" t="str">
        <f>IF(AL144="","",VLOOKUP(AL144,'シフト記号表（勤務時間帯）'!$C$6:$W$47,21,FALSE()))</f>
        <v/>
      </c>
      <c r="AM145" s="85" t="str">
        <f>IF(AM144="","",VLOOKUP(AM144,'シフト記号表（勤務時間帯）'!$C$6:$W$47,21,FALSE()))</f>
        <v/>
      </c>
      <c r="AN145" s="85" t="str">
        <f>IF(AN144="","",VLOOKUP(AN144,'シフト記号表（勤務時間帯）'!$C$6:$W$47,21,FALSE()))</f>
        <v/>
      </c>
      <c r="AO145" s="86" t="str">
        <f>IF(AO144="","",VLOOKUP(AO144,'シフト記号表（勤務時間帯）'!$C$6:$W$47,21,FALSE()))</f>
        <v/>
      </c>
      <c r="AP145" s="84" t="str">
        <f>IF(AP144="","",VLOOKUP(AP144,'シフト記号表（勤務時間帯）'!$C$6:$W$47,21,FALSE()))</f>
        <v/>
      </c>
      <c r="AQ145" s="85" t="str">
        <f>IF(AQ144="","",VLOOKUP(AQ144,'シフト記号表（勤務時間帯）'!$C$6:$W$47,21,FALSE()))</f>
        <v/>
      </c>
      <c r="AR145" s="85" t="str">
        <f>IF(AR144="","",VLOOKUP(AR144,'シフト記号表（勤務時間帯）'!$C$6:$W$47,21,FALSE()))</f>
        <v/>
      </c>
      <c r="AS145" s="85" t="str">
        <f>IF(AS144="","",VLOOKUP(AS144,'シフト記号表（勤務時間帯）'!$C$6:$W$47,21,FALSE()))</f>
        <v/>
      </c>
      <c r="AT145" s="85" t="str">
        <f>IF(AT144="","",VLOOKUP(AT144,'シフト記号表（勤務時間帯）'!$C$6:$W$47,21,FALSE()))</f>
        <v/>
      </c>
      <c r="AU145" s="85" t="str">
        <f>IF(AU144="","",VLOOKUP(AU144,'シフト記号表（勤務時間帯）'!$C$6:$W$47,21,FALSE()))</f>
        <v/>
      </c>
      <c r="AV145" s="86" t="str">
        <f>IF(AV144="","",VLOOKUP(AV144,'シフト記号表（勤務時間帯）'!$C$6:$W$47,21,FALSE()))</f>
        <v/>
      </c>
      <c r="AW145" s="84" t="str">
        <f>IF(AW144="","",VLOOKUP(AW144,'シフト記号表（勤務時間帯）'!$C$6:$W$47,21,FALSE()))</f>
        <v/>
      </c>
      <c r="AX145" s="85" t="str">
        <f>IF(AX144="","",VLOOKUP(AX144,'シフト記号表（勤務時間帯）'!$C$6:$W$47,21,FALSE()))</f>
        <v/>
      </c>
      <c r="AY145" s="85" t="str">
        <f>IF(AY144="","",VLOOKUP(AY144,'シフト記号表（勤務時間帯）'!$C$6:$W$47,21,FALSE()))</f>
        <v/>
      </c>
      <c r="AZ145" s="440">
        <f>IF($BC$3="４週",SUM(U145:AV145),IF($BC$3="暦月",SUM(U145:AY145),""))</f>
        <v>0</v>
      </c>
      <c r="BA145" s="440"/>
      <c r="BB145" s="441">
        <f>IF($BC$3="４週",AZ145/4,IF($BC$3="暦月",(AZ145/($BC$8/7)),""))</f>
        <v>0</v>
      </c>
      <c r="BC145" s="441"/>
      <c r="BD145" s="475"/>
      <c r="BE145" s="475"/>
      <c r="BF145" s="475"/>
      <c r="BG145" s="475"/>
      <c r="BH145" s="475"/>
    </row>
    <row r="146" spans="2:60" ht="20.25" customHeight="1" x14ac:dyDescent="0.4">
      <c r="B146" s="87"/>
      <c r="C146" s="444"/>
      <c r="D146" s="444"/>
      <c r="E146" s="444"/>
      <c r="F146" s="88"/>
      <c r="G146" s="89">
        <f>C144</f>
        <v>0</v>
      </c>
      <c r="H146" s="449"/>
      <c r="I146" s="449"/>
      <c r="J146" s="449"/>
      <c r="K146" s="449"/>
      <c r="L146" s="449"/>
      <c r="M146" s="447"/>
      <c r="N146" s="447"/>
      <c r="O146" s="447"/>
      <c r="P146" s="178" t="s">
        <v>49</v>
      </c>
      <c r="Q146" s="91"/>
      <c r="R146" s="91"/>
      <c r="S146" s="108"/>
      <c r="T146" s="109"/>
      <c r="U146" s="94" t="str">
        <f>IF(U144="","",VLOOKUP(U144,'シフト記号表（勤務時間帯）'!$C$6:$Y$47,23,FALSE()))</f>
        <v/>
      </c>
      <c r="V146" s="95" t="str">
        <f>IF(V144="","",VLOOKUP(V144,'シフト記号表（勤務時間帯）'!$C$6:$Y$47,23,FALSE()))</f>
        <v/>
      </c>
      <c r="W146" s="95" t="str">
        <f>IF(W144="","",VLOOKUP(W144,'シフト記号表（勤務時間帯）'!$C$6:$Y$47,23,FALSE()))</f>
        <v/>
      </c>
      <c r="X146" s="95" t="str">
        <f>IF(X144="","",VLOOKUP(X144,'シフト記号表（勤務時間帯）'!$C$6:$Y$47,23,FALSE()))</f>
        <v/>
      </c>
      <c r="Y146" s="95" t="str">
        <f>IF(Y144="","",VLOOKUP(Y144,'シフト記号表（勤務時間帯）'!$C$6:$Y$47,23,FALSE()))</f>
        <v/>
      </c>
      <c r="Z146" s="95" t="str">
        <f>IF(Z144="","",VLOOKUP(Z144,'シフト記号表（勤務時間帯）'!$C$6:$Y$47,23,FALSE()))</f>
        <v/>
      </c>
      <c r="AA146" s="96" t="str">
        <f>IF(AA144="","",VLOOKUP(AA144,'シフト記号表（勤務時間帯）'!$C$6:$Y$47,23,FALSE()))</f>
        <v/>
      </c>
      <c r="AB146" s="94" t="str">
        <f>IF(AB144="","",VLOOKUP(AB144,'シフト記号表（勤務時間帯）'!$C$6:$Y$47,23,FALSE()))</f>
        <v/>
      </c>
      <c r="AC146" s="95" t="str">
        <f>IF(AC144="","",VLOOKUP(AC144,'シフト記号表（勤務時間帯）'!$C$6:$Y$47,23,FALSE()))</f>
        <v/>
      </c>
      <c r="AD146" s="95" t="str">
        <f>IF(AD144="","",VLOOKUP(AD144,'シフト記号表（勤務時間帯）'!$C$6:$Y$47,23,FALSE()))</f>
        <v/>
      </c>
      <c r="AE146" s="95" t="str">
        <f>IF(AE144="","",VLOOKUP(AE144,'シフト記号表（勤務時間帯）'!$C$6:$Y$47,23,FALSE()))</f>
        <v/>
      </c>
      <c r="AF146" s="95" t="str">
        <f>IF(AF144="","",VLOOKUP(AF144,'シフト記号表（勤務時間帯）'!$C$6:$Y$47,23,FALSE()))</f>
        <v/>
      </c>
      <c r="AG146" s="95" t="str">
        <f>IF(AG144="","",VLOOKUP(AG144,'シフト記号表（勤務時間帯）'!$C$6:$Y$47,23,FALSE()))</f>
        <v/>
      </c>
      <c r="AH146" s="96" t="str">
        <f>IF(AH144="","",VLOOKUP(AH144,'シフト記号表（勤務時間帯）'!$C$6:$Y$47,23,FALSE()))</f>
        <v/>
      </c>
      <c r="AI146" s="94" t="str">
        <f>IF(AI144="","",VLOOKUP(AI144,'シフト記号表（勤務時間帯）'!$C$6:$Y$47,23,FALSE()))</f>
        <v/>
      </c>
      <c r="AJ146" s="95" t="str">
        <f>IF(AJ144="","",VLOOKUP(AJ144,'シフト記号表（勤務時間帯）'!$C$6:$Y$47,23,FALSE()))</f>
        <v/>
      </c>
      <c r="AK146" s="95" t="str">
        <f>IF(AK144="","",VLOOKUP(AK144,'シフト記号表（勤務時間帯）'!$C$6:$Y$47,23,FALSE()))</f>
        <v/>
      </c>
      <c r="AL146" s="95" t="str">
        <f>IF(AL144="","",VLOOKUP(AL144,'シフト記号表（勤務時間帯）'!$C$6:$Y$47,23,FALSE()))</f>
        <v/>
      </c>
      <c r="AM146" s="95" t="str">
        <f>IF(AM144="","",VLOOKUP(AM144,'シフト記号表（勤務時間帯）'!$C$6:$Y$47,23,FALSE()))</f>
        <v/>
      </c>
      <c r="AN146" s="95" t="str">
        <f>IF(AN144="","",VLOOKUP(AN144,'シフト記号表（勤務時間帯）'!$C$6:$Y$47,23,FALSE()))</f>
        <v/>
      </c>
      <c r="AO146" s="96" t="str">
        <f>IF(AO144="","",VLOOKUP(AO144,'シフト記号表（勤務時間帯）'!$C$6:$Y$47,23,FALSE()))</f>
        <v/>
      </c>
      <c r="AP146" s="94" t="str">
        <f>IF(AP144="","",VLOOKUP(AP144,'シフト記号表（勤務時間帯）'!$C$6:$Y$47,23,FALSE()))</f>
        <v/>
      </c>
      <c r="AQ146" s="95" t="str">
        <f>IF(AQ144="","",VLOOKUP(AQ144,'シフト記号表（勤務時間帯）'!$C$6:$Y$47,23,FALSE()))</f>
        <v/>
      </c>
      <c r="AR146" s="95" t="str">
        <f>IF(AR144="","",VLOOKUP(AR144,'シフト記号表（勤務時間帯）'!$C$6:$Y$47,23,FALSE()))</f>
        <v/>
      </c>
      <c r="AS146" s="95" t="str">
        <f>IF(AS144="","",VLOOKUP(AS144,'シフト記号表（勤務時間帯）'!$C$6:$Y$47,23,FALSE()))</f>
        <v/>
      </c>
      <c r="AT146" s="95" t="str">
        <f>IF(AT144="","",VLOOKUP(AT144,'シフト記号表（勤務時間帯）'!$C$6:$Y$47,23,FALSE()))</f>
        <v/>
      </c>
      <c r="AU146" s="95" t="str">
        <f>IF(AU144="","",VLOOKUP(AU144,'シフト記号表（勤務時間帯）'!$C$6:$Y$47,23,FALSE()))</f>
        <v/>
      </c>
      <c r="AV146" s="96" t="str">
        <f>IF(AV144="","",VLOOKUP(AV144,'シフト記号表（勤務時間帯）'!$C$6:$Y$47,23,FALSE()))</f>
        <v/>
      </c>
      <c r="AW146" s="94" t="str">
        <f>IF(AW144="","",VLOOKUP(AW144,'シフト記号表（勤務時間帯）'!$C$6:$Y$47,23,FALSE()))</f>
        <v/>
      </c>
      <c r="AX146" s="95" t="str">
        <f>IF(AX144="","",VLOOKUP(AX144,'シフト記号表（勤務時間帯）'!$C$6:$Y$47,23,FALSE()))</f>
        <v/>
      </c>
      <c r="AY146" s="95" t="str">
        <f>IF(AY144="","",VLOOKUP(AY144,'シフト記号表（勤務時間帯）'!$C$6:$Y$47,23,FALSE()))</f>
        <v/>
      </c>
      <c r="AZ146" s="442">
        <f>IF($BC$3="４週",SUM(U146:AV146),IF($BC$3="暦月",SUM(U146:AY146),""))</f>
        <v>0</v>
      </c>
      <c r="BA146" s="442"/>
      <c r="BB146" s="443">
        <f>IF($BC$3="４週",AZ146/4,IF($BC$3="暦月",(AZ146/($BC$8/7)),""))</f>
        <v>0</v>
      </c>
      <c r="BC146" s="443"/>
      <c r="BD146" s="475"/>
      <c r="BE146" s="475"/>
      <c r="BF146" s="475"/>
      <c r="BG146" s="475"/>
      <c r="BH146" s="475"/>
    </row>
    <row r="147" spans="2:60" ht="20.25" customHeight="1" x14ac:dyDescent="0.4">
      <c r="B147" s="97"/>
      <c r="C147" s="444"/>
      <c r="D147" s="444"/>
      <c r="E147" s="444"/>
      <c r="F147" s="98"/>
      <c r="G147" s="99"/>
      <c r="H147" s="449"/>
      <c r="I147" s="449"/>
      <c r="J147" s="449"/>
      <c r="K147" s="449"/>
      <c r="L147" s="449"/>
      <c r="M147" s="447"/>
      <c r="N147" s="447"/>
      <c r="O147" s="447"/>
      <c r="P147" s="115" t="s">
        <v>47</v>
      </c>
      <c r="Q147" s="116"/>
      <c r="R147" s="116"/>
      <c r="S147" s="117"/>
      <c r="T147" s="118"/>
      <c r="U147" s="175"/>
      <c r="V147" s="176"/>
      <c r="W147" s="176"/>
      <c r="X147" s="176"/>
      <c r="Y147" s="176"/>
      <c r="Z147" s="176"/>
      <c r="AA147" s="177"/>
      <c r="AB147" s="175"/>
      <c r="AC147" s="176"/>
      <c r="AD147" s="176"/>
      <c r="AE147" s="176"/>
      <c r="AF147" s="176"/>
      <c r="AG147" s="176"/>
      <c r="AH147" s="177"/>
      <c r="AI147" s="175"/>
      <c r="AJ147" s="176"/>
      <c r="AK147" s="176"/>
      <c r="AL147" s="176"/>
      <c r="AM147" s="176"/>
      <c r="AN147" s="176"/>
      <c r="AO147" s="177"/>
      <c r="AP147" s="175"/>
      <c r="AQ147" s="176"/>
      <c r="AR147" s="176"/>
      <c r="AS147" s="176"/>
      <c r="AT147" s="176"/>
      <c r="AU147" s="176"/>
      <c r="AV147" s="177"/>
      <c r="AW147" s="175"/>
      <c r="AX147" s="176"/>
      <c r="AY147" s="176"/>
      <c r="AZ147" s="437"/>
      <c r="BA147" s="437"/>
      <c r="BB147" s="438"/>
      <c r="BC147" s="438"/>
      <c r="BD147" s="475"/>
      <c r="BE147" s="475"/>
      <c r="BF147" s="475"/>
      <c r="BG147" s="475"/>
      <c r="BH147" s="475"/>
    </row>
    <row r="148" spans="2:60" ht="20.25" customHeight="1" x14ac:dyDescent="0.4">
      <c r="B148" s="77">
        <f>B145+1</f>
        <v>43</v>
      </c>
      <c r="C148" s="444"/>
      <c r="D148" s="444"/>
      <c r="E148" s="444"/>
      <c r="F148" s="78">
        <f>C147</f>
        <v>0</v>
      </c>
      <c r="G148" s="79"/>
      <c r="H148" s="449"/>
      <c r="I148" s="449"/>
      <c r="J148" s="449"/>
      <c r="K148" s="449"/>
      <c r="L148" s="449"/>
      <c r="M148" s="447"/>
      <c r="N148" s="447"/>
      <c r="O148" s="447"/>
      <c r="P148" s="80" t="s">
        <v>48</v>
      </c>
      <c r="Q148" s="81"/>
      <c r="R148" s="81"/>
      <c r="S148" s="82"/>
      <c r="T148" s="83"/>
      <c r="U148" s="84" t="str">
        <f>IF(U147="","",VLOOKUP(U147,'シフト記号表（勤務時間帯）'!$C$6:$W$47,21,FALSE()))</f>
        <v/>
      </c>
      <c r="V148" s="85" t="str">
        <f>IF(V147="","",VLOOKUP(V147,'シフト記号表（勤務時間帯）'!$C$6:$W$47,21,FALSE()))</f>
        <v/>
      </c>
      <c r="W148" s="85" t="str">
        <f>IF(W147="","",VLOOKUP(W147,'シフト記号表（勤務時間帯）'!$C$6:$W$47,21,FALSE()))</f>
        <v/>
      </c>
      <c r="X148" s="85" t="str">
        <f>IF(X147="","",VLOOKUP(X147,'シフト記号表（勤務時間帯）'!$C$6:$W$47,21,FALSE()))</f>
        <v/>
      </c>
      <c r="Y148" s="85" t="str">
        <f>IF(Y147="","",VLOOKUP(Y147,'シフト記号表（勤務時間帯）'!$C$6:$W$47,21,FALSE()))</f>
        <v/>
      </c>
      <c r="Z148" s="85" t="str">
        <f>IF(Z147="","",VLOOKUP(Z147,'シフト記号表（勤務時間帯）'!$C$6:$W$47,21,FALSE()))</f>
        <v/>
      </c>
      <c r="AA148" s="86" t="str">
        <f>IF(AA147="","",VLOOKUP(AA147,'シフト記号表（勤務時間帯）'!$C$6:$W$47,21,FALSE()))</f>
        <v/>
      </c>
      <c r="AB148" s="84" t="str">
        <f>IF(AB147="","",VLOOKUP(AB147,'シフト記号表（勤務時間帯）'!$C$6:$W$47,21,FALSE()))</f>
        <v/>
      </c>
      <c r="AC148" s="85" t="str">
        <f>IF(AC147="","",VLOOKUP(AC147,'シフト記号表（勤務時間帯）'!$C$6:$W$47,21,FALSE()))</f>
        <v/>
      </c>
      <c r="AD148" s="85" t="str">
        <f>IF(AD147="","",VLOOKUP(AD147,'シフト記号表（勤務時間帯）'!$C$6:$W$47,21,FALSE()))</f>
        <v/>
      </c>
      <c r="AE148" s="85" t="str">
        <f>IF(AE147="","",VLOOKUP(AE147,'シフト記号表（勤務時間帯）'!$C$6:$W$47,21,FALSE()))</f>
        <v/>
      </c>
      <c r="AF148" s="85" t="str">
        <f>IF(AF147="","",VLOOKUP(AF147,'シフト記号表（勤務時間帯）'!$C$6:$W$47,21,FALSE()))</f>
        <v/>
      </c>
      <c r="AG148" s="85" t="str">
        <f>IF(AG147="","",VLOOKUP(AG147,'シフト記号表（勤務時間帯）'!$C$6:$W$47,21,FALSE()))</f>
        <v/>
      </c>
      <c r="AH148" s="86" t="str">
        <f>IF(AH147="","",VLOOKUP(AH147,'シフト記号表（勤務時間帯）'!$C$6:$W$47,21,FALSE()))</f>
        <v/>
      </c>
      <c r="AI148" s="84" t="str">
        <f>IF(AI147="","",VLOOKUP(AI147,'シフト記号表（勤務時間帯）'!$C$6:$W$47,21,FALSE()))</f>
        <v/>
      </c>
      <c r="AJ148" s="85" t="str">
        <f>IF(AJ147="","",VLOOKUP(AJ147,'シフト記号表（勤務時間帯）'!$C$6:$W$47,21,FALSE()))</f>
        <v/>
      </c>
      <c r="AK148" s="85" t="str">
        <f>IF(AK147="","",VLOOKUP(AK147,'シフト記号表（勤務時間帯）'!$C$6:$W$47,21,FALSE()))</f>
        <v/>
      </c>
      <c r="AL148" s="85" t="str">
        <f>IF(AL147="","",VLOOKUP(AL147,'シフト記号表（勤務時間帯）'!$C$6:$W$47,21,FALSE()))</f>
        <v/>
      </c>
      <c r="AM148" s="85" t="str">
        <f>IF(AM147="","",VLOOKUP(AM147,'シフト記号表（勤務時間帯）'!$C$6:$W$47,21,FALSE()))</f>
        <v/>
      </c>
      <c r="AN148" s="85" t="str">
        <f>IF(AN147="","",VLOOKUP(AN147,'シフト記号表（勤務時間帯）'!$C$6:$W$47,21,FALSE()))</f>
        <v/>
      </c>
      <c r="AO148" s="86" t="str">
        <f>IF(AO147="","",VLOOKUP(AO147,'シフト記号表（勤務時間帯）'!$C$6:$W$47,21,FALSE()))</f>
        <v/>
      </c>
      <c r="AP148" s="84" t="str">
        <f>IF(AP147="","",VLOOKUP(AP147,'シフト記号表（勤務時間帯）'!$C$6:$W$47,21,FALSE()))</f>
        <v/>
      </c>
      <c r="AQ148" s="85" t="str">
        <f>IF(AQ147="","",VLOOKUP(AQ147,'シフト記号表（勤務時間帯）'!$C$6:$W$47,21,FALSE()))</f>
        <v/>
      </c>
      <c r="AR148" s="85" t="str">
        <f>IF(AR147="","",VLOOKUP(AR147,'シフト記号表（勤務時間帯）'!$C$6:$W$47,21,FALSE()))</f>
        <v/>
      </c>
      <c r="AS148" s="85" t="str">
        <f>IF(AS147="","",VLOOKUP(AS147,'シフト記号表（勤務時間帯）'!$C$6:$W$47,21,FALSE()))</f>
        <v/>
      </c>
      <c r="AT148" s="85" t="str">
        <f>IF(AT147="","",VLOOKUP(AT147,'シフト記号表（勤務時間帯）'!$C$6:$W$47,21,FALSE()))</f>
        <v/>
      </c>
      <c r="AU148" s="85" t="str">
        <f>IF(AU147="","",VLOOKUP(AU147,'シフト記号表（勤務時間帯）'!$C$6:$W$47,21,FALSE()))</f>
        <v/>
      </c>
      <c r="AV148" s="86" t="str">
        <f>IF(AV147="","",VLOOKUP(AV147,'シフト記号表（勤務時間帯）'!$C$6:$W$47,21,FALSE()))</f>
        <v/>
      </c>
      <c r="AW148" s="84" t="str">
        <f>IF(AW147="","",VLOOKUP(AW147,'シフト記号表（勤務時間帯）'!$C$6:$W$47,21,FALSE()))</f>
        <v/>
      </c>
      <c r="AX148" s="85" t="str">
        <f>IF(AX147="","",VLOOKUP(AX147,'シフト記号表（勤務時間帯）'!$C$6:$W$47,21,FALSE()))</f>
        <v/>
      </c>
      <c r="AY148" s="85" t="str">
        <f>IF(AY147="","",VLOOKUP(AY147,'シフト記号表（勤務時間帯）'!$C$6:$W$47,21,FALSE()))</f>
        <v/>
      </c>
      <c r="AZ148" s="440">
        <f>IF($BC$3="４週",SUM(U148:AV148),IF($BC$3="暦月",SUM(U148:AY148),""))</f>
        <v>0</v>
      </c>
      <c r="BA148" s="440"/>
      <c r="BB148" s="441">
        <f>IF($BC$3="４週",AZ148/4,IF($BC$3="暦月",(AZ148/($BC$8/7)),""))</f>
        <v>0</v>
      </c>
      <c r="BC148" s="441"/>
      <c r="BD148" s="475"/>
      <c r="BE148" s="475"/>
      <c r="BF148" s="475"/>
      <c r="BG148" s="475"/>
      <c r="BH148" s="475"/>
    </row>
    <row r="149" spans="2:60" ht="20.25" customHeight="1" x14ac:dyDescent="0.4">
      <c r="B149" s="87"/>
      <c r="C149" s="444"/>
      <c r="D149" s="444"/>
      <c r="E149" s="444"/>
      <c r="F149" s="88"/>
      <c r="G149" s="89">
        <f>C147</f>
        <v>0</v>
      </c>
      <c r="H149" s="449"/>
      <c r="I149" s="449"/>
      <c r="J149" s="449"/>
      <c r="K149" s="449"/>
      <c r="L149" s="449"/>
      <c r="M149" s="447"/>
      <c r="N149" s="447"/>
      <c r="O149" s="447"/>
      <c r="P149" s="178" t="s">
        <v>49</v>
      </c>
      <c r="Q149" s="91"/>
      <c r="R149" s="91"/>
      <c r="S149" s="108"/>
      <c r="T149" s="109"/>
      <c r="U149" s="94" t="str">
        <f>IF(U147="","",VLOOKUP(U147,'シフト記号表（勤務時間帯）'!$C$6:$Y$47,23,FALSE()))</f>
        <v/>
      </c>
      <c r="V149" s="95" t="str">
        <f>IF(V147="","",VLOOKUP(V147,'シフト記号表（勤務時間帯）'!$C$6:$Y$47,23,FALSE()))</f>
        <v/>
      </c>
      <c r="W149" s="95" t="str">
        <f>IF(W147="","",VLOOKUP(W147,'シフト記号表（勤務時間帯）'!$C$6:$Y$47,23,FALSE()))</f>
        <v/>
      </c>
      <c r="X149" s="95" t="str">
        <f>IF(X147="","",VLOOKUP(X147,'シフト記号表（勤務時間帯）'!$C$6:$Y$47,23,FALSE()))</f>
        <v/>
      </c>
      <c r="Y149" s="95" t="str">
        <f>IF(Y147="","",VLOOKUP(Y147,'シフト記号表（勤務時間帯）'!$C$6:$Y$47,23,FALSE()))</f>
        <v/>
      </c>
      <c r="Z149" s="95" t="str">
        <f>IF(Z147="","",VLOOKUP(Z147,'シフト記号表（勤務時間帯）'!$C$6:$Y$47,23,FALSE()))</f>
        <v/>
      </c>
      <c r="AA149" s="96" t="str">
        <f>IF(AA147="","",VLOOKUP(AA147,'シフト記号表（勤務時間帯）'!$C$6:$Y$47,23,FALSE()))</f>
        <v/>
      </c>
      <c r="AB149" s="94" t="str">
        <f>IF(AB147="","",VLOOKUP(AB147,'シフト記号表（勤務時間帯）'!$C$6:$Y$47,23,FALSE()))</f>
        <v/>
      </c>
      <c r="AC149" s="95" t="str">
        <f>IF(AC147="","",VLOOKUP(AC147,'シフト記号表（勤務時間帯）'!$C$6:$Y$47,23,FALSE()))</f>
        <v/>
      </c>
      <c r="AD149" s="95" t="str">
        <f>IF(AD147="","",VLOOKUP(AD147,'シフト記号表（勤務時間帯）'!$C$6:$Y$47,23,FALSE()))</f>
        <v/>
      </c>
      <c r="AE149" s="95" t="str">
        <f>IF(AE147="","",VLOOKUP(AE147,'シフト記号表（勤務時間帯）'!$C$6:$Y$47,23,FALSE()))</f>
        <v/>
      </c>
      <c r="AF149" s="95" t="str">
        <f>IF(AF147="","",VLOOKUP(AF147,'シフト記号表（勤務時間帯）'!$C$6:$Y$47,23,FALSE()))</f>
        <v/>
      </c>
      <c r="AG149" s="95" t="str">
        <f>IF(AG147="","",VLOOKUP(AG147,'シフト記号表（勤務時間帯）'!$C$6:$Y$47,23,FALSE()))</f>
        <v/>
      </c>
      <c r="AH149" s="96" t="str">
        <f>IF(AH147="","",VLOOKUP(AH147,'シフト記号表（勤務時間帯）'!$C$6:$Y$47,23,FALSE()))</f>
        <v/>
      </c>
      <c r="AI149" s="94" t="str">
        <f>IF(AI147="","",VLOOKUP(AI147,'シフト記号表（勤務時間帯）'!$C$6:$Y$47,23,FALSE()))</f>
        <v/>
      </c>
      <c r="AJ149" s="95" t="str">
        <f>IF(AJ147="","",VLOOKUP(AJ147,'シフト記号表（勤務時間帯）'!$C$6:$Y$47,23,FALSE()))</f>
        <v/>
      </c>
      <c r="AK149" s="95" t="str">
        <f>IF(AK147="","",VLOOKUP(AK147,'シフト記号表（勤務時間帯）'!$C$6:$Y$47,23,FALSE()))</f>
        <v/>
      </c>
      <c r="AL149" s="95" t="str">
        <f>IF(AL147="","",VLOOKUP(AL147,'シフト記号表（勤務時間帯）'!$C$6:$Y$47,23,FALSE()))</f>
        <v/>
      </c>
      <c r="AM149" s="95" t="str">
        <f>IF(AM147="","",VLOOKUP(AM147,'シフト記号表（勤務時間帯）'!$C$6:$Y$47,23,FALSE()))</f>
        <v/>
      </c>
      <c r="AN149" s="95" t="str">
        <f>IF(AN147="","",VLOOKUP(AN147,'シフト記号表（勤務時間帯）'!$C$6:$Y$47,23,FALSE()))</f>
        <v/>
      </c>
      <c r="AO149" s="96" t="str">
        <f>IF(AO147="","",VLOOKUP(AO147,'シフト記号表（勤務時間帯）'!$C$6:$Y$47,23,FALSE()))</f>
        <v/>
      </c>
      <c r="AP149" s="94" t="str">
        <f>IF(AP147="","",VLOOKUP(AP147,'シフト記号表（勤務時間帯）'!$C$6:$Y$47,23,FALSE()))</f>
        <v/>
      </c>
      <c r="AQ149" s="95" t="str">
        <f>IF(AQ147="","",VLOOKUP(AQ147,'シフト記号表（勤務時間帯）'!$C$6:$Y$47,23,FALSE()))</f>
        <v/>
      </c>
      <c r="AR149" s="95" t="str">
        <f>IF(AR147="","",VLOOKUP(AR147,'シフト記号表（勤務時間帯）'!$C$6:$Y$47,23,FALSE()))</f>
        <v/>
      </c>
      <c r="AS149" s="95" t="str">
        <f>IF(AS147="","",VLOOKUP(AS147,'シフト記号表（勤務時間帯）'!$C$6:$Y$47,23,FALSE()))</f>
        <v/>
      </c>
      <c r="AT149" s="95" t="str">
        <f>IF(AT147="","",VLOOKUP(AT147,'シフト記号表（勤務時間帯）'!$C$6:$Y$47,23,FALSE()))</f>
        <v/>
      </c>
      <c r="AU149" s="95" t="str">
        <f>IF(AU147="","",VLOOKUP(AU147,'シフト記号表（勤務時間帯）'!$C$6:$Y$47,23,FALSE()))</f>
        <v/>
      </c>
      <c r="AV149" s="96" t="str">
        <f>IF(AV147="","",VLOOKUP(AV147,'シフト記号表（勤務時間帯）'!$C$6:$Y$47,23,FALSE()))</f>
        <v/>
      </c>
      <c r="AW149" s="94" t="str">
        <f>IF(AW147="","",VLOOKUP(AW147,'シフト記号表（勤務時間帯）'!$C$6:$Y$47,23,FALSE()))</f>
        <v/>
      </c>
      <c r="AX149" s="95" t="str">
        <f>IF(AX147="","",VLOOKUP(AX147,'シフト記号表（勤務時間帯）'!$C$6:$Y$47,23,FALSE()))</f>
        <v/>
      </c>
      <c r="AY149" s="95" t="str">
        <f>IF(AY147="","",VLOOKUP(AY147,'シフト記号表（勤務時間帯）'!$C$6:$Y$47,23,FALSE()))</f>
        <v/>
      </c>
      <c r="AZ149" s="442">
        <f>IF($BC$3="４週",SUM(U149:AV149),IF($BC$3="暦月",SUM(U149:AY149),""))</f>
        <v>0</v>
      </c>
      <c r="BA149" s="442"/>
      <c r="BB149" s="443">
        <f>IF($BC$3="４週",AZ149/4,IF($BC$3="暦月",(AZ149/($BC$8/7)),""))</f>
        <v>0</v>
      </c>
      <c r="BC149" s="443"/>
      <c r="BD149" s="475"/>
      <c r="BE149" s="475"/>
      <c r="BF149" s="475"/>
      <c r="BG149" s="475"/>
      <c r="BH149" s="475"/>
    </row>
    <row r="150" spans="2:60" ht="20.25" customHeight="1" x14ac:dyDescent="0.4">
      <c r="B150" s="97"/>
      <c r="C150" s="444"/>
      <c r="D150" s="444"/>
      <c r="E150" s="444"/>
      <c r="F150" s="98"/>
      <c r="G150" s="99"/>
      <c r="H150" s="449"/>
      <c r="I150" s="449"/>
      <c r="J150" s="449"/>
      <c r="K150" s="449"/>
      <c r="L150" s="449"/>
      <c r="M150" s="447"/>
      <c r="N150" s="447"/>
      <c r="O150" s="447"/>
      <c r="P150" s="115" t="s">
        <v>47</v>
      </c>
      <c r="Q150" s="116"/>
      <c r="R150" s="116"/>
      <c r="S150" s="117"/>
      <c r="T150" s="118"/>
      <c r="U150" s="175"/>
      <c r="V150" s="176"/>
      <c r="W150" s="176"/>
      <c r="X150" s="176"/>
      <c r="Y150" s="176"/>
      <c r="Z150" s="176"/>
      <c r="AA150" s="177"/>
      <c r="AB150" s="175"/>
      <c r="AC150" s="176"/>
      <c r="AD150" s="176"/>
      <c r="AE150" s="176"/>
      <c r="AF150" s="176"/>
      <c r="AG150" s="176"/>
      <c r="AH150" s="177"/>
      <c r="AI150" s="175"/>
      <c r="AJ150" s="176"/>
      <c r="AK150" s="176"/>
      <c r="AL150" s="176"/>
      <c r="AM150" s="176"/>
      <c r="AN150" s="176"/>
      <c r="AO150" s="177"/>
      <c r="AP150" s="175"/>
      <c r="AQ150" s="176"/>
      <c r="AR150" s="176"/>
      <c r="AS150" s="176"/>
      <c r="AT150" s="176"/>
      <c r="AU150" s="176"/>
      <c r="AV150" s="177"/>
      <c r="AW150" s="175"/>
      <c r="AX150" s="176"/>
      <c r="AY150" s="176"/>
      <c r="AZ150" s="437"/>
      <c r="BA150" s="437"/>
      <c r="BB150" s="438"/>
      <c r="BC150" s="438"/>
      <c r="BD150" s="475"/>
      <c r="BE150" s="475"/>
      <c r="BF150" s="475"/>
      <c r="BG150" s="475"/>
      <c r="BH150" s="475"/>
    </row>
    <row r="151" spans="2:60" ht="20.25" customHeight="1" x14ac:dyDescent="0.4">
      <c r="B151" s="77">
        <f>B148+1</f>
        <v>44</v>
      </c>
      <c r="C151" s="444"/>
      <c r="D151" s="444"/>
      <c r="E151" s="444"/>
      <c r="F151" s="78">
        <f>C150</f>
        <v>0</v>
      </c>
      <c r="G151" s="79"/>
      <c r="H151" s="449"/>
      <c r="I151" s="449"/>
      <c r="J151" s="449"/>
      <c r="K151" s="449"/>
      <c r="L151" s="449"/>
      <c r="M151" s="447"/>
      <c r="N151" s="447"/>
      <c r="O151" s="447"/>
      <c r="P151" s="80" t="s">
        <v>48</v>
      </c>
      <c r="Q151" s="81"/>
      <c r="R151" s="81"/>
      <c r="S151" s="82"/>
      <c r="T151" s="83"/>
      <c r="U151" s="84" t="str">
        <f>IF(U150="","",VLOOKUP(U150,'シフト記号表（勤務時間帯）'!$C$6:$W$47,21,FALSE()))</f>
        <v/>
      </c>
      <c r="V151" s="85" t="str">
        <f>IF(V150="","",VLOOKUP(V150,'シフト記号表（勤務時間帯）'!$C$6:$W$47,21,FALSE()))</f>
        <v/>
      </c>
      <c r="W151" s="85" t="str">
        <f>IF(W150="","",VLOOKUP(W150,'シフト記号表（勤務時間帯）'!$C$6:$W$47,21,FALSE()))</f>
        <v/>
      </c>
      <c r="X151" s="85" t="str">
        <f>IF(X150="","",VLOOKUP(X150,'シフト記号表（勤務時間帯）'!$C$6:$W$47,21,FALSE()))</f>
        <v/>
      </c>
      <c r="Y151" s="85" t="str">
        <f>IF(Y150="","",VLOOKUP(Y150,'シフト記号表（勤務時間帯）'!$C$6:$W$47,21,FALSE()))</f>
        <v/>
      </c>
      <c r="Z151" s="85" t="str">
        <f>IF(Z150="","",VLOOKUP(Z150,'シフト記号表（勤務時間帯）'!$C$6:$W$47,21,FALSE()))</f>
        <v/>
      </c>
      <c r="AA151" s="86" t="str">
        <f>IF(AA150="","",VLOOKUP(AA150,'シフト記号表（勤務時間帯）'!$C$6:$W$47,21,FALSE()))</f>
        <v/>
      </c>
      <c r="AB151" s="84" t="str">
        <f>IF(AB150="","",VLOOKUP(AB150,'シフト記号表（勤務時間帯）'!$C$6:$W$47,21,FALSE()))</f>
        <v/>
      </c>
      <c r="AC151" s="85" t="str">
        <f>IF(AC150="","",VLOOKUP(AC150,'シフト記号表（勤務時間帯）'!$C$6:$W$47,21,FALSE()))</f>
        <v/>
      </c>
      <c r="AD151" s="85" t="str">
        <f>IF(AD150="","",VLOOKUP(AD150,'シフト記号表（勤務時間帯）'!$C$6:$W$47,21,FALSE()))</f>
        <v/>
      </c>
      <c r="AE151" s="85" t="str">
        <f>IF(AE150="","",VLOOKUP(AE150,'シフト記号表（勤務時間帯）'!$C$6:$W$47,21,FALSE()))</f>
        <v/>
      </c>
      <c r="AF151" s="85" t="str">
        <f>IF(AF150="","",VLOOKUP(AF150,'シフト記号表（勤務時間帯）'!$C$6:$W$47,21,FALSE()))</f>
        <v/>
      </c>
      <c r="AG151" s="85" t="str">
        <f>IF(AG150="","",VLOOKUP(AG150,'シフト記号表（勤務時間帯）'!$C$6:$W$47,21,FALSE()))</f>
        <v/>
      </c>
      <c r="AH151" s="86" t="str">
        <f>IF(AH150="","",VLOOKUP(AH150,'シフト記号表（勤務時間帯）'!$C$6:$W$47,21,FALSE()))</f>
        <v/>
      </c>
      <c r="AI151" s="84" t="str">
        <f>IF(AI150="","",VLOOKUP(AI150,'シフト記号表（勤務時間帯）'!$C$6:$W$47,21,FALSE()))</f>
        <v/>
      </c>
      <c r="AJ151" s="85" t="str">
        <f>IF(AJ150="","",VLOOKUP(AJ150,'シフト記号表（勤務時間帯）'!$C$6:$W$47,21,FALSE()))</f>
        <v/>
      </c>
      <c r="AK151" s="85" t="str">
        <f>IF(AK150="","",VLOOKUP(AK150,'シフト記号表（勤務時間帯）'!$C$6:$W$47,21,FALSE()))</f>
        <v/>
      </c>
      <c r="AL151" s="85" t="str">
        <f>IF(AL150="","",VLOOKUP(AL150,'シフト記号表（勤務時間帯）'!$C$6:$W$47,21,FALSE()))</f>
        <v/>
      </c>
      <c r="AM151" s="85" t="str">
        <f>IF(AM150="","",VLOOKUP(AM150,'シフト記号表（勤務時間帯）'!$C$6:$W$47,21,FALSE()))</f>
        <v/>
      </c>
      <c r="AN151" s="85" t="str">
        <f>IF(AN150="","",VLOOKUP(AN150,'シフト記号表（勤務時間帯）'!$C$6:$W$47,21,FALSE()))</f>
        <v/>
      </c>
      <c r="AO151" s="86" t="str">
        <f>IF(AO150="","",VLOOKUP(AO150,'シフト記号表（勤務時間帯）'!$C$6:$W$47,21,FALSE()))</f>
        <v/>
      </c>
      <c r="AP151" s="84" t="str">
        <f>IF(AP150="","",VLOOKUP(AP150,'シフト記号表（勤務時間帯）'!$C$6:$W$47,21,FALSE()))</f>
        <v/>
      </c>
      <c r="AQ151" s="85" t="str">
        <f>IF(AQ150="","",VLOOKUP(AQ150,'シフト記号表（勤務時間帯）'!$C$6:$W$47,21,FALSE()))</f>
        <v/>
      </c>
      <c r="AR151" s="85" t="str">
        <f>IF(AR150="","",VLOOKUP(AR150,'シフト記号表（勤務時間帯）'!$C$6:$W$47,21,FALSE()))</f>
        <v/>
      </c>
      <c r="AS151" s="85" t="str">
        <f>IF(AS150="","",VLOOKUP(AS150,'シフト記号表（勤務時間帯）'!$C$6:$W$47,21,FALSE()))</f>
        <v/>
      </c>
      <c r="AT151" s="85" t="str">
        <f>IF(AT150="","",VLOOKUP(AT150,'シフト記号表（勤務時間帯）'!$C$6:$W$47,21,FALSE()))</f>
        <v/>
      </c>
      <c r="AU151" s="85" t="str">
        <f>IF(AU150="","",VLOOKUP(AU150,'シフト記号表（勤務時間帯）'!$C$6:$W$47,21,FALSE()))</f>
        <v/>
      </c>
      <c r="AV151" s="86" t="str">
        <f>IF(AV150="","",VLOOKUP(AV150,'シフト記号表（勤務時間帯）'!$C$6:$W$47,21,FALSE()))</f>
        <v/>
      </c>
      <c r="AW151" s="84" t="str">
        <f>IF(AW150="","",VLOOKUP(AW150,'シフト記号表（勤務時間帯）'!$C$6:$W$47,21,FALSE()))</f>
        <v/>
      </c>
      <c r="AX151" s="85" t="str">
        <f>IF(AX150="","",VLOOKUP(AX150,'シフト記号表（勤務時間帯）'!$C$6:$W$47,21,FALSE()))</f>
        <v/>
      </c>
      <c r="AY151" s="85" t="str">
        <f>IF(AY150="","",VLOOKUP(AY150,'シフト記号表（勤務時間帯）'!$C$6:$W$47,21,FALSE()))</f>
        <v/>
      </c>
      <c r="AZ151" s="440">
        <f>IF($BC$3="４週",SUM(U151:AV151),IF($BC$3="暦月",SUM(U151:AY151),""))</f>
        <v>0</v>
      </c>
      <c r="BA151" s="440"/>
      <c r="BB151" s="441">
        <f>IF($BC$3="４週",AZ151/4,IF($BC$3="暦月",(AZ151/($BC$8/7)),""))</f>
        <v>0</v>
      </c>
      <c r="BC151" s="441"/>
      <c r="BD151" s="475"/>
      <c r="BE151" s="475"/>
      <c r="BF151" s="475"/>
      <c r="BG151" s="475"/>
      <c r="BH151" s="475"/>
    </row>
    <row r="152" spans="2:60" ht="20.25" customHeight="1" x14ac:dyDescent="0.4">
      <c r="B152" s="87"/>
      <c r="C152" s="444"/>
      <c r="D152" s="444"/>
      <c r="E152" s="444"/>
      <c r="F152" s="88"/>
      <c r="G152" s="89">
        <f>C150</f>
        <v>0</v>
      </c>
      <c r="H152" s="449"/>
      <c r="I152" s="449"/>
      <c r="J152" s="449"/>
      <c r="K152" s="449"/>
      <c r="L152" s="449"/>
      <c r="M152" s="447"/>
      <c r="N152" s="447"/>
      <c r="O152" s="447"/>
      <c r="P152" s="178" t="s">
        <v>49</v>
      </c>
      <c r="Q152" s="91"/>
      <c r="R152" s="91"/>
      <c r="S152" s="108"/>
      <c r="T152" s="109"/>
      <c r="U152" s="94" t="str">
        <f>IF(U150="","",VLOOKUP(U150,'シフト記号表（勤務時間帯）'!$C$6:$Y$47,23,FALSE()))</f>
        <v/>
      </c>
      <c r="V152" s="95" t="str">
        <f>IF(V150="","",VLOOKUP(V150,'シフト記号表（勤務時間帯）'!$C$6:$Y$47,23,FALSE()))</f>
        <v/>
      </c>
      <c r="W152" s="95" t="str">
        <f>IF(W150="","",VLOOKUP(W150,'シフト記号表（勤務時間帯）'!$C$6:$Y$47,23,FALSE()))</f>
        <v/>
      </c>
      <c r="X152" s="95" t="str">
        <f>IF(X150="","",VLOOKUP(X150,'シフト記号表（勤務時間帯）'!$C$6:$Y$47,23,FALSE()))</f>
        <v/>
      </c>
      <c r="Y152" s="95" t="str">
        <f>IF(Y150="","",VLOOKUP(Y150,'シフト記号表（勤務時間帯）'!$C$6:$Y$47,23,FALSE()))</f>
        <v/>
      </c>
      <c r="Z152" s="95" t="str">
        <f>IF(Z150="","",VLOOKUP(Z150,'シフト記号表（勤務時間帯）'!$C$6:$Y$47,23,FALSE()))</f>
        <v/>
      </c>
      <c r="AA152" s="96" t="str">
        <f>IF(AA150="","",VLOOKUP(AA150,'シフト記号表（勤務時間帯）'!$C$6:$Y$47,23,FALSE()))</f>
        <v/>
      </c>
      <c r="AB152" s="94" t="str">
        <f>IF(AB150="","",VLOOKUP(AB150,'シフト記号表（勤務時間帯）'!$C$6:$Y$47,23,FALSE()))</f>
        <v/>
      </c>
      <c r="AC152" s="95" t="str">
        <f>IF(AC150="","",VLOOKUP(AC150,'シフト記号表（勤務時間帯）'!$C$6:$Y$47,23,FALSE()))</f>
        <v/>
      </c>
      <c r="AD152" s="95" t="str">
        <f>IF(AD150="","",VLOOKUP(AD150,'シフト記号表（勤務時間帯）'!$C$6:$Y$47,23,FALSE()))</f>
        <v/>
      </c>
      <c r="AE152" s="95" t="str">
        <f>IF(AE150="","",VLOOKUP(AE150,'シフト記号表（勤務時間帯）'!$C$6:$Y$47,23,FALSE()))</f>
        <v/>
      </c>
      <c r="AF152" s="95" t="str">
        <f>IF(AF150="","",VLOOKUP(AF150,'シフト記号表（勤務時間帯）'!$C$6:$Y$47,23,FALSE()))</f>
        <v/>
      </c>
      <c r="AG152" s="95" t="str">
        <f>IF(AG150="","",VLOOKUP(AG150,'シフト記号表（勤務時間帯）'!$C$6:$Y$47,23,FALSE()))</f>
        <v/>
      </c>
      <c r="AH152" s="96" t="str">
        <f>IF(AH150="","",VLOOKUP(AH150,'シフト記号表（勤務時間帯）'!$C$6:$Y$47,23,FALSE()))</f>
        <v/>
      </c>
      <c r="AI152" s="94" t="str">
        <f>IF(AI150="","",VLOOKUP(AI150,'シフト記号表（勤務時間帯）'!$C$6:$Y$47,23,FALSE()))</f>
        <v/>
      </c>
      <c r="AJ152" s="95" t="str">
        <f>IF(AJ150="","",VLOOKUP(AJ150,'シフト記号表（勤務時間帯）'!$C$6:$Y$47,23,FALSE()))</f>
        <v/>
      </c>
      <c r="AK152" s="95" t="str">
        <f>IF(AK150="","",VLOOKUP(AK150,'シフト記号表（勤務時間帯）'!$C$6:$Y$47,23,FALSE()))</f>
        <v/>
      </c>
      <c r="AL152" s="95" t="str">
        <f>IF(AL150="","",VLOOKUP(AL150,'シフト記号表（勤務時間帯）'!$C$6:$Y$47,23,FALSE()))</f>
        <v/>
      </c>
      <c r="AM152" s="95" t="str">
        <f>IF(AM150="","",VLOOKUP(AM150,'シフト記号表（勤務時間帯）'!$C$6:$Y$47,23,FALSE()))</f>
        <v/>
      </c>
      <c r="AN152" s="95" t="str">
        <f>IF(AN150="","",VLOOKUP(AN150,'シフト記号表（勤務時間帯）'!$C$6:$Y$47,23,FALSE()))</f>
        <v/>
      </c>
      <c r="AO152" s="96" t="str">
        <f>IF(AO150="","",VLOOKUP(AO150,'シフト記号表（勤務時間帯）'!$C$6:$Y$47,23,FALSE()))</f>
        <v/>
      </c>
      <c r="AP152" s="94" t="str">
        <f>IF(AP150="","",VLOOKUP(AP150,'シフト記号表（勤務時間帯）'!$C$6:$Y$47,23,FALSE()))</f>
        <v/>
      </c>
      <c r="AQ152" s="95" t="str">
        <f>IF(AQ150="","",VLOOKUP(AQ150,'シフト記号表（勤務時間帯）'!$C$6:$Y$47,23,FALSE()))</f>
        <v/>
      </c>
      <c r="AR152" s="95" t="str">
        <f>IF(AR150="","",VLOOKUP(AR150,'シフト記号表（勤務時間帯）'!$C$6:$Y$47,23,FALSE()))</f>
        <v/>
      </c>
      <c r="AS152" s="95" t="str">
        <f>IF(AS150="","",VLOOKUP(AS150,'シフト記号表（勤務時間帯）'!$C$6:$Y$47,23,FALSE()))</f>
        <v/>
      </c>
      <c r="AT152" s="95" t="str">
        <f>IF(AT150="","",VLOOKUP(AT150,'シフト記号表（勤務時間帯）'!$C$6:$Y$47,23,FALSE()))</f>
        <v/>
      </c>
      <c r="AU152" s="95" t="str">
        <f>IF(AU150="","",VLOOKUP(AU150,'シフト記号表（勤務時間帯）'!$C$6:$Y$47,23,FALSE()))</f>
        <v/>
      </c>
      <c r="AV152" s="96" t="str">
        <f>IF(AV150="","",VLOOKUP(AV150,'シフト記号表（勤務時間帯）'!$C$6:$Y$47,23,FALSE()))</f>
        <v/>
      </c>
      <c r="AW152" s="94" t="str">
        <f>IF(AW150="","",VLOOKUP(AW150,'シフト記号表（勤務時間帯）'!$C$6:$Y$47,23,FALSE()))</f>
        <v/>
      </c>
      <c r="AX152" s="95" t="str">
        <f>IF(AX150="","",VLOOKUP(AX150,'シフト記号表（勤務時間帯）'!$C$6:$Y$47,23,FALSE()))</f>
        <v/>
      </c>
      <c r="AY152" s="95" t="str">
        <f>IF(AY150="","",VLOOKUP(AY150,'シフト記号表（勤務時間帯）'!$C$6:$Y$47,23,FALSE()))</f>
        <v/>
      </c>
      <c r="AZ152" s="442">
        <f>IF($BC$3="４週",SUM(U152:AV152),IF($BC$3="暦月",SUM(U152:AY152),""))</f>
        <v>0</v>
      </c>
      <c r="BA152" s="442"/>
      <c r="BB152" s="443">
        <f>IF($BC$3="４週",AZ152/4,IF($BC$3="暦月",(AZ152/($BC$8/7)),""))</f>
        <v>0</v>
      </c>
      <c r="BC152" s="443"/>
      <c r="BD152" s="475"/>
      <c r="BE152" s="475"/>
      <c r="BF152" s="475"/>
      <c r="BG152" s="475"/>
      <c r="BH152" s="475"/>
    </row>
    <row r="153" spans="2:60" ht="20.25" customHeight="1" x14ac:dyDescent="0.4">
      <c r="B153" s="97"/>
      <c r="C153" s="444"/>
      <c r="D153" s="444"/>
      <c r="E153" s="444"/>
      <c r="F153" s="98"/>
      <c r="G153" s="99"/>
      <c r="H153" s="449"/>
      <c r="I153" s="449"/>
      <c r="J153" s="449"/>
      <c r="K153" s="449"/>
      <c r="L153" s="449"/>
      <c r="M153" s="447"/>
      <c r="N153" s="447"/>
      <c r="O153" s="447"/>
      <c r="P153" s="115" t="s">
        <v>47</v>
      </c>
      <c r="Q153" s="116"/>
      <c r="R153" s="116"/>
      <c r="S153" s="117"/>
      <c r="T153" s="118"/>
      <c r="U153" s="175"/>
      <c r="V153" s="176"/>
      <c r="W153" s="176"/>
      <c r="X153" s="176"/>
      <c r="Y153" s="176"/>
      <c r="Z153" s="176"/>
      <c r="AA153" s="177"/>
      <c r="AB153" s="175"/>
      <c r="AC153" s="176"/>
      <c r="AD153" s="176"/>
      <c r="AE153" s="176"/>
      <c r="AF153" s="176"/>
      <c r="AG153" s="176"/>
      <c r="AH153" s="177"/>
      <c r="AI153" s="175"/>
      <c r="AJ153" s="176"/>
      <c r="AK153" s="176"/>
      <c r="AL153" s="176"/>
      <c r="AM153" s="176"/>
      <c r="AN153" s="176"/>
      <c r="AO153" s="177"/>
      <c r="AP153" s="175"/>
      <c r="AQ153" s="176"/>
      <c r="AR153" s="176"/>
      <c r="AS153" s="176"/>
      <c r="AT153" s="176"/>
      <c r="AU153" s="176"/>
      <c r="AV153" s="177"/>
      <c r="AW153" s="175"/>
      <c r="AX153" s="176"/>
      <c r="AY153" s="176"/>
      <c r="AZ153" s="437"/>
      <c r="BA153" s="437"/>
      <c r="BB153" s="438"/>
      <c r="BC153" s="438"/>
      <c r="BD153" s="475"/>
      <c r="BE153" s="475"/>
      <c r="BF153" s="475"/>
      <c r="BG153" s="475"/>
      <c r="BH153" s="475"/>
    </row>
    <row r="154" spans="2:60" ht="20.25" customHeight="1" x14ac:dyDescent="0.4">
      <c r="B154" s="77">
        <f>B151+1</f>
        <v>45</v>
      </c>
      <c r="C154" s="444"/>
      <c r="D154" s="444"/>
      <c r="E154" s="444"/>
      <c r="F154" s="78">
        <f>C153</f>
        <v>0</v>
      </c>
      <c r="G154" s="79"/>
      <c r="H154" s="449"/>
      <c r="I154" s="449"/>
      <c r="J154" s="449"/>
      <c r="K154" s="449"/>
      <c r="L154" s="449"/>
      <c r="M154" s="447"/>
      <c r="N154" s="447"/>
      <c r="O154" s="447"/>
      <c r="P154" s="80" t="s">
        <v>48</v>
      </c>
      <c r="Q154" s="81"/>
      <c r="R154" s="81"/>
      <c r="S154" s="82"/>
      <c r="T154" s="83"/>
      <c r="U154" s="84" t="str">
        <f>IF(U153="","",VLOOKUP(U153,'シフト記号表（勤務時間帯）'!$C$6:$W$47,21,FALSE()))</f>
        <v/>
      </c>
      <c r="V154" s="85" t="str">
        <f>IF(V153="","",VLOOKUP(V153,'シフト記号表（勤務時間帯）'!$C$6:$W$47,21,FALSE()))</f>
        <v/>
      </c>
      <c r="W154" s="85" t="str">
        <f>IF(W153="","",VLOOKUP(W153,'シフト記号表（勤務時間帯）'!$C$6:$W$47,21,FALSE()))</f>
        <v/>
      </c>
      <c r="X154" s="85" t="str">
        <f>IF(X153="","",VLOOKUP(X153,'シフト記号表（勤務時間帯）'!$C$6:$W$47,21,FALSE()))</f>
        <v/>
      </c>
      <c r="Y154" s="85" t="str">
        <f>IF(Y153="","",VLOOKUP(Y153,'シフト記号表（勤務時間帯）'!$C$6:$W$47,21,FALSE()))</f>
        <v/>
      </c>
      <c r="Z154" s="85" t="str">
        <f>IF(Z153="","",VLOOKUP(Z153,'シフト記号表（勤務時間帯）'!$C$6:$W$47,21,FALSE()))</f>
        <v/>
      </c>
      <c r="AA154" s="86" t="str">
        <f>IF(AA153="","",VLOOKUP(AA153,'シフト記号表（勤務時間帯）'!$C$6:$W$47,21,FALSE()))</f>
        <v/>
      </c>
      <c r="AB154" s="84" t="str">
        <f>IF(AB153="","",VLOOKUP(AB153,'シフト記号表（勤務時間帯）'!$C$6:$W$47,21,FALSE()))</f>
        <v/>
      </c>
      <c r="AC154" s="85" t="str">
        <f>IF(AC153="","",VLOOKUP(AC153,'シフト記号表（勤務時間帯）'!$C$6:$W$47,21,FALSE()))</f>
        <v/>
      </c>
      <c r="AD154" s="85" t="str">
        <f>IF(AD153="","",VLOOKUP(AD153,'シフト記号表（勤務時間帯）'!$C$6:$W$47,21,FALSE()))</f>
        <v/>
      </c>
      <c r="AE154" s="85" t="str">
        <f>IF(AE153="","",VLOOKUP(AE153,'シフト記号表（勤務時間帯）'!$C$6:$W$47,21,FALSE()))</f>
        <v/>
      </c>
      <c r="AF154" s="85" t="str">
        <f>IF(AF153="","",VLOOKUP(AF153,'シフト記号表（勤務時間帯）'!$C$6:$W$47,21,FALSE()))</f>
        <v/>
      </c>
      <c r="AG154" s="85" t="str">
        <f>IF(AG153="","",VLOOKUP(AG153,'シフト記号表（勤務時間帯）'!$C$6:$W$47,21,FALSE()))</f>
        <v/>
      </c>
      <c r="AH154" s="86" t="str">
        <f>IF(AH153="","",VLOOKUP(AH153,'シフト記号表（勤務時間帯）'!$C$6:$W$47,21,FALSE()))</f>
        <v/>
      </c>
      <c r="AI154" s="84" t="str">
        <f>IF(AI153="","",VLOOKUP(AI153,'シフト記号表（勤務時間帯）'!$C$6:$W$47,21,FALSE()))</f>
        <v/>
      </c>
      <c r="AJ154" s="85" t="str">
        <f>IF(AJ153="","",VLOOKUP(AJ153,'シフト記号表（勤務時間帯）'!$C$6:$W$47,21,FALSE()))</f>
        <v/>
      </c>
      <c r="AK154" s="85" t="str">
        <f>IF(AK153="","",VLOOKUP(AK153,'シフト記号表（勤務時間帯）'!$C$6:$W$47,21,FALSE()))</f>
        <v/>
      </c>
      <c r="AL154" s="85" t="str">
        <f>IF(AL153="","",VLOOKUP(AL153,'シフト記号表（勤務時間帯）'!$C$6:$W$47,21,FALSE()))</f>
        <v/>
      </c>
      <c r="AM154" s="85" t="str">
        <f>IF(AM153="","",VLOOKUP(AM153,'シフト記号表（勤務時間帯）'!$C$6:$W$47,21,FALSE()))</f>
        <v/>
      </c>
      <c r="AN154" s="85" t="str">
        <f>IF(AN153="","",VLOOKUP(AN153,'シフト記号表（勤務時間帯）'!$C$6:$W$47,21,FALSE()))</f>
        <v/>
      </c>
      <c r="AO154" s="86" t="str">
        <f>IF(AO153="","",VLOOKUP(AO153,'シフト記号表（勤務時間帯）'!$C$6:$W$47,21,FALSE()))</f>
        <v/>
      </c>
      <c r="AP154" s="84" t="str">
        <f>IF(AP153="","",VLOOKUP(AP153,'シフト記号表（勤務時間帯）'!$C$6:$W$47,21,FALSE()))</f>
        <v/>
      </c>
      <c r="AQ154" s="85" t="str">
        <f>IF(AQ153="","",VLOOKUP(AQ153,'シフト記号表（勤務時間帯）'!$C$6:$W$47,21,FALSE()))</f>
        <v/>
      </c>
      <c r="AR154" s="85" t="str">
        <f>IF(AR153="","",VLOOKUP(AR153,'シフト記号表（勤務時間帯）'!$C$6:$W$47,21,FALSE()))</f>
        <v/>
      </c>
      <c r="AS154" s="85" t="str">
        <f>IF(AS153="","",VLOOKUP(AS153,'シフト記号表（勤務時間帯）'!$C$6:$W$47,21,FALSE()))</f>
        <v/>
      </c>
      <c r="AT154" s="85" t="str">
        <f>IF(AT153="","",VLOOKUP(AT153,'シフト記号表（勤務時間帯）'!$C$6:$W$47,21,FALSE()))</f>
        <v/>
      </c>
      <c r="AU154" s="85" t="str">
        <f>IF(AU153="","",VLOOKUP(AU153,'シフト記号表（勤務時間帯）'!$C$6:$W$47,21,FALSE()))</f>
        <v/>
      </c>
      <c r="AV154" s="86" t="str">
        <f>IF(AV153="","",VLOOKUP(AV153,'シフト記号表（勤務時間帯）'!$C$6:$W$47,21,FALSE()))</f>
        <v/>
      </c>
      <c r="AW154" s="84" t="str">
        <f>IF(AW153="","",VLOOKUP(AW153,'シフト記号表（勤務時間帯）'!$C$6:$W$47,21,FALSE()))</f>
        <v/>
      </c>
      <c r="AX154" s="85" t="str">
        <f>IF(AX153="","",VLOOKUP(AX153,'シフト記号表（勤務時間帯）'!$C$6:$W$47,21,FALSE()))</f>
        <v/>
      </c>
      <c r="AY154" s="85" t="str">
        <f>IF(AY153="","",VLOOKUP(AY153,'シフト記号表（勤務時間帯）'!$C$6:$W$47,21,FALSE()))</f>
        <v/>
      </c>
      <c r="AZ154" s="440">
        <f>IF($BC$3="４週",SUM(U154:AV154),IF($BC$3="暦月",SUM(U154:AY154),""))</f>
        <v>0</v>
      </c>
      <c r="BA154" s="440"/>
      <c r="BB154" s="441">
        <f>IF($BC$3="４週",AZ154/4,IF($BC$3="暦月",(AZ154/($BC$8/7)),""))</f>
        <v>0</v>
      </c>
      <c r="BC154" s="441"/>
      <c r="BD154" s="475"/>
      <c r="BE154" s="475"/>
      <c r="BF154" s="475"/>
      <c r="BG154" s="475"/>
      <c r="BH154" s="475"/>
    </row>
    <row r="155" spans="2:60" ht="20.25" customHeight="1" x14ac:dyDescent="0.4">
      <c r="B155" s="87"/>
      <c r="C155" s="444"/>
      <c r="D155" s="444"/>
      <c r="E155" s="444"/>
      <c r="F155" s="88"/>
      <c r="G155" s="89">
        <f>C153</f>
        <v>0</v>
      </c>
      <c r="H155" s="449"/>
      <c r="I155" s="449"/>
      <c r="J155" s="449"/>
      <c r="K155" s="449"/>
      <c r="L155" s="449"/>
      <c r="M155" s="447"/>
      <c r="N155" s="447"/>
      <c r="O155" s="447"/>
      <c r="P155" s="178" t="s">
        <v>49</v>
      </c>
      <c r="Q155" s="91"/>
      <c r="R155" s="91"/>
      <c r="S155" s="108"/>
      <c r="T155" s="109"/>
      <c r="U155" s="94" t="str">
        <f>IF(U153="","",VLOOKUP(U153,'シフト記号表（勤務時間帯）'!$C$6:$Y$47,23,FALSE()))</f>
        <v/>
      </c>
      <c r="V155" s="95" t="str">
        <f>IF(V153="","",VLOOKUP(V153,'シフト記号表（勤務時間帯）'!$C$6:$Y$47,23,FALSE()))</f>
        <v/>
      </c>
      <c r="W155" s="95" t="str">
        <f>IF(W153="","",VLOOKUP(W153,'シフト記号表（勤務時間帯）'!$C$6:$Y$47,23,FALSE()))</f>
        <v/>
      </c>
      <c r="X155" s="95" t="str">
        <f>IF(X153="","",VLOOKUP(X153,'シフト記号表（勤務時間帯）'!$C$6:$Y$47,23,FALSE()))</f>
        <v/>
      </c>
      <c r="Y155" s="95" t="str">
        <f>IF(Y153="","",VLOOKUP(Y153,'シフト記号表（勤務時間帯）'!$C$6:$Y$47,23,FALSE()))</f>
        <v/>
      </c>
      <c r="Z155" s="95" t="str">
        <f>IF(Z153="","",VLOOKUP(Z153,'シフト記号表（勤務時間帯）'!$C$6:$Y$47,23,FALSE()))</f>
        <v/>
      </c>
      <c r="AA155" s="96" t="str">
        <f>IF(AA153="","",VLOOKUP(AA153,'シフト記号表（勤務時間帯）'!$C$6:$Y$47,23,FALSE()))</f>
        <v/>
      </c>
      <c r="AB155" s="94" t="str">
        <f>IF(AB153="","",VLOOKUP(AB153,'シフト記号表（勤務時間帯）'!$C$6:$Y$47,23,FALSE()))</f>
        <v/>
      </c>
      <c r="AC155" s="95" t="str">
        <f>IF(AC153="","",VLOOKUP(AC153,'シフト記号表（勤務時間帯）'!$C$6:$Y$47,23,FALSE()))</f>
        <v/>
      </c>
      <c r="AD155" s="95" t="str">
        <f>IF(AD153="","",VLOOKUP(AD153,'シフト記号表（勤務時間帯）'!$C$6:$Y$47,23,FALSE()))</f>
        <v/>
      </c>
      <c r="AE155" s="95" t="str">
        <f>IF(AE153="","",VLOOKUP(AE153,'シフト記号表（勤務時間帯）'!$C$6:$Y$47,23,FALSE()))</f>
        <v/>
      </c>
      <c r="AF155" s="95" t="str">
        <f>IF(AF153="","",VLOOKUP(AF153,'シフト記号表（勤務時間帯）'!$C$6:$Y$47,23,FALSE()))</f>
        <v/>
      </c>
      <c r="AG155" s="95" t="str">
        <f>IF(AG153="","",VLOOKUP(AG153,'シフト記号表（勤務時間帯）'!$C$6:$Y$47,23,FALSE()))</f>
        <v/>
      </c>
      <c r="AH155" s="96" t="str">
        <f>IF(AH153="","",VLOOKUP(AH153,'シフト記号表（勤務時間帯）'!$C$6:$Y$47,23,FALSE()))</f>
        <v/>
      </c>
      <c r="AI155" s="94" t="str">
        <f>IF(AI153="","",VLOOKUP(AI153,'シフト記号表（勤務時間帯）'!$C$6:$Y$47,23,FALSE()))</f>
        <v/>
      </c>
      <c r="AJ155" s="95" t="str">
        <f>IF(AJ153="","",VLOOKUP(AJ153,'シフト記号表（勤務時間帯）'!$C$6:$Y$47,23,FALSE()))</f>
        <v/>
      </c>
      <c r="AK155" s="95" t="str">
        <f>IF(AK153="","",VLOOKUP(AK153,'シフト記号表（勤務時間帯）'!$C$6:$Y$47,23,FALSE()))</f>
        <v/>
      </c>
      <c r="AL155" s="95" t="str">
        <f>IF(AL153="","",VLOOKUP(AL153,'シフト記号表（勤務時間帯）'!$C$6:$Y$47,23,FALSE()))</f>
        <v/>
      </c>
      <c r="AM155" s="95" t="str">
        <f>IF(AM153="","",VLOOKUP(AM153,'シフト記号表（勤務時間帯）'!$C$6:$Y$47,23,FALSE()))</f>
        <v/>
      </c>
      <c r="AN155" s="95" t="str">
        <f>IF(AN153="","",VLOOKUP(AN153,'シフト記号表（勤務時間帯）'!$C$6:$Y$47,23,FALSE()))</f>
        <v/>
      </c>
      <c r="AO155" s="96" t="str">
        <f>IF(AO153="","",VLOOKUP(AO153,'シフト記号表（勤務時間帯）'!$C$6:$Y$47,23,FALSE()))</f>
        <v/>
      </c>
      <c r="AP155" s="94" t="str">
        <f>IF(AP153="","",VLOOKUP(AP153,'シフト記号表（勤務時間帯）'!$C$6:$Y$47,23,FALSE()))</f>
        <v/>
      </c>
      <c r="AQ155" s="95" t="str">
        <f>IF(AQ153="","",VLOOKUP(AQ153,'シフト記号表（勤務時間帯）'!$C$6:$Y$47,23,FALSE()))</f>
        <v/>
      </c>
      <c r="AR155" s="95" t="str">
        <f>IF(AR153="","",VLOOKUP(AR153,'シフト記号表（勤務時間帯）'!$C$6:$Y$47,23,FALSE()))</f>
        <v/>
      </c>
      <c r="AS155" s="95" t="str">
        <f>IF(AS153="","",VLOOKUP(AS153,'シフト記号表（勤務時間帯）'!$C$6:$Y$47,23,FALSE()))</f>
        <v/>
      </c>
      <c r="AT155" s="95" t="str">
        <f>IF(AT153="","",VLOOKUP(AT153,'シフト記号表（勤務時間帯）'!$C$6:$Y$47,23,FALSE()))</f>
        <v/>
      </c>
      <c r="AU155" s="95" t="str">
        <f>IF(AU153="","",VLOOKUP(AU153,'シフト記号表（勤務時間帯）'!$C$6:$Y$47,23,FALSE()))</f>
        <v/>
      </c>
      <c r="AV155" s="96" t="str">
        <f>IF(AV153="","",VLOOKUP(AV153,'シフト記号表（勤務時間帯）'!$C$6:$Y$47,23,FALSE()))</f>
        <v/>
      </c>
      <c r="AW155" s="94" t="str">
        <f>IF(AW153="","",VLOOKUP(AW153,'シフト記号表（勤務時間帯）'!$C$6:$Y$47,23,FALSE()))</f>
        <v/>
      </c>
      <c r="AX155" s="95" t="str">
        <f>IF(AX153="","",VLOOKUP(AX153,'シフト記号表（勤務時間帯）'!$C$6:$Y$47,23,FALSE()))</f>
        <v/>
      </c>
      <c r="AY155" s="95" t="str">
        <f>IF(AY153="","",VLOOKUP(AY153,'シフト記号表（勤務時間帯）'!$C$6:$Y$47,23,FALSE()))</f>
        <v/>
      </c>
      <c r="AZ155" s="442">
        <f>IF($BC$3="４週",SUM(U155:AV155),IF($BC$3="暦月",SUM(U155:AY155),""))</f>
        <v>0</v>
      </c>
      <c r="BA155" s="442"/>
      <c r="BB155" s="443">
        <f>IF($BC$3="４週",AZ155/4,IF($BC$3="暦月",(AZ155/($BC$8/7)),""))</f>
        <v>0</v>
      </c>
      <c r="BC155" s="443"/>
      <c r="BD155" s="475"/>
      <c r="BE155" s="475"/>
      <c r="BF155" s="475"/>
      <c r="BG155" s="475"/>
      <c r="BH155" s="475"/>
    </row>
    <row r="156" spans="2:60" ht="20.25" customHeight="1" x14ac:dyDescent="0.4">
      <c r="B156" s="97"/>
      <c r="C156" s="444"/>
      <c r="D156" s="444"/>
      <c r="E156" s="444"/>
      <c r="F156" s="98"/>
      <c r="G156" s="99"/>
      <c r="H156" s="449"/>
      <c r="I156" s="449"/>
      <c r="J156" s="449"/>
      <c r="K156" s="449"/>
      <c r="L156" s="449"/>
      <c r="M156" s="447"/>
      <c r="N156" s="447"/>
      <c r="O156" s="447"/>
      <c r="P156" s="115" t="s">
        <v>47</v>
      </c>
      <c r="Q156" s="116"/>
      <c r="R156" s="116"/>
      <c r="S156" s="117"/>
      <c r="T156" s="118"/>
      <c r="U156" s="175"/>
      <c r="V156" s="176"/>
      <c r="W156" s="176"/>
      <c r="X156" s="176"/>
      <c r="Y156" s="176"/>
      <c r="Z156" s="176"/>
      <c r="AA156" s="177"/>
      <c r="AB156" s="175"/>
      <c r="AC156" s="176"/>
      <c r="AD156" s="176"/>
      <c r="AE156" s="176"/>
      <c r="AF156" s="176"/>
      <c r="AG156" s="176"/>
      <c r="AH156" s="177"/>
      <c r="AI156" s="175"/>
      <c r="AJ156" s="176"/>
      <c r="AK156" s="176"/>
      <c r="AL156" s="176"/>
      <c r="AM156" s="176"/>
      <c r="AN156" s="176"/>
      <c r="AO156" s="177"/>
      <c r="AP156" s="175"/>
      <c r="AQ156" s="176"/>
      <c r="AR156" s="176"/>
      <c r="AS156" s="176"/>
      <c r="AT156" s="176"/>
      <c r="AU156" s="176"/>
      <c r="AV156" s="177"/>
      <c r="AW156" s="175"/>
      <c r="AX156" s="176"/>
      <c r="AY156" s="176"/>
      <c r="AZ156" s="437"/>
      <c r="BA156" s="437"/>
      <c r="BB156" s="438"/>
      <c r="BC156" s="438"/>
      <c r="BD156" s="475"/>
      <c r="BE156" s="475"/>
      <c r="BF156" s="475"/>
      <c r="BG156" s="475"/>
      <c r="BH156" s="475"/>
    </row>
    <row r="157" spans="2:60" ht="20.25" customHeight="1" x14ac:dyDescent="0.4">
      <c r="B157" s="77">
        <f>B154+1</f>
        <v>46</v>
      </c>
      <c r="C157" s="444"/>
      <c r="D157" s="444"/>
      <c r="E157" s="444"/>
      <c r="F157" s="78">
        <f>C156</f>
        <v>0</v>
      </c>
      <c r="G157" s="79"/>
      <c r="H157" s="449"/>
      <c r="I157" s="449"/>
      <c r="J157" s="449"/>
      <c r="K157" s="449"/>
      <c r="L157" s="449"/>
      <c r="M157" s="447"/>
      <c r="N157" s="447"/>
      <c r="O157" s="447"/>
      <c r="P157" s="80" t="s">
        <v>48</v>
      </c>
      <c r="Q157" s="81"/>
      <c r="R157" s="81"/>
      <c r="S157" s="82"/>
      <c r="T157" s="83"/>
      <c r="U157" s="84" t="str">
        <f>IF(U156="","",VLOOKUP(U156,'シフト記号表（勤務時間帯）'!$C$6:$W$47,21,FALSE()))</f>
        <v/>
      </c>
      <c r="V157" s="85" t="str">
        <f>IF(V156="","",VLOOKUP(V156,'シフト記号表（勤務時間帯）'!$C$6:$W$47,21,FALSE()))</f>
        <v/>
      </c>
      <c r="W157" s="85" t="str">
        <f>IF(W156="","",VLOOKUP(W156,'シフト記号表（勤務時間帯）'!$C$6:$W$47,21,FALSE()))</f>
        <v/>
      </c>
      <c r="X157" s="85" t="str">
        <f>IF(X156="","",VLOOKUP(X156,'シフト記号表（勤務時間帯）'!$C$6:$W$47,21,FALSE()))</f>
        <v/>
      </c>
      <c r="Y157" s="85" t="str">
        <f>IF(Y156="","",VLOOKUP(Y156,'シフト記号表（勤務時間帯）'!$C$6:$W$47,21,FALSE()))</f>
        <v/>
      </c>
      <c r="Z157" s="85" t="str">
        <f>IF(Z156="","",VLOOKUP(Z156,'シフト記号表（勤務時間帯）'!$C$6:$W$47,21,FALSE()))</f>
        <v/>
      </c>
      <c r="AA157" s="86" t="str">
        <f>IF(AA156="","",VLOOKUP(AA156,'シフト記号表（勤務時間帯）'!$C$6:$W$47,21,FALSE()))</f>
        <v/>
      </c>
      <c r="AB157" s="84" t="str">
        <f>IF(AB156="","",VLOOKUP(AB156,'シフト記号表（勤務時間帯）'!$C$6:$W$47,21,FALSE()))</f>
        <v/>
      </c>
      <c r="AC157" s="85" t="str">
        <f>IF(AC156="","",VLOOKUP(AC156,'シフト記号表（勤務時間帯）'!$C$6:$W$47,21,FALSE()))</f>
        <v/>
      </c>
      <c r="AD157" s="85" t="str">
        <f>IF(AD156="","",VLOOKUP(AD156,'シフト記号表（勤務時間帯）'!$C$6:$W$47,21,FALSE()))</f>
        <v/>
      </c>
      <c r="AE157" s="85" t="str">
        <f>IF(AE156="","",VLOOKUP(AE156,'シフト記号表（勤務時間帯）'!$C$6:$W$47,21,FALSE()))</f>
        <v/>
      </c>
      <c r="AF157" s="85" t="str">
        <f>IF(AF156="","",VLOOKUP(AF156,'シフト記号表（勤務時間帯）'!$C$6:$W$47,21,FALSE()))</f>
        <v/>
      </c>
      <c r="AG157" s="85" t="str">
        <f>IF(AG156="","",VLOOKUP(AG156,'シフト記号表（勤務時間帯）'!$C$6:$W$47,21,FALSE()))</f>
        <v/>
      </c>
      <c r="AH157" s="86" t="str">
        <f>IF(AH156="","",VLOOKUP(AH156,'シフト記号表（勤務時間帯）'!$C$6:$W$47,21,FALSE()))</f>
        <v/>
      </c>
      <c r="AI157" s="84" t="str">
        <f>IF(AI156="","",VLOOKUP(AI156,'シフト記号表（勤務時間帯）'!$C$6:$W$47,21,FALSE()))</f>
        <v/>
      </c>
      <c r="AJ157" s="85" t="str">
        <f>IF(AJ156="","",VLOOKUP(AJ156,'シフト記号表（勤務時間帯）'!$C$6:$W$47,21,FALSE()))</f>
        <v/>
      </c>
      <c r="AK157" s="85" t="str">
        <f>IF(AK156="","",VLOOKUP(AK156,'シフト記号表（勤務時間帯）'!$C$6:$W$47,21,FALSE()))</f>
        <v/>
      </c>
      <c r="AL157" s="85" t="str">
        <f>IF(AL156="","",VLOOKUP(AL156,'シフト記号表（勤務時間帯）'!$C$6:$W$47,21,FALSE()))</f>
        <v/>
      </c>
      <c r="AM157" s="85" t="str">
        <f>IF(AM156="","",VLOOKUP(AM156,'シフト記号表（勤務時間帯）'!$C$6:$W$47,21,FALSE()))</f>
        <v/>
      </c>
      <c r="AN157" s="85" t="str">
        <f>IF(AN156="","",VLOOKUP(AN156,'シフト記号表（勤務時間帯）'!$C$6:$W$47,21,FALSE()))</f>
        <v/>
      </c>
      <c r="AO157" s="86" t="str">
        <f>IF(AO156="","",VLOOKUP(AO156,'シフト記号表（勤務時間帯）'!$C$6:$W$47,21,FALSE()))</f>
        <v/>
      </c>
      <c r="AP157" s="84" t="str">
        <f>IF(AP156="","",VLOOKUP(AP156,'シフト記号表（勤務時間帯）'!$C$6:$W$47,21,FALSE()))</f>
        <v/>
      </c>
      <c r="AQ157" s="85" t="str">
        <f>IF(AQ156="","",VLOOKUP(AQ156,'シフト記号表（勤務時間帯）'!$C$6:$W$47,21,FALSE()))</f>
        <v/>
      </c>
      <c r="AR157" s="85" t="str">
        <f>IF(AR156="","",VLOOKUP(AR156,'シフト記号表（勤務時間帯）'!$C$6:$W$47,21,FALSE()))</f>
        <v/>
      </c>
      <c r="AS157" s="85" t="str">
        <f>IF(AS156="","",VLOOKUP(AS156,'シフト記号表（勤務時間帯）'!$C$6:$W$47,21,FALSE()))</f>
        <v/>
      </c>
      <c r="AT157" s="85" t="str">
        <f>IF(AT156="","",VLOOKUP(AT156,'シフト記号表（勤務時間帯）'!$C$6:$W$47,21,FALSE()))</f>
        <v/>
      </c>
      <c r="AU157" s="85" t="str">
        <f>IF(AU156="","",VLOOKUP(AU156,'シフト記号表（勤務時間帯）'!$C$6:$W$47,21,FALSE()))</f>
        <v/>
      </c>
      <c r="AV157" s="86" t="str">
        <f>IF(AV156="","",VLOOKUP(AV156,'シフト記号表（勤務時間帯）'!$C$6:$W$47,21,FALSE()))</f>
        <v/>
      </c>
      <c r="AW157" s="84" t="str">
        <f>IF(AW156="","",VLOOKUP(AW156,'シフト記号表（勤務時間帯）'!$C$6:$W$47,21,FALSE()))</f>
        <v/>
      </c>
      <c r="AX157" s="85" t="str">
        <f>IF(AX156="","",VLOOKUP(AX156,'シフト記号表（勤務時間帯）'!$C$6:$W$47,21,FALSE()))</f>
        <v/>
      </c>
      <c r="AY157" s="85" t="str">
        <f>IF(AY156="","",VLOOKUP(AY156,'シフト記号表（勤務時間帯）'!$C$6:$W$47,21,FALSE()))</f>
        <v/>
      </c>
      <c r="AZ157" s="440">
        <f>IF($BC$3="４週",SUM(U157:AV157),IF($BC$3="暦月",SUM(U157:AY157),""))</f>
        <v>0</v>
      </c>
      <c r="BA157" s="440"/>
      <c r="BB157" s="441">
        <f>IF($BC$3="４週",AZ157/4,IF($BC$3="暦月",(AZ157/($BC$8/7)),""))</f>
        <v>0</v>
      </c>
      <c r="BC157" s="441"/>
      <c r="BD157" s="475"/>
      <c r="BE157" s="475"/>
      <c r="BF157" s="475"/>
      <c r="BG157" s="475"/>
      <c r="BH157" s="475"/>
    </row>
    <row r="158" spans="2:60" ht="20.25" customHeight="1" x14ac:dyDescent="0.4">
      <c r="B158" s="87"/>
      <c r="C158" s="444"/>
      <c r="D158" s="444"/>
      <c r="E158" s="444"/>
      <c r="F158" s="88"/>
      <c r="G158" s="89">
        <f>C156</f>
        <v>0</v>
      </c>
      <c r="H158" s="449"/>
      <c r="I158" s="449"/>
      <c r="J158" s="449"/>
      <c r="K158" s="449"/>
      <c r="L158" s="449"/>
      <c r="M158" s="447"/>
      <c r="N158" s="447"/>
      <c r="O158" s="447"/>
      <c r="P158" s="178" t="s">
        <v>49</v>
      </c>
      <c r="Q158" s="91"/>
      <c r="R158" s="91"/>
      <c r="S158" s="108"/>
      <c r="T158" s="109"/>
      <c r="U158" s="94" t="str">
        <f>IF(U156="","",VLOOKUP(U156,'シフト記号表（勤務時間帯）'!$C$6:$Y$47,23,FALSE()))</f>
        <v/>
      </c>
      <c r="V158" s="95" t="str">
        <f>IF(V156="","",VLOOKUP(V156,'シフト記号表（勤務時間帯）'!$C$6:$Y$47,23,FALSE()))</f>
        <v/>
      </c>
      <c r="W158" s="95" t="str">
        <f>IF(W156="","",VLOOKUP(W156,'シフト記号表（勤務時間帯）'!$C$6:$Y$47,23,FALSE()))</f>
        <v/>
      </c>
      <c r="X158" s="95" t="str">
        <f>IF(X156="","",VLOOKUP(X156,'シフト記号表（勤務時間帯）'!$C$6:$Y$47,23,FALSE()))</f>
        <v/>
      </c>
      <c r="Y158" s="95" t="str">
        <f>IF(Y156="","",VLOOKUP(Y156,'シフト記号表（勤務時間帯）'!$C$6:$Y$47,23,FALSE()))</f>
        <v/>
      </c>
      <c r="Z158" s="95" t="str">
        <f>IF(Z156="","",VLOOKUP(Z156,'シフト記号表（勤務時間帯）'!$C$6:$Y$47,23,FALSE()))</f>
        <v/>
      </c>
      <c r="AA158" s="96" t="str">
        <f>IF(AA156="","",VLOOKUP(AA156,'シフト記号表（勤務時間帯）'!$C$6:$Y$47,23,FALSE()))</f>
        <v/>
      </c>
      <c r="AB158" s="94" t="str">
        <f>IF(AB156="","",VLOOKUP(AB156,'シフト記号表（勤務時間帯）'!$C$6:$Y$47,23,FALSE()))</f>
        <v/>
      </c>
      <c r="AC158" s="95" t="str">
        <f>IF(AC156="","",VLOOKUP(AC156,'シフト記号表（勤務時間帯）'!$C$6:$Y$47,23,FALSE()))</f>
        <v/>
      </c>
      <c r="AD158" s="95" t="str">
        <f>IF(AD156="","",VLOOKUP(AD156,'シフト記号表（勤務時間帯）'!$C$6:$Y$47,23,FALSE()))</f>
        <v/>
      </c>
      <c r="AE158" s="95" t="str">
        <f>IF(AE156="","",VLOOKUP(AE156,'シフト記号表（勤務時間帯）'!$C$6:$Y$47,23,FALSE()))</f>
        <v/>
      </c>
      <c r="AF158" s="95" t="str">
        <f>IF(AF156="","",VLOOKUP(AF156,'シフト記号表（勤務時間帯）'!$C$6:$Y$47,23,FALSE()))</f>
        <v/>
      </c>
      <c r="AG158" s="95" t="str">
        <f>IF(AG156="","",VLOOKUP(AG156,'シフト記号表（勤務時間帯）'!$C$6:$Y$47,23,FALSE()))</f>
        <v/>
      </c>
      <c r="AH158" s="96" t="str">
        <f>IF(AH156="","",VLOOKUP(AH156,'シフト記号表（勤務時間帯）'!$C$6:$Y$47,23,FALSE()))</f>
        <v/>
      </c>
      <c r="AI158" s="94" t="str">
        <f>IF(AI156="","",VLOOKUP(AI156,'シフト記号表（勤務時間帯）'!$C$6:$Y$47,23,FALSE()))</f>
        <v/>
      </c>
      <c r="AJ158" s="95" t="str">
        <f>IF(AJ156="","",VLOOKUP(AJ156,'シフト記号表（勤務時間帯）'!$C$6:$Y$47,23,FALSE()))</f>
        <v/>
      </c>
      <c r="AK158" s="95" t="str">
        <f>IF(AK156="","",VLOOKUP(AK156,'シフト記号表（勤務時間帯）'!$C$6:$Y$47,23,FALSE()))</f>
        <v/>
      </c>
      <c r="AL158" s="95" t="str">
        <f>IF(AL156="","",VLOOKUP(AL156,'シフト記号表（勤務時間帯）'!$C$6:$Y$47,23,FALSE()))</f>
        <v/>
      </c>
      <c r="AM158" s="95" t="str">
        <f>IF(AM156="","",VLOOKUP(AM156,'シフト記号表（勤務時間帯）'!$C$6:$Y$47,23,FALSE()))</f>
        <v/>
      </c>
      <c r="AN158" s="95" t="str">
        <f>IF(AN156="","",VLOOKUP(AN156,'シフト記号表（勤務時間帯）'!$C$6:$Y$47,23,FALSE()))</f>
        <v/>
      </c>
      <c r="AO158" s="96" t="str">
        <f>IF(AO156="","",VLOOKUP(AO156,'シフト記号表（勤務時間帯）'!$C$6:$Y$47,23,FALSE()))</f>
        <v/>
      </c>
      <c r="AP158" s="94" t="str">
        <f>IF(AP156="","",VLOOKUP(AP156,'シフト記号表（勤務時間帯）'!$C$6:$Y$47,23,FALSE()))</f>
        <v/>
      </c>
      <c r="AQ158" s="95" t="str">
        <f>IF(AQ156="","",VLOOKUP(AQ156,'シフト記号表（勤務時間帯）'!$C$6:$Y$47,23,FALSE()))</f>
        <v/>
      </c>
      <c r="AR158" s="95" t="str">
        <f>IF(AR156="","",VLOOKUP(AR156,'シフト記号表（勤務時間帯）'!$C$6:$Y$47,23,FALSE()))</f>
        <v/>
      </c>
      <c r="AS158" s="95" t="str">
        <f>IF(AS156="","",VLOOKUP(AS156,'シフト記号表（勤務時間帯）'!$C$6:$Y$47,23,FALSE()))</f>
        <v/>
      </c>
      <c r="AT158" s="95" t="str">
        <f>IF(AT156="","",VLOOKUP(AT156,'シフト記号表（勤務時間帯）'!$C$6:$Y$47,23,FALSE()))</f>
        <v/>
      </c>
      <c r="AU158" s="95" t="str">
        <f>IF(AU156="","",VLOOKUP(AU156,'シフト記号表（勤務時間帯）'!$C$6:$Y$47,23,FALSE()))</f>
        <v/>
      </c>
      <c r="AV158" s="96" t="str">
        <f>IF(AV156="","",VLOOKUP(AV156,'シフト記号表（勤務時間帯）'!$C$6:$Y$47,23,FALSE()))</f>
        <v/>
      </c>
      <c r="AW158" s="94" t="str">
        <f>IF(AW156="","",VLOOKUP(AW156,'シフト記号表（勤務時間帯）'!$C$6:$Y$47,23,FALSE()))</f>
        <v/>
      </c>
      <c r="AX158" s="95" t="str">
        <f>IF(AX156="","",VLOOKUP(AX156,'シフト記号表（勤務時間帯）'!$C$6:$Y$47,23,FALSE()))</f>
        <v/>
      </c>
      <c r="AY158" s="95" t="str">
        <f>IF(AY156="","",VLOOKUP(AY156,'シフト記号表（勤務時間帯）'!$C$6:$Y$47,23,FALSE()))</f>
        <v/>
      </c>
      <c r="AZ158" s="442">
        <f>IF($BC$3="４週",SUM(U158:AV158),IF($BC$3="暦月",SUM(U158:AY158),""))</f>
        <v>0</v>
      </c>
      <c r="BA158" s="442"/>
      <c r="BB158" s="443">
        <f>IF($BC$3="４週",AZ158/4,IF($BC$3="暦月",(AZ158/($BC$8/7)),""))</f>
        <v>0</v>
      </c>
      <c r="BC158" s="443"/>
      <c r="BD158" s="475"/>
      <c r="BE158" s="475"/>
      <c r="BF158" s="475"/>
      <c r="BG158" s="475"/>
      <c r="BH158" s="475"/>
    </row>
    <row r="159" spans="2:60" ht="20.25" customHeight="1" x14ac:dyDescent="0.4">
      <c r="B159" s="97"/>
      <c r="C159" s="444"/>
      <c r="D159" s="444"/>
      <c r="E159" s="444"/>
      <c r="F159" s="98"/>
      <c r="G159" s="99"/>
      <c r="H159" s="449"/>
      <c r="I159" s="449"/>
      <c r="J159" s="449"/>
      <c r="K159" s="449"/>
      <c r="L159" s="449"/>
      <c r="M159" s="447"/>
      <c r="N159" s="447"/>
      <c r="O159" s="447"/>
      <c r="P159" s="115" t="s">
        <v>47</v>
      </c>
      <c r="Q159" s="116"/>
      <c r="R159" s="116"/>
      <c r="S159" s="117"/>
      <c r="T159" s="118"/>
      <c r="U159" s="175"/>
      <c r="V159" s="176"/>
      <c r="W159" s="176"/>
      <c r="X159" s="176"/>
      <c r="Y159" s="176"/>
      <c r="Z159" s="176"/>
      <c r="AA159" s="177"/>
      <c r="AB159" s="175"/>
      <c r="AC159" s="176"/>
      <c r="AD159" s="176"/>
      <c r="AE159" s="176"/>
      <c r="AF159" s="176"/>
      <c r="AG159" s="176"/>
      <c r="AH159" s="177"/>
      <c r="AI159" s="175"/>
      <c r="AJ159" s="176"/>
      <c r="AK159" s="176"/>
      <c r="AL159" s="176"/>
      <c r="AM159" s="176"/>
      <c r="AN159" s="176"/>
      <c r="AO159" s="177"/>
      <c r="AP159" s="175"/>
      <c r="AQ159" s="176"/>
      <c r="AR159" s="176"/>
      <c r="AS159" s="176"/>
      <c r="AT159" s="176"/>
      <c r="AU159" s="176"/>
      <c r="AV159" s="177"/>
      <c r="AW159" s="175"/>
      <c r="AX159" s="176"/>
      <c r="AY159" s="176"/>
      <c r="AZ159" s="437"/>
      <c r="BA159" s="437"/>
      <c r="BB159" s="438"/>
      <c r="BC159" s="438"/>
      <c r="BD159" s="475"/>
      <c r="BE159" s="475"/>
      <c r="BF159" s="475"/>
      <c r="BG159" s="475"/>
      <c r="BH159" s="475"/>
    </row>
    <row r="160" spans="2:60" ht="20.25" customHeight="1" x14ac:dyDescent="0.4">
      <c r="B160" s="77">
        <f>B157+1</f>
        <v>47</v>
      </c>
      <c r="C160" s="444"/>
      <c r="D160" s="444"/>
      <c r="E160" s="444"/>
      <c r="F160" s="78">
        <f>C159</f>
        <v>0</v>
      </c>
      <c r="G160" s="79"/>
      <c r="H160" s="449"/>
      <c r="I160" s="449"/>
      <c r="J160" s="449"/>
      <c r="K160" s="449"/>
      <c r="L160" s="449"/>
      <c r="M160" s="447"/>
      <c r="N160" s="447"/>
      <c r="O160" s="447"/>
      <c r="P160" s="80" t="s">
        <v>48</v>
      </c>
      <c r="Q160" s="81"/>
      <c r="R160" s="81"/>
      <c r="S160" s="82"/>
      <c r="T160" s="83"/>
      <c r="U160" s="84" t="str">
        <f>IF(U159="","",VLOOKUP(U159,'シフト記号表（勤務時間帯）'!$C$6:$W$47,21,FALSE()))</f>
        <v/>
      </c>
      <c r="V160" s="85" t="str">
        <f>IF(V159="","",VLOOKUP(V159,'シフト記号表（勤務時間帯）'!$C$6:$W$47,21,FALSE()))</f>
        <v/>
      </c>
      <c r="W160" s="85" t="str">
        <f>IF(W159="","",VLOOKUP(W159,'シフト記号表（勤務時間帯）'!$C$6:$W$47,21,FALSE()))</f>
        <v/>
      </c>
      <c r="X160" s="85" t="str">
        <f>IF(X159="","",VLOOKUP(X159,'シフト記号表（勤務時間帯）'!$C$6:$W$47,21,FALSE()))</f>
        <v/>
      </c>
      <c r="Y160" s="85" t="str">
        <f>IF(Y159="","",VLOOKUP(Y159,'シフト記号表（勤務時間帯）'!$C$6:$W$47,21,FALSE()))</f>
        <v/>
      </c>
      <c r="Z160" s="85" t="str">
        <f>IF(Z159="","",VLOOKUP(Z159,'シフト記号表（勤務時間帯）'!$C$6:$W$47,21,FALSE()))</f>
        <v/>
      </c>
      <c r="AA160" s="86" t="str">
        <f>IF(AA159="","",VLOOKUP(AA159,'シフト記号表（勤務時間帯）'!$C$6:$W$47,21,FALSE()))</f>
        <v/>
      </c>
      <c r="AB160" s="84" t="str">
        <f>IF(AB159="","",VLOOKUP(AB159,'シフト記号表（勤務時間帯）'!$C$6:$W$47,21,FALSE()))</f>
        <v/>
      </c>
      <c r="AC160" s="85" t="str">
        <f>IF(AC159="","",VLOOKUP(AC159,'シフト記号表（勤務時間帯）'!$C$6:$W$47,21,FALSE()))</f>
        <v/>
      </c>
      <c r="AD160" s="85" t="str">
        <f>IF(AD159="","",VLOOKUP(AD159,'シフト記号表（勤務時間帯）'!$C$6:$W$47,21,FALSE()))</f>
        <v/>
      </c>
      <c r="AE160" s="85" t="str">
        <f>IF(AE159="","",VLOOKUP(AE159,'シフト記号表（勤務時間帯）'!$C$6:$W$47,21,FALSE()))</f>
        <v/>
      </c>
      <c r="AF160" s="85" t="str">
        <f>IF(AF159="","",VLOOKUP(AF159,'シフト記号表（勤務時間帯）'!$C$6:$W$47,21,FALSE()))</f>
        <v/>
      </c>
      <c r="AG160" s="85" t="str">
        <f>IF(AG159="","",VLOOKUP(AG159,'シフト記号表（勤務時間帯）'!$C$6:$W$47,21,FALSE()))</f>
        <v/>
      </c>
      <c r="AH160" s="86" t="str">
        <f>IF(AH159="","",VLOOKUP(AH159,'シフト記号表（勤務時間帯）'!$C$6:$W$47,21,FALSE()))</f>
        <v/>
      </c>
      <c r="AI160" s="84" t="str">
        <f>IF(AI159="","",VLOOKUP(AI159,'シフト記号表（勤務時間帯）'!$C$6:$W$47,21,FALSE()))</f>
        <v/>
      </c>
      <c r="AJ160" s="85" t="str">
        <f>IF(AJ159="","",VLOOKUP(AJ159,'シフト記号表（勤務時間帯）'!$C$6:$W$47,21,FALSE()))</f>
        <v/>
      </c>
      <c r="AK160" s="85" t="str">
        <f>IF(AK159="","",VLOOKUP(AK159,'シフト記号表（勤務時間帯）'!$C$6:$W$47,21,FALSE()))</f>
        <v/>
      </c>
      <c r="AL160" s="85" t="str">
        <f>IF(AL159="","",VLOOKUP(AL159,'シフト記号表（勤務時間帯）'!$C$6:$W$47,21,FALSE()))</f>
        <v/>
      </c>
      <c r="AM160" s="85" t="str">
        <f>IF(AM159="","",VLOOKUP(AM159,'シフト記号表（勤務時間帯）'!$C$6:$W$47,21,FALSE()))</f>
        <v/>
      </c>
      <c r="AN160" s="85" t="str">
        <f>IF(AN159="","",VLOOKUP(AN159,'シフト記号表（勤務時間帯）'!$C$6:$W$47,21,FALSE()))</f>
        <v/>
      </c>
      <c r="AO160" s="86" t="str">
        <f>IF(AO159="","",VLOOKUP(AO159,'シフト記号表（勤務時間帯）'!$C$6:$W$47,21,FALSE()))</f>
        <v/>
      </c>
      <c r="AP160" s="84" t="str">
        <f>IF(AP159="","",VLOOKUP(AP159,'シフト記号表（勤務時間帯）'!$C$6:$W$47,21,FALSE()))</f>
        <v/>
      </c>
      <c r="AQ160" s="85" t="str">
        <f>IF(AQ159="","",VLOOKUP(AQ159,'シフト記号表（勤務時間帯）'!$C$6:$W$47,21,FALSE()))</f>
        <v/>
      </c>
      <c r="AR160" s="85" t="str">
        <f>IF(AR159="","",VLOOKUP(AR159,'シフト記号表（勤務時間帯）'!$C$6:$W$47,21,FALSE()))</f>
        <v/>
      </c>
      <c r="AS160" s="85" t="str">
        <f>IF(AS159="","",VLOOKUP(AS159,'シフト記号表（勤務時間帯）'!$C$6:$W$47,21,FALSE()))</f>
        <v/>
      </c>
      <c r="AT160" s="85" t="str">
        <f>IF(AT159="","",VLOOKUP(AT159,'シフト記号表（勤務時間帯）'!$C$6:$W$47,21,FALSE()))</f>
        <v/>
      </c>
      <c r="AU160" s="85" t="str">
        <f>IF(AU159="","",VLOOKUP(AU159,'シフト記号表（勤務時間帯）'!$C$6:$W$47,21,FALSE()))</f>
        <v/>
      </c>
      <c r="AV160" s="86" t="str">
        <f>IF(AV159="","",VLOOKUP(AV159,'シフト記号表（勤務時間帯）'!$C$6:$W$47,21,FALSE()))</f>
        <v/>
      </c>
      <c r="AW160" s="84" t="str">
        <f>IF(AW159="","",VLOOKUP(AW159,'シフト記号表（勤務時間帯）'!$C$6:$W$47,21,FALSE()))</f>
        <v/>
      </c>
      <c r="AX160" s="85" t="str">
        <f>IF(AX159="","",VLOOKUP(AX159,'シフト記号表（勤務時間帯）'!$C$6:$W$47,21,FALSE()))</f>
        <v/>
      </c>
      <c r="AY160" s="85" t="str">
        <f>IF(AY159="","",VLOOKUP(AY159,'シフト記号表（勤務時間帯）'!$C$6:$W$47,21,FALSE()))</f>
        <v/>
      </c>
      <c r="AZ160" s="440">
        <f>IF($BC$3="４週",SUM(U160:AV160),IF($BC$3="暦月",SUM(U160:AY160),""))</f>
        <v>0</v>
      </c>
      <c r="BA160" s="440"/>
      <c r="BB160" s="441">
        <f>IF($BC$3="４週",AZ160/4,IF($BC$3="暦月",(AZ160/($BC$8/7)),""))</f>
        <v>0</v>
      </c>
      <c r="BC160" s="441"/>
      <c r="BD160" s="475"/>
      <c r="BE160" s="475"/>
      <c r="BF160" s="475"/>
      <c r="BG160" s="475"/>
      <c r="BH160" s="475"/>
    </row>
    <row r="161" spans="2:60" ht="20.25" customHeight="1" x14ac:dyDescent="0.4">
      <c r="B161" s="87"/>
      <c r="C161" s="444"/>
      <c r="D161" s="444"/>
      <c r="E161" s="444"/>
      <c r="F161" s="88"/>
      <c r="G161" s="89">
        <f>C159</f>
        <v>0</v>
      </c>
      <c r="H161" s="449"/>
      <c r="I161" s="449"/>
      <c r="J161" s="449"/>
      <c r="K161" s="449"/>
      <c r="L161" s="449"/>
      <c r="M161" s="447"/>
      <c r="N161" s="447"/>
      <c r="O161" s="447"/>
      <c r="P161" s="178" t="s">
        <v>49</v>
      </c>
      <c r="Q161" s="91"/>
      <c r="R161" s="91"/>
      <c r="S161" s="108"/>
      <c r="T161" s="109"/>
      <c r="U161" s="94" t="str">
        <f>IF(U159="","",VLOOKUP(U159,'シフト記号表（勤務時間帯）'!$C$6:$Y$47,23,FALSE()))</f>
        <v/>
      </c>
      <c r="V161" s="95" t="str">
        <f>IF(V159="","",VLOOKUP(V159,'シフト記号表（勤務時間帯）'!$C$6:$Y$47,23,FALSE()))</f>
        <v/>
      </c>
      <c r="W161" s="95" t="str">
        <f>IF(W159="","",VLOOKUP(W159,'シフト記号表（勤務時間帯）'!$C$6:$Y$47,23,FALSE()))</f>
        <v/>
      </c>
      <c r="X161" s="95" t="str">
        <f>IF(X159="","",VLOOKUP(X159,'シフト記号表（勤務時間帯）'!$C$6:$Y$47,23,FALSE()))</f>
        <v/>
      </c>
      <c r="Y161" s="95" t="str">
        <f>IF(Y159="","",VLOOKUP(Y159,'シフト記号表（勤務時間帯）'!$C$6:$Y$47,23,FALSE()))</f>
        <v/>
      </c>
      <c r="Z161" s="95" t="str">
        <f>IF(Z159="","",VLOOKUP(Z159,'シフト記号表（勤務時間帯）'!$C$6:$Y$47,23,FALSE()))</f>
        <v/>
      </c>
      <c r="AA161" s="96" t="str">
        <f>IF(AA159="","",VLOOKUP(AA159,'シフト記号表（勤務時間帯）'!$C$6:$Y$47,23,FALSE()))</f>
        <v/>
      </c>
      <c r="AB161" s="94" t="str">
        <f>IF(AB159="","",VLOOKUP(AB159,'シフト記号表（勤務時間帯）'!$C$6:$Y$47,23,FALSE()))</f>
        <v/>
      </c>
      <c r="AC161" s="95" t="str">
        <f>IF(AC159="","",VLOOKUP(AC159,'シフト記号表（勤務時間帯）'!$C$6:$Y$47,23,FALSE()))</f>
        <v/>
      </c>
      <c r="AD161" s="95" t="str">
        <f>IF(AD159="","",VLOOKUP(AD159,'シフト記号表（勤務時間帯）'!$C$6:$Y$47,23,FALSE()))</f>
        <v/>
      </c>
      <c r="AE161" s="95" t="str">
        <f>IF(AE159="","",VLOOKUP(AE159,'シフト記号表（勤務時間帯）'!$C$6:$Y$47,23,FALSE()))</f>
        <v/>
      </c>
      <c r="AF161" s="95" t="str">
        <f>IF(AF159="","",VLOOKUP(AF159,'シフト記号表（勤務時間帯）'!$C$6:$Y$47,23,FALSE()))</f>
        <v/>
      </c>
      <c r="AG161" s="95" t="str">
        <f>IF(AG159="","",VLOOKUP(AG159,'シフト記号表（勤務時間帯）'!$C$6:$Y$47,23,FALSE()))</f>
        <v/>
      </c>
      <c r="AH161" s="96" t="str">
        <f>IF(AH159="","",VLOOKUP(AH159,'シフト記号表（勤務時間帯）'!$C$6:$Y$47,23,FALSE()))</f>
        <v/>
      </c>
      <c r="AI161" s="94" t="str">
        <f>IF(AI159="","",VLOOKUP(AI159,'シフト記号表（勤務時間帯）'!$C$6:$Y$47,23,FALSE()))</f>
        <v/>
      </c>
      <c r="AJ161" s="95" t="str">
        <f>IF(AJ159="","",VLOOKUP(AJ159,'シフト記号表（勤務時間帯）'!$C$6:$Y$47,23,FALSE()))</f>
        <v/>
      </c>
      <c r="AK161" s="95" t="str">
        <f>IF(AK159="","",VLOOKUP(AK159,'シフト記号表（勤務時間帯）'!$C$6:$Y$47,23,FALSE()))</f>
        <v/>
      </c>
      <c r="AL161" s="95" t="str">
        <f>IF(AL159="","",VLOOKUP(AL159,'シフト記号表（勤務時間帯）'!$C$6:$Y$47,23,FALSE()))</f>
        <v/>
      </c>
      <c r="AM161" s="95" t="str">
        <f>IF(AM159="","",VLOOKUP(AM159,'シフト記号表（勤務時間帯）'!$C$6:$Y$47,23,FALSE()))</f>
        <v/>
      </c>
      <c r="AN161" s="95" t="str">
        <f>IF(AN159="","",VLOOKUP(AN159,'シフト記号表（勤務時間帯）'!$C$6:$Y$47,23,FALSE()))</f>
        <v/>
      </c>
      <c r="AO161" s="96" t="str">
        <f>IF(AO159="","",VLOOKUP(AO159,'シフト記号表（勤務時間帯）'!$C$6:$Y$47,23,FALSE()))</f>
        <v/>
      </c>
      <c r="AP161" s="94" t="str">
        <f>IF(AP159="","",VLOOKUP(AP159,'シフト記号表（勤務時間帯）'!$C$6:$Y$47,23,FALSE()))</f>
        <v/>
      </c>
      <c r="AQ161" s="95" t="str">
        <f>IF(AQ159="","",VLOOKUP(AQ159,'シフト記号表（勤務時間帯）'!$C$6:$Y$47,23,FALSE()))</f>
        <v/>
      </c>
      <c r="AR161" s="95" t="str">
        <f>IF(AR159="","",VLOOKUP(AR159,'シフト記号表（勤務時間帯）'!$C$6:$Y$47,23,FALSE()))</f>
        <v/>
      </c>
      <c r="AS161" s="95" t="str">
        <f>IF(AS159="","",VLOOKUP(AS159,'シフト記号表（勤務時間帯）'!$C$6:$Y$47,23,FALSE()))</f>
        <v/>
      </c>
      <c r="AT161" s="95" t="str">
        <f>IF(AT159="","",VLOOKUP(AT159,'シフト記号表（勤務時間帯）'!$C$6:$Y$47,23,FALSE()))</f>
        <v/>
      </c>
      <c r="AU161" s="95" t="str">
        <f>IF(AU159="","",VLOOKUP(AU159,'シフト記号表（勤務時間帯）'!$C$6:$Y$47,23,FALSE()))</f>
        <v/>
      </c>
      <c r="AV161" s="96" t="str">
        <f>IF(AV159="","",VLOOKUP(AV159,'シフト記号表（勤務時間帯）'!$C$6:$Y$47,23,FALSE()))</f>
        <v/>
      </c>
      <c r="AW161" s="94" t="str">
        <f>IF(AW159="","",VLOOKUP(AW159,'シフト記号表（勤務時間帯）'!$C$6:$Y$47,23,FALSE()))</f>
        <v/>
      </c>
      <c r="AX161" s="95" t="str">
        <f>IF(AX159="","",VLOOKUP(AX159,'シフト記号表（勤務時間帯）'!$C$6:$Y$47,23,FALSE()))</f>
        <v/>
      </c>
      <c r="AY161" s="95" t="str">
        <f>IF(AY159="","",VLOOKUP(AY159,'シフト記号表（勤務時間帯）'!$C$6:$Y$47,23,FALSE()))</f>
        <v/>
      </c>
      <c r="AZ161" s="442">
        <f>IF($BC$3="４週",SUM(U161:AV161),IF($BC$3="暦月",SUM(U161:AY161),""))</f>
        <v>0</v>
      </c>
      <c r="BA161" s="442"/>
      <c r="BB161" s="443">
        <f>IF($BC$3="４週",AZ161/4,IF($BC$3="暦月",(AZ161/($BC$8/7)),""))</f>
        <v>0</v>
      </c>
      <c r="BC161" s="443"/>
      <c r="BD161" s="475"/>
      <c r="BE161" s="475"/>
      <c r="BF161" s="475"/>
      <c r="BG161" s="475"/>
      <c r="BH161" s="475"/>
    </row>
    <row r="162" spans="2:60" ht="20.25" customHeight="1" x14ac:dyDescent="0.4">
      <c r="B162" s="97"/>
      <c r="C162" s="444"/>
      <c r="D162" s="444"/>
      <c r="E162" s="444"/>
      <c r="F162" s="98"/>
      <c r="G162" s="99"/>
      <c r="H162" s="449"/>
      <c r="I162" s="449"/>
      <c r="J162" s="449"/>
      <c r="K162" s="449"/>
      <c r="L162" s="449"/>
      <c r="M162" s="447"/>
      <c r="N162" s="447"/>
      <c r="O162" s="447"/>
      <c r="P162" s="115" t="s">
        <v>47</v>
      </c>
      <c r="Q162" s="116"/>
      <c r="R162" s="116"/>
      <c r="S162" s="117"/>
      <c r="T162" s="118"/>
      <c r="U162" s="175"/>
      <c r="V162" s="176"/>
      <c r="W162" s="176"/>
      <c r="X162" s="176"/>
      <c r="Y162" s="176"/>
      <c r="Z162" s="176"/>
      <c r="AA162" s="177"/>
      <c r="AB162" s="175"/>
      <c r="AC162" s="176"/>
      <c r="AD162" s="176"/>
      <c r="AE162" s="176"/>
      <c r="AF162" s="176"/>
      <c r="AG162" s="176"/>
      <c r="AH162" s="177"/>
      <c r="AI162" s="175"/>
      <c r="AJ162" s="176"/>
      <c r="AK162" s="176"/>
      <c r="AL162" s="176"/>
      <c r="AM162" s="176"/>
      <c r="AN162" s="176"/>
      <c r="AO162" s="177"/>
      <c r="AP162" s="175"/>
      <c r="AQ162" s="176"/>
      <c r="AR162" s="176"/>
      <c r="AS162" s="176"/>
      <c r="AT162" s="176"/>
      <c r="AU162" s="176"/>
      <c r="AV162" s="177"/>
      <c r="AW162" s="175"/>
      <c r="AX162" s="176"/>
      <c r="AY162" s="176"/>
      <c r="AZ162" s="437"/>
      <c r="BA162" s="437"/>
      <c r="BB162" s="438"/>
      <c r="BC162" s="438"/>
      <c r="BD162" s="475"/>
      <c r="BE162" s="475"/>
      <c r="BF162" s="475"/>
      <c r="BG162" s="475"/>
      <c r="BH162" s="475"/>
    </row>
    <row r="163" spans="2:60" ht="20.25" customHeight="1" x14ac:dyDescent="0.4">
      <c r="B163" s="77">
        <f>B160+1</f>
        <v>48</v>
      </c>
      <c r="C163" s="444"/>
      <c r="D163" s="444"/>
      <c r="E163" s="444"/>
      <c r="F163" s="78">
        <f>C162</f>
        <v>0</v>
      </c>
      <c r="G163" s="79"/>
      <c r="H163" s="449"/>
      <c r="I163" s="449"/>
      <c r="J163" s="449"/>
      <c r="K163" s="449"/>
      <c r="L163" s="449"/>
      <c r="M163" s="447"/>
      <c r="N163" s="447"/>
      <c r="O163" s="447"/>
      <c r="P163" s="80" t="s">
        <v>48</v>
      </c>
      <c r="Q163" s="81"/>
      <c r="R163" s="81"/>
      <c r="S163" s="82"/>
      <c r="T163" s="83"/>
      <c r="U163" s="84" t="str">
        <f>IF(U162="","",VLOOKUP(U162,'シフト記号表（勤務時間帯）'!$C$6:$W$47,21,FALSE()))</f>
        <v/>
      </c>
      <c r="V163" s="85" t="str">
        <f>IF(V162="","",VLOOKUP(V162,'シフト記号表（勤務時間帯）'!$C$6:$W$47,21,FALSE()))</f>
        <v/>
      </c>
      <c r="W163" s="85" t="str">
        <f>IF(W162="","",VLOOKUP(W162,'シフト記号表（勤務時間帯）'!$C$6:$W$47,21,FALSE()))</f>
        <v/>
      </c>
      <c r="X163" s="85" t="str">
        <f>IF(X162="","",VLOOKUP(X162,'シフト記号表（勤務時間帯）'!$C$6:$W$47,21,FALSE()))</f>
        <v/>
      </c>
      <c r="Y163" s="85" t="str">
        <f>IF(Y162="","",VLOOKUP(Y162,'シフト記号表（勤務時間帯）'!$C$6:$W$47,21,FALSE()))</f>
        <v/>
      </c>
      <c r="Z163" s="85" t="str">
        <f>IF(Z162="","",VLOOKUP(Z162,'シフト記号表（勤務時間帯）'!$C$6:$W$47,21,FALSE()))</f>
        <v/>
      </c>
      <c r="AA163" s="86" t="str">
        <f>IF(AA162="","",VLOOKUP(AA162,'シフト記号表（勤務時間帯）'!$C$6:$W$47,21,FALSE()))</f>
        <v/>
      </c>
      <c r="AB163" s="84" t="str">
        <f>IF(AB162="","",VLOOKUP(AB162,'シフト記号表（勤務時間帯）'!$C$6:$W$47,21,FALSE()))</f>
        <v/>
      </c>
      <c r="AC163" s="85" t="str">
        <f>IF(AC162="","",VLOOKUP(AC162,'シフト記号表（勤務時間帯）'!$C$6:$W$47,21,FALSE()))</f>
        <v/>
      </c>
      <c r="AD163" s="85" t="str">
        <f>IF(AD162="","",VLOOKUP(AD162,'シフト記号表（勤務時間帯）'!$C$6:$W$47,21,FALSE()))</f>
        <v/>
      </c>
      <c r="AE163" s="85" t="str">
        <f>IF(AE162="","",VLOOKUP(AE162,'シフト記号表（勤務時間帯）'!$C$6:$W$47,21,FALSE()))</f>
        <v/>
      </c>
      <c r="AF163" s="85" t="str">
        <f>IF(AF162="","",VLOOKUP(AF162,'シフト記号表（勤務時間帯）'!$C$6:$W$47,21,FALSE()))</f>
        <v/>
      </c>
      <c r="AG163" s="85" t="str">
        <f>IF(AG162="","",VLOOKUP(AG162,'シフト記号表（勤務時間帯）'!$C$6:$W$47,21,FALSE()))</f>
        <v/>
      </c>
      <c r="AH163" s="86" t="str">
        <f>IF(AH162="","",VLOOKUP(AH162,'シフト記号表（勤務時間帯）'!$C$6:$W$47,21,FALSE()))</f>
        <v/>
      </c>
      <c r="AI163" s="84" t="str">
        <f>IF(AI162="","",VLOOKUP(AI162,'シフト記号表（勤務時間帯）'!$C$6:$W$47,21,FALSE()))</f>
        <v/>
      </c>
      <c r="AJ163" s="85" t="str">
        <f>IF(AJ162="","",VLOOKUP(AJ162,'シフト記号表（勤務時間帯）'!$C$6:$W$47,21,FALSE()))</f>
        <v/>
      </c>
      <c r="AK163" s="85" t="str">
        <f>IF(AK162="","",VLOOKUP(AK162,'シフト記号表（勤務時間帯）'!$C$6:$W$47,21,FALSE()))</f>
        <v/>
      </c>
      <c r="AL163" s="85" t="str">
        <f>IF(AL162="","",VLOOKUP(AL162,'シフト記号表（勤務時間帯）'!$C$6:$W$47,21,FALSE()))</f>
        <v/>
      </c>
      <c r="AM163" s="85" t="str">
        <f>IF(AM162="","",VLOOKUP(AM162,'シフト記号表（勤務時間帯）'!$C$6:$W$47,21,FALSE()))</f>
        <v/>
      </c>
      <c r="AN163" s="85" t="str">
        <f>IF(AN162="","",VLOOKUP(AN162,'シフト記号表（勤務時間帯）'!$C$6:$W$47,21,FALSE()))</f>
        <v/>
      </c>
      <c r="AO163" s="86" t="str">
        <f>IF(AO162="","",VLOOKUP(AO162,'シフト記号表（勤務時間帯）'!$C$6:$W$47,21,FALSE()))</f>
        <v/>
      </c>
      <c r="AP163" s="84" t="str">
        <f>IF(AP162="","",VLOOKUP(AP162,'シフト記号表（勤務時間帯）'!$C$6:$W$47,21,FALSE()))</f>
        <v/>
      </c>
      <c r="AQ163" s="85" t="str">
        <f>IF(AQ162="","",VLOOKUP(AQ162,'シフト記号表（勤務時間帯）'!$C$6:$W$47,21,FALSE()))</f>
        <v/>
      </c>
      <c r="AR163" s="85" t="str">
        <f>IF(AR162="","",VLOOKUP(AR162,'シフト記号表（勤務時間帯）'!$C$6:$W$47,21,FALSE()))</f>
        <v/>
      </c>
      <c r="AS163" s="85" t="str">
        <f>IF(AS162="","",VLOOKUP(AS162,'シフト記号表（勤務時間帯）'!$C$6:$W$47,21,FALSE()))</f>
        <v/>
      </c>
      <c r="AT163" s="85" t="str">
        <f>IF(AT162="","",VLOOKUP(AT162,'シフト記号表（勤務時間帯）'!$C$6:$W$47,21,FALSE()))</f>
        <v/>
      </c>
      <c r="AU163" s="85" t="str">
        <f>IF(AU162="","",VLOOKUP(AU162,'シフト記号表（勤務時間帯）'!$C$6:$W$47,21,FALSE()))</f>
        <v/>
      </c>
      <c r="AV163" s="86" t="str">
        <f>IF(AV162="","",VLOOKUP(AV162,'シフト記号表（勤務時間帯）'!$C$6:$W$47,21,FALSE()))</f>
        <v/>
      </c>
      <c r="AW163" s="84" t="str">
        <f>IF(AW162="","",VLOOKUP(AW162,'シフト記号表（勤務時間帯）'!$C$6:$W$47,21,FALSE()))</f>
        <v/>
      </c>
      <c r="AX163" s="85" t="str">
        <f>IF(AX162="","",VLOOKUP(AX162,'シフト記号表（勤務時間帯）'!$C$6:$W$47,21,FALSE()))</f>
        <v/>
      </c>
      <c r="AY163" s="85" t="str">
        <f>IF(AY162="","",VLOOKUP(AY162,'シフト記号表（勤務時間帯）'!$C$6:$W$47,21,FALSE()))</f>
        <v/>
      </c>
      <c r="AZ163" s="440">
        <f>IF($BC$3="４週",SUM(U163:AV163),IF($BC$3="暦月",SUM(U163:AY163),""))</f>
        <v>0</v>
      </c>
      <c r="BA163" s="440"/>
      <c r="BB163" s="441">
        <f>IF($BC$3="４週",AZ163/4,IF($BC$3="暦月",(AZ163/($BC$8/7)),""))</f>
        <v>0</v>
      </c>
      <c r="BC163" s="441"/>
      <c r="BD163" s="475"/>
      <c r="BE163" s="475"/>
      <c r="BF163" s="475"/>
      <c r="BG163" s="475"/>
      <c r="BH163" s="475"/>
    </row>
    <row r="164" spans="2:60" ht="20.25" customHeight="1" x14ac:dyDescent="0.4">
      <c r="B164" s="87"/>
      <c r="C164" s="444"/>
      <c r="D164" s="444"/>
      <c r="E164" s="444"/>
      <c r="F164" s="88"/>
      <c r="G164" s="89">
        <f>C162</f>
        <v>0</v>
      </c>
      <c r="H164" s="449"/>
      <c r="I164" s="449"/>
      <c r="J164" s="449"/>
      <c r="K164" s="449"/>
      <c r="L164" s="449"/>
      <c r="M164" s="447"/>
      <c r="N164" s="447"/>
      <c r="O164" s="447"/>
      <c r="P164" s="178" t="s">
        <v>49</v>
      </c>
      <c r="Q164" s="91"/>
      <c r="R164" s="91"/>
      <c r="S164" s="108"/>
      <c r="T164" s="109"/>
      <c r="U164" s="94" t="str">
        <f>IF(U162="","",VLOOKUP(U162,'シフト記号表（勤務時間帯）'!$C$6:$Y$47,23,FALSE()))</f>
        <v/>
      </c>
      <c r="V164" s="95" t="str">
        <f>IF(V162="","",VLOOKUP(V162,'シフト記号表（勤務時間帯）'!$C$6:$Y$47,23,FALSE()))</f>
        <v/>
      </c>
      <c r="W164" s="95" t="str">
        <f>IF(W162="","",VLOOKUP(W162,'シフト記号表（勤務時間帯）'!$C$6:$Y$47,23,FALSE()))</f>
        <v/>
      </c>
      <c r="X164" s="95" t="str">
        <f>IF(X162="","",VLOOKUP(X162,'シフト記号表（勤務時間帯）'!$C$6:$Y$47,23,FALSE()))</f>
        <v/>
      </c>
      <c r="Y164" s="95" t="str">
        <f>IF(Y162="","",VLOOKUP(Y162,'シフト記号表（勤務時間帯）'!$C$6:$Y$47,23,FALSE()))</f>
        <v/>
      </c>
      <c r="Z164" s="95" t="str">
        <f>IF(Z162="","",VLOOKUP(Z162,'シフト記号表（勤務時間帯）'!$C$6:$Y$47,23,FALSE()))</f>
        <v/>
      </c>
      <c r="AA164" s="96" t="str">
        <f>IF(AA162="","",VLOOKUP(AA162,'シフト記号表（勤務時間帯）'!$C$6:$Y$47,23,FALSE()))</f>
        <v/>
      </c>
      <c r="AB164" s="94" t="str">
        <f>IF(AB162="","",VLOOKUP(AB162,'シフト記号表（勤務時間帯）'!$C$6:$Y$47,23,FALSE()))</f>
        <v/>
      </c>
      <c r="AC164" s="95" t="str">
        <f>IF(AC162="","",VLOOKUP(AC162,'シフト記号表（勤務時間帯）'!$C$6:$Y$47,23,FALSE()))</f>
        <v/>
      </c>
      <c r="AD164" s="95" t="str">
        <f>IF(AD162="","",VLOOKUP(AD162,'シフト記号表（勤務時間帯）'!$C$6:$Y$47,23,FALSE()))</f>
        <v/>
      </c>
      <c r="AE164" s="95" t="str">
        <f>IF(AE162="","",VLOOKUP(AE162,'シフト記号表（勤務時間帯）'!$C$6:$Y$47,23,FALSE()))</f>
        <v/>
      </c>
      <c r="AF164" s="95" t="str">
        <f>IF(AF162="","",VLOOKUP(AF162,'シフト記号表（勤務時間帯）'!$C$6:$Y$47,23,FALSE()))</f>
        <v/>
      </c>
      <c r="AG164" s="95" t="str">
        <f>IF(AG162="","",VLOOKUP(AG162,'シフト記号表（勤務時間帯）'!$C$6:$Y$47,23,FALSE()))</f>
        <v/>
      </c>
      <c r="AH164" s="96" t="str">
        <f>IF(AH162="","",VLOOKUP(AH162,'シフト記号表（勤務時間帯）'!$C$6:$Y$47,23,FALSE()))</f>
        <v/>
      </c>
      <c r="AI164" s="94" t="str">
        <f>IF(AI162="","",VLOOKUP(AI162,'シフト記号表（勤務時間帯）'!$C$6:$Y$47,23,FALSE()))</f>
        <v/>
      </c>
      <c r="AJ164" s="95" t="str">
        <f>IF(AJ162="","",VLOOKUP(AJ162,'シフト記号表（勤務時間帯）'!$C$6:$Y$47,23,FALSE()))</f>
        <v/>
      </c>
      <c r="AK164" s="95" t="str">
        <f>IF(AK162="","",VLOOKUP(AK162,'シフト記号表（勤務時間帯）'!$C$6:$Y$47,23,FALSE()))</f>
        <v/>
      </c>
      <c r="AL164" s="95" t="str">
        <f>IF(AL162="","",VLOOKUP(AL162,'シフト記号表（勤務時間帯）'!$C$6:$Y$47,23,FALSE()))</f>
        <v/>
      </c>
      <c r="AM164" s="95" t="str">
        <f>IF(AM162="","",VLOOKUP(AM162,'シフト記号表（勤務時間帯）'!$C$6:$Y$47,23,FALSE()))</f>
        <v/>
      </c>
      <c r="AN164" s="95" t="str">
        <f>IF(AN162="","",VLOOKUP(AN162,'シフト記号表（勤務時間帯）'!$C$6:$Y$47,23,FALSE()))</f>
        <v/>
      </c>
      <c r="AO164" s="96" t="str">
        <f>IF(AO162="","",VLOOKUP(AO162,'シフト記号表（勤務時間帯）'!$C$6:$Y$47,23,FALSE()))</f>
        <v/>
      </c>
      <c r="AP164" s="94" t="str">
        <f>IF(AP162="","",VLOOKUP(AP162,'シフト記号表（勤務時間帯）'!$C$6:$Y$47,23,FALSE()))</f>
        <v/>
      </c>
      <c r="AQ164" s="95" t="str">
        <f>IF(AQ162="","",VLOOKUP(AQ162,'シフト記号表（勤務時間帯）'!$C$6:$Y$47,23,FALSE()))</f>
        <v/>
      </c>
      <c r="AR164" s="95" t="str">
        <f>IF(AR162="","",VLOOKUP(AR162,'シフト記号表（勤務時間帯）'!$C$6:$Y$47,23,FALSE()))</f>
        <v/>
      </c>
      <c r="AS164" s="95" t="str">
        <f>IF(AS162="","",VLOOKUP(AS162,'シフト記号表（勤務時間帯）'!$C$6:$Y$47,23,FALSE()))</f>
        <v/>
      </c>
      <c r="AT164" s="95" t="str">
        <f>IF(AT162="","",VLOOKUP(AT162,'シフト記号表（勤務時間帯）'!$C$6:$Y$47,23,FALSE()))</f>
        <v/>
      </c>
      <c r="AU164" s="95" t="str">
        <f>IF(AU162="","",VLOOKUP(AU162,'シフト記号表（勤務時間帯）'!$C$6:$Y$47,23,FALSE()))</f>
        <v/>
      </c>
      <c r="AV164" s="96" t="str">
        <f>IF(AV162="","",VLOOKUP(AV162,'シフト記号表（勤務時間帯）'!$C$6:$Y$47,23,FALSE()))</f>
        <v/>
      </c>
      <c r="AW164" s="94" t="str">
        <f>IF(AW162="","",VLOOKUP(AW162,'シフト記号表（勤務時間帯）'!$C$6:$Y$47,23,FALSE()))</f>
        <v/>
      </c>
      <c r="AX164" s="95" t="str">
        <f>IF(AX162="","",VLOOKUP(AX162,'シフト記号表（勤務時間帯）'!$C$6:$Y$47,23,FALSE()))</f>
        <v/>
      </c>
      <c r="AY164" s="95" t="str">
        <f>IF(AY162="","",VLOOKUP(AY162,'シフト記号表（勤務時間帯）'!$C$6:$Y$47,23,FALSE()))</f>
        <v/>
      </c>
      <c r="AZ164" s="442">
        <f>IF($BC$3="４週",SUM(U164:AV164),IF($BC$3="暦月",SUM(U164:AY164),""))</f>
        <v>0</v>
      </c>
      <c r="BA164" s="442"/>
      <c r="BB164" s="443">
        <f>IF($BC$3="４週",AZ164/4,IF($BC$3="暦月",(AZ164/($BC$8/7)),""))</f>
        <v>0</v>
      </c>
      <c r="BC164" s="443"/>
      <c r="BD164" s="475"/>
      <c r="BE164" s="475"/>
      <c r="BF164" s="475"/>
      <c r="BG164" s="475"/>
      <c r="BH164" s="475"/>
    </row>
    <row r="165" spans="2:60" ht="20.25" customHeight="1" x14ac:dyDescent="0.4">
      <c r="B165" s="97"/>
      <c r="C165" s="444"/>
      <c r="D165" s="444"/>
      <c r="E165" s="444"/>
      <c r="F165" s="98"/>
      <c r="G165" s="99"/>
      <c r="H165" s="449"/>
      <c r="I165" s="449"/>
      <c r="J165" s="449"/>
      <c r="K165" s="449"/>
      <c r="L165" s="449"/>
      <c r="M165" s="447"/>
      <c r="N165" s="447"/>
      <c r="O165" s="447"/>
      <c r="P165" s="115" t="s">
        <v>47</v>
      </c>
      <c r="Q165" s="116"/>
      <c r="R165" s="116"/>
      <c r="S165" s="117"/>
      <c r="T165" s="118"/>
      <c r="U165" s="175"/>
      <c r="V165" s="176"/>
      <c r="W165" s="176"/>
      <c r="X165" s="176"/>
      <c r="Y165" s="176"/>
      <c r="Z165" s="176"/>
      <c r="AA165" s="177"/>
      <c r="AB165" s="175"/>
      <c r="AC165" s="176"/>
      <c r="AD165" s="176"/>
      <c r="AE165" s="176"/>
      <c r="AF165" s="176"/>
      <c r="AG165" s="176"/>
      <c r="AH165" s="177"/>
      <c r="AI165" s="175"/>
      <c r="AJ165" s="176"/>
      <c r="AK165" s="176"/>
      <c r="AL165" s="176"/>
      <c r="AM165" s="176"/>
      <c r="AN165" s="176"/>
      <c r="AO165" s="177"/>
      <c r="AP165" s="175"/>
      <c r="AQ165" s="176"/>
      <c r="AR165" s="176"/>
      <c r="AS165" s="176"/>
      <c r="AT165" s="176"/>
      <c r="AU165" s="176"/>
      <c r="AV165" s="177"/>
      <c r="AW165" s="175"/>
      <c r="AX165" s="176"/>
      <c r="AY165" s="176"/>
      <c r="AZ165" s="437"/>
      <c r="BA165" s="437"/>
      <c r="BB165" s="438"/>
      <c r="BC165" s="438"/>
      <c r="BD165" s="475"/>
      <c r="BE165" s="475"/>
      <c r="BF165" s="475"/>
      <c r="BG165" s="475"/>
      <c r="BH165" s="475"/>
    </row>
    <row r="166" spans="2:60" ht="20.25" customHeight="1" x14ac:dyDescent="0.4">
      <c r="B166" s="77">
        <f>B163+1</f>
        <v>49</v>
      </c>
      <c r="C166" s="444"/>
      <c r="D166" s="444"/>
      <c r="E166" s="444"/>
      <c r="F166" s="78">
        <f>C165</f>
        <v>0</v>
      </c>
      <c r="G166" s="79"/>
      <c r="H166" s="449"/>
      <c r="I166" s="449"/>
      <c r="J166" s="449"/>
      <c r="K166" s="449"/>
      <c r="L166" s="449"/>
      <c r="M166" s="447"/>
      <c r="N166" s="447"/>
      <c r="O166" s="447"/>
      <c r="P166" s="80" t="s">
        <v>48</v>
      </c>
      <c r="Q166" s="81"/>
      <c r="R166" s="81"/>
      <c r="S166" s="82"/>
      <c r="T166" s="83"/>
      <c r="U166" s="84" t="str">
        <f>IF(U165="","",VLOOKUP(U165,'シフト記号表（勤務時間帯）'!$C$6:$W$47,21,FALSE()))</f>
        <v/>
      </c>
      <c r="V166" s="85" t="str">
        <f>IF(V165="","",VLOOKUP(V165,'シフト記号表（勤務時間帯）'!$C$6:$W$47,21,FALSE()))</f>
        <v/>
      </c>
      <c r="W166" s="85" t="str">
        <f>IF(W165="","",VLOOKUP(W165,'シフト記号表（勤務時間帯）'!$C$6:$W$47,21,FALSE()))</f>
        <v/>
      </c>
      <c r="X166" s="85" t="str">
        <f>IF(X165="","",VLOOKUP(X165,'シフト記号表（勤務時間帯）'!$C$6:$W$47,21,FALSE()))</f>
        <v/>
      </c>
      <c r="Y166" s="85" t="str">
        <f>IF(Y165="","",VLOOKUP(Y165,'シフト記号表（勤務時間帯）'!$C$6:$W$47,21,FALSE()))</f>
        <v/>
      </c>
      <c r="Z166" s="85" t="str">
        <f>IF(Z165="","",VLOOKUP(Z165,'シフト記号表（勤務時間帯）'!$C$6:$W$47,21,FALSE()))</f>
        <v/>
      </c>
      <c r="AA166" s="86" t="str">
        <f>IF(AA165="","",VLOOKUP(AA165,'シフト記号表（勤務時間帯）'!$C$6:$W$47,21,FALSE()))</f>
        <v/>
      </c>
      <c r="AB166" s="84" t="str">
        <f>IF(AB165="","",VLOOKUP(AB165,'シフト記号表（勤務時間帯）'!$C$6:$W$47,21,FALSE()))</f>
        <v/>
      </c>
      <c r="AC166" s="85" t="str">
        <f>IF(AC165="","",VLOOKUP(AC165,'シフト記号表（勤務時間帯）'!$C$6:$W$47,21,FALSE()))</f>
        <v/>
      </c>
      <c r="AD166" s="85" t="str">
        <f>IF(AD165="","",VLOOKUP(AD165,'シフト記号表（勤務時間帯）'!$C$6:$W$47,21,FALSE()))</f>
        <v/>
      </c>
      <c r="AE166" s="85" t="str">
        <f>IF(AE165="","",VLOOKUP(AE165,'シフト記号表（勤務時間帯）'!$C$6:$W$47,21,FALSE()))</f>
        <v/>
      </c>
      <c r="AF166" s="85" t="str">
        <f>IF(AF165="","",VLOOKUP(AF165,'シフト記号表（勤務時間帯）'!$C$6:$W$47,21,FALSE()))</f>
        <v/>
      </c>
      <c r="AG166" s="85" t="str">
        <f>IF(AG165="","",VLOOKUP(AG165,'シフト記号表（勤務時間帯）'!$C$6:$W$47,21,FALSE()))</f>
        <v/>
      </c>
      <c r="AH166" s="86" t="str">
        <f>IF(AH165="","",VLOOKUP(AH165,'シフト記号表（勤務時間帯）'!$C$6:$W$47,21,FALSE()))</f>
        <v/>
      </c>
      <c r="AI166" s="84" t="str">
        <f>IF(AI165="","",VLOOKUP(AI165,'シフト記号表（勤務時間帯）'!$C$6:$W$47,21,FALSE()))</f>
        <v/>
      </c>
      <c r="AJ166" s="85" t="str">
        <f>IF(AJ165="","",VLOOKUP(AJ165,'シフト記号表（勤務時間帯）'!$C$6:$W$47,21,FALSE()))</f>
        <v/>
      </c>
      <c r="AK166" s="85" t="str">
        <f>IF(AK165="","",VLOOKUP(AK165,'シフト記号表（勤務時間帯）'!$C$6:$W$47,21,FALSE()))</f>
        <v/>
      </c>
      <c r="AL166" s="85" t="str">
        <f>IF(AL165="","",VLOOKUP(AL165,'シフト記号表（勤務時間帯）'!$C$6:$W$47,21,FALSE()))</f>
        <v/>
      </c>
      <c r="AM166" s="85" t="str">
        <f>IF(AM165="","",VLOOKUP(AM165,'シフト記号表（勤務時間帯）'!$C$6:$W$47,21,FALSE()))</f>
        <v/>
      </c>
      <c r="AN166" s="85" t="str">
        <f>IF(AN165="","",VLOOKUP(AN165,'シフト記号表（勤務時間帯）'!$C$6:$W$47,21,FALSE()))</f>
        <v/>
      </c>
      <c r="AO166" s="86" t="str">
        <f>IF(AO165="","",VLOOKUP(AO165,'シフト記号表（勤務時間帯）'!$C$6:$W$47,21,FALSE()))</f>
        <v/>
      </c>
      <c r="AP166" s="84" t="str">
        <f>IF(AP165="","",VLOOKUP(AP165,'シフト記号表（勤務時間帯）'!$C$6:$W$47,21,FALSE()))</f>
        <v/>
      </c>
      <c r="AQ166" s="85" t="str">
        <f>IF(AQ165="","",VLOOKUP(AQ165,'シフト記号表（勤務時間帯）'!$C$6:$W$47,21,FALSE()))</f>
        <v/>
      </c>
      <c r="AR166" s="85" t="str">
        <f>IF(AR165="","",VLOOKUP(AR165,'シフト記号表（勤務時間帯）'!$C$6:$W$47,21,FALSE()))</f>
        <v/>
      </c>
      <c r="AS166" s="85" t="str">
        <f>IF(AS165="","",VLOOKUP(AS165,'シフト記号表（勤務時間帯）'!$C$6:$W$47,21,FALSE()))</f>
        <v/>
      </c>
      <c r="AT166" s="85" t="str">
        <f>IF(AT165="","",VLOOKUP(AT165,'シフト記号表（勤務時間帯）'!$C$6:$W$47,21,FALSE()))</f>
        <v/>
      </c>
      <c r="AU166" s="85" t="str">
        <f>IF(AU165="","",VLOOKUP(AU165,'シフト記号表（勤務時間帯）'!$C$6:$W$47,21,FALSE()))</f>
        <v/>
      </c>
      <c r="AV166" s="86" t="str">
        <f>IF(AV165="","",VLOOKUP(AV165,'シフト記号表（勤務時間帯）'!$C$6:$W$47,21,FALSE()))</f>
        <v/>
      </c>
      <c r="AW166" s="84" t="str">
        <f>IF(AW165="","",VLOOKUP(AW165,'シフト記号表（勤務時間帯）'!$C$6:$W$47,21,FALSE()))</f>
        <v/>
      </c>
      <c r="AX166" s="85" t="str">
        <f>IF(AX165="","",VLOOKUP(AX165,'シフト記号表（勤務時間帯）'!$C$6:$W$47,21,FALSE()))</f>
        <v/>
      </c>
      <c r="AY166" s="85" t="str">
        <f>IF(AY165="","",VLOOKUP(AY165,'シフト記号表（勤務時間帯）'!$C$6:$W$47,21,FALSE()))</f>
        <v/>
      </c>
      <c r="AZ166" s="440">
        <f>IF($BC$3="４週",SUM(U166:AV166),IF($BC$3="暦月",SUM(U166:AY166),""))</f>
        <v>0</v>
      </c>
      <c r="BA166" s="440"/>
      <c r="BB166" s="441">
        <f>IF($BC$3="４週",AZ166/4,IF($BC$3="暦月",(AZ166/($BC$8/7)),""))</f>
        <v>0</v>
      </c>
      <c r="BC166" s="441"/>
      <c r="BD166" s="475"/>
      <c r="BE166" s="475"/>
      <c r="BF166" s="475"/>
      <c r="BG166" s="475"/>
      <c r="BH166" s="475"/>
    </row>
    <row r="167" spans="2:60" ht="20.25" customHeight="1" x14ac:dyDescent="0.4">
      <c r="B167" s="87"/>
      <c r="C167" s="444"/>
      <c r="D167" s="444"/>
      <c r="E167" s="444"/>
      <c r="F167" s="88"/>
      <c r="G167" s="89">
        <f>C165</f>
        <v>0</v>
      </c>
      <c r="H167" s="449"/>
      <c r="I167" s="449"/>
      <c r="J167" s="449"/>
      <c r="K167" s="449"/>
      <c r="L167" s="449"/>
      <c r="M167" s="447"/>
      <c r="N167" s="447"/>
      <c r="O167" s="447"/>
      <c r="P167" s="178" t="s">
        <v>49</v>
      </c>
      <c r="Q167" s="91"/>
      <c r="R167" s="91"/>
      <c r="S167" s="108"/>
      <c r="T167" s="109"/>
      <c r="U167" s="94" t="str">
        <f>IF(U165="","",VLOOKUP(U165,'シフト記号表（勤務時間帯）'!$C$6:$Y$47,23,FALSE()))</f>
        <v/>
      </c>
      <c r="V167" s="95" t="str">
        <f>IF(V165="","",VLOOKUP(V165,'シフト記号表（勤務時間帯）'!$C$6:$Y$47,23,FALSE()))</f>
        <v/>
      </c>
      <c r="W167" s="95" t="str">
        <f>IF(W165="","",VLOOKUP(W165,'シフト記号表（勤務時間帯）'!$C$6:$Y$47,23,FALSE()))</f>
        <v/>
      </c>
      <c r="X167" s="95" t="str">
        <f>IF(X165="","",VLOOKUP(X165,'シフト記号表（勤務時間帯）'!$C$6:$Y$47,23,FALSE()))</f>
        <v/>
      </c>
      <c r="Y167" s="95" t="str">
        <f>IF(Y165="","",VLOOKUP(Y165,'シフト記号表（勤務時間帯）'!$C$6:$Y$47,23,FALSE()))</f>
        <v/>
      </c>
      <c r="Z167" s="95" t="str">
        <f>IF(Z165="","",VLOOKUP(Z165,'シフト記号表（勤務時間帯）'!$C$6:$Y$47,23,FALSE()))</f>
        <v/>
      </c>
      <c r="AA167" s="96" t="str">
        <f>IF(AA165="","",VLOOKUP(AA165,'シフト記号表（勤務時間帯）'!$C$6:$Y$47,23,FALSE()))</f>
        <v/>
      </c>
      <c r="AB167" s="94" t="str">
        <f>IF(AB165="","",VLOOKUP(AB165,'シフト記号表（勤務時間帯）'!$C$6:$Y$47,23,FALSE()))</f>
        <v/>
      </c>
      <c r="AC167" s="95" t="str">
        <f>IF(AC165="","",VLOOKUP(AC165,'シフト記号表（勤務時間帯）'!$C$6:$Y$47,23,FALSE()))</f>
        <v/>
      </c>
      <c r="AD167" s="95" t="str">
        <f>IF(AD165="","",VLOOKUP(AD165,'シフト記号表（勤務時間帯）'!$C$6:$Y$47,23,FALSE()))</f>
        <v/>
      </c>
      <c r="AE167" s="95" t="str">
        <f>IF(AE165="","",VLOOKUP(AE165,'シフト記号表（勤務時間帯）'!$C$6:$Y$47,23,FALSE()))</f>
        <v/>
      </c>
      <c r="AF167" s="95" t="str">
        <f>IF(AF165="","",VLOOKUP(AF165,'シフト記号表（勤務時間帯）'!$C$6:$Y$47,23,FALSE()))</f>
        <v/>
      </c>
      <c r="AG167" s="95" t="str">
        <f>IF(AG165="","",VLOOKUP(AG165,'シフト記号表（勤務時間帯）'!$C$6:$Y$47,23,FALSE()))</f>
        <v/>
      </c>
      <c r="AH167" s="96" t="str">
        <f>IF(AH165="","",VLOOKUP(AH165,'シフト記号表（勤務時間帯）'!$C$6:$Y$47,23,FALSE()))</f>
        <v/>
      </c>
      <c r="AI167" s="94" t="str">
        <f>IF(AI165="","",VLOOKUP(AI165,'シフト記号表（勤務時間帯）'!$C$6:$Y$47,23,FALSE()))</f>
        <v/>
      </c>
      <c r="AJ167" s="95" t="str">
        <f>IF(AJ165="","",VLOOKUP(AJ165,'シフト記号表（勤務時間帯）'!$C$6:$Y$47,23,FALSE()))</f>
        <v/>
      </c>
      <c r="AK167" s="95" t="str">
        <f>IF(AK165="","",VLOOKUP(AK165,'シフト記号表（勤務時間帯）'!$C$6:$Y$47,23,FALSE()))</f>
        <v/>
      </c>
      <c r="AL167" s="95" t="str">
        <f>IF(AL165="","",VLOOKUP(AL165,'シフト記号表（勤務時間帯）'!$C$6:$Y$47,23,FALSE()))</f>
        <v/>
      </c>
      <c r="AM167" s="95" t="str">
        <f>IF(AM165="","",VLOOKUP(AM165,'シフト記号表（勤務時間帯）'!$C$6:$Y$47,23,FALSE()))</f>
        <v/>
      </c>
      <c r="AN167" s="95" t="str">
        <f>IF(AN165="","",VLOOKUP(AN165,'シフト記号表（勤務時間帯）'!$C$6:$Y$47,23,FALSE()))</f>
        <v/>
      </c>
      <c r="AO167" s="96" t="str">
        <f>IF(AO165="","",VLOOKUP(AO165,'シフト記号表（勤務時間帯）'!$C$6:$Y$47,23,FALSE()))</f>
        <v/>
      </c>
      <c r="AP167" s="94" t="str">
        <f>IF(AP165="","",VLOOKUP(AP165,'シフト記号表（勤務時間帯）'!$C$6:$Y$47,23,FALSE()))</f>
        <v/>
      </c>
      <c r="AQ167" s="95" t="str">
        <f>IF(AQ165="","",VLOOKUP(AQ165,'シフト記号表（勤務時間帯）'!$C$6:$Y$47,23,FALSE()))</f>
        <v/>
      </c>
      <c r="AR167" s="95" t="str">
        <f>IF(AR165="","",VLOOKUP(AR165,'シフト記号表（勤務時間帯）'!$C$6:$Y$47,23,FALSE()))</f>
        <v/>
      </c>
      <c r="AS167" s="95" t="str">
        <f>IF(AS165="","",VLOOKUP(AS165,'シフト記号表（勤務時間帯）'!$C$6:$Y$47,23,FALSE()))</f>
        <v/>
      </c>
      <c r="AT167" s="95" t="str">
        <f>IF(AT165="","",VLOOKUP(AT165,'シフト記号表（勤務時間帯）'!$C$6:$Y$47,23,FALSE()))</f>
        <v/>
      </c>
      <c r="AU167" s="95" t="str">
        <f>IF(AU165="","",VLOOKUP(AU165,'シフト記号表（勤務時間帯）'!$C$6:$Y$47,23,FALSE()))</f>
        <v/>
      </c>
      <c r="AV167" s="96" t="str">
        <f>IF(AV165="","",VLOOKUP(AV165,'シフト記号表（勤務時間帯）'!$C$6:$Y$47,23,FALSE()))</f>
        <v/>
      </c>
      <c r="AW167" s="94" t="str">
        <f>IF(AW165="","",VLOOKUP(AW165,'シフト記号表（勤務時間帯）'!$C$6:$Y$47,23,FALSE()))</f>
        <v/>
      </c>
      <c r="AX167" s="95" t="str">
        <f>IF(AX165="","",VLOOKUP(AX165,'シフト記号表（勤務時間帯）'!$C$6:$Y$47,23,FALSE()))</f>
        <v/>
      </c>
      <c r="AY167" s="95" t="str">
        <f>IF(AY165="","",VLOOKUP(AY165,'シフト記号表（勤務時間帯）'!$C$6:$Y$47,23,FALSE()))</f>
        <v/>
      </c>
      <c r="AZ167" s="442">
        <f>IF($BC$3="４週",SUM(U167:AV167),IF($BC$3="暦月",SUM(U167:AY167),""))</f>
        <v>0</v>
      </c>
      <c r="BA167" s="442"/>
      <c r="BB167" s="443">
        <f>IF($BC$3="４週",AZ167/4,IF($BC$3="暦月",(AZ167/($BC$8/7)),""))</f>
        <v>0</v>
      </c>
      <c r="BC167" s="443"/>
      <c r="BD167" s="475"/>
      <c r="BE167" s="475"/>
      <c r="BF167" s="475"/>
      <c r="BG167" s="475"/>
      <c r="BH167" s="475"/>
    </row>
    <row r="168" spans="2:60" ht="20.25" customHeight="1" x14ac:dyDescent="0.4">
      <c r="B168" s="97"/>
      <c r="C168" s="444"/>
      <c r="D168" s="444"/>
      <c r="E168" s="444"/>
      <c r="F168" s="98"/>
      <c r="G168" s="99"/>
      <c r="H168" s="449"/>
      <c r="I168" s="449"/>
      <c r="J168" s="449"/>
      <c r="K168" s="449"/>
      <c r="L168" s="449"/>
      <c r="M168" s="447"/>
      <c r="N168" s="447"/>
      <c r="O168" s="447"/>
      <c r="P168" s="115" t="s">
        <v>47</v>
      </c>
      <c r="Q168" s="116"/>
      <c r="R168" s="116"/>
      <c r="S168" s="117"/>
      <c r="T168" s="118"/>
      <c r="U168" s="175"/>
      <c r="V168" s="176"/>
      <c r="W168" s="176"/>
      <c r="X168" s="176"/>
      <c r="Y168" s="176"/>
      <c r="Z168" s="176"/>
      <c r="AA168" s="177"/>
      <c r="AB168" s="175"/>
      <c r="AC168" s="176"/>
      <c r="AD168" s="176"/>
      <c r="AE168" s="176"/>
      <c r="AF168" s="176"/>
      <c r="AG168" s="176"/>
      <c r="AH168" s="177"/>
      <c r="AI168" s="175"/>
      <c r="AJ168" s="176"/>
      <c r="AK168" s="176"/>
      <c r="AL168" s="176"/>
      <c r="AM168" s="176"/>
      <c r="AN168" s="176"/>
      <c r="AO168" s="177"/>
      <c r="AP168" s="175"/>
      <c r="AQ168" s="176"/>
      <c r="AR168" s="176"/>
      <c r="AS168" s="176"/>
      <c r="AT168" s="176"/>
      <c r="AU168" s="176"/>
      <c r="AV168" s="177"/>
      <c r="AW168" s="175"/>
      <c r="AX168" s="176"/>
      <c r="AY168" s="176"/>
      <c r="AZ168" s="437"/>
      <c r="BA168" s="437"/>
      <c r="BB168" s="438"/>
      <c r="BC168" s="438"/>
      <c r="BD168" s="475"/>
      <c r="BE168" s="475"/>
      <c r="BF168" s="475"/>
      <c r="BG168" s="475"/>
      <c r="BH168" s="475"/>
    </row>
    <row r="169" spans="2:60" ht="20.25" customHeight="1" x14ac:dyDescent="0.4">
      <c r="B169" s="77">
        <f>B166+1</f>
        <v>50</v>
      </c>
      <c r="C169" s="444"/>
      <c r="D169" s="444"/>
      <c r="E169" s="444"/>
      <c r="F169" s="78">
        <f>C168</f>
        <v>0</v>
      </c>
      <c r="G169" s="79"/>
      <c r="H169" s="449"/>
      <c r="I169" s="449"/>
      <c r="J169" s="449"/>
      <c r="K169" s="449"/>
      <c r="L169" s="449"/>
      <c r="M169" s="447"/>
      <c r="N169" s="447"/>
      <c r="O169" s="447"/>
      <c r="P169" s="80" t="s">
        <v>48</v>
      </c>
      <c r="Q169" s="81"/>
      <c r="R169" s="81"/>
      <c r="S169" s="82"/>
      <c r="T169" s="83"/>
      <c r="U169" s="84" t="str">
        <f>IF(U168="","",VLOOKUP(U168,'シフト記号表（勤務時間帯）'!$C$6:$W$47,21,FALSE()))</f>
        <v/>
      </c>
      <c r="V169" s="85" t="str">
        <f>IF(V168="","",VLOOKUP(V168,'シフト記号表（勤務時間帯）'!$C$6:$W$47,21,FALSE()))</f>
        <v/>
      </c>
      <c r="W169" s="85" t="str">
        <f>IF(W168="","",VLOOKUP(W168,'シフト記号表（勤務時間帯）'!$C$6:$W$47,21,FALSE()))</f>
        <v/>
      </c>
      <c r="X169" s="85" t="str">
        <f>IF(X168="","",VLOOKUP(X168,'シフト記号表（勤務時間帯）'!$C$6:$W$47,21,FALSE()))</f>
        <v/>
      </c>
      <c r="Y169" s="85" t="str">
        <f>IF(Y168="","",VLOOKUP(Y168,'シフト記号表（勤務時間帯）'!$C$6:$W$47,21,FALSE()))</f>
        <v/>
      </c>
      <c r="Z169" s="85" t="str">
        <f>IF(Z168="","",VLOOKUP(Z168,'シフト記号表（勤務時間帯）'!$C$6:$W$47,21,FALSE()))</f>
        <v/>
      </c>
      <c r="AA169" s="86" t="str">
        <f>IF(AA168="","",VLOOKUP(AA168,'シフト記号表（勤務時間帯）'!$C$6:$W$47,21,FALSE()))</f>
        <v/>
      </c>
      <c r="AB169" s="84" t="str">
        <f>IF(AB168="","",VLOOKUP(AB168,'シフト記号表（勤務時間帯）'!$C$6:$W$47,21,FALSE()))</f>
        <v/>
      </c>
      <c r="AC169" s="85" t="str">
        <f>IF(AC168="","",VLOOKUP(AC168,'シフト記号表（勤務時間帯）'!$C$6:$W$47,21,FALSE()))</f>
        <v/>
      </c>
      <c r="AD169" s="85" t="str">
        <f>IF(AD168="","",VLOOKUP(AD168,'シフト記号表（勤務時間帯）'!$C$6:$W$47,21,FALSE()))</f>
        <v/>
      </c>
      <c r="AE169" s="85" t="str">
        <f>IF(AE168="","",VLOOKUP(AE168,'シフト記号表（勤務時間帯）'!$C$6:$W$47,21,FALSE()))</f>
        <v/>
      </c>
      <c r="AF169" s="85" t="str">
        <f>IF(AF168="","",VLOOKUP(AF168,'シフト記号表（勤務時間帯）'!$C$6:$W$47,21,FALSE()))</f>
        <v/>
      </c>
      <c r="AG169" s="85" t="str">
        <f>IF(AG168="","",VLOOKUP(AG168,'シフト記号表（勤務時間帯）'!$C$6:$W$47,21,FALSE()))</f>
        <v/>
      </c>
      <c r="AH169" s="86" t="str">
        <f>IF(AH168="","",VLOOKUP(AH168,'シフト記号表（勤務時間帯）'!$C$6:$W$47,21,FALSE()))</f>
        <v/>
      </c>
      <c r="AI169" s="84" t="str">
        <f>IF(AI168="","",VLOOKUP(AI168,'シフト記号表（勤務時間帯）'!$C$6:$W$47,21,FALSE()))</f>
        <v/>
      </c>
      <c r="AJ169" s="85" t="str">
        <f>IF(AJ168="","",VLOOKUP(AJ168,'シフト記号表（勤務時間帯）'!$C$6:$W$47,21,FALSE()))</f>
        <v/>
      </c>
      <c r="AK169" s="85" t="str">
        <f>IF(AK168="","",VLOOKUP(AK168,'シフト記号表（勤務時間帯）'!$C$6:$W$47,21,FALSE()))</f>
        <v/>
      </c>
      <c r="AL169" s="85" t="str">
        <f>IF(AL168="","",VLOOKUP(AL168,'シフト記号表（勤務時間帯）'!$C$6:$W$47,21,FALSE()))</f>
        <v/>
      </c>
      <c r="AM169" s="85" t="str">
        <f>IF(AM168="","",VLOOKUP(AM168,'シフト記号表（勤務時間帯）'!$C$6:$W$47,21,FALSE()))</f>
        <v/>
      </c>
      <c r="AN169" s="85" t="str">
        <f>IF(AN168="","",VLOOKUP(AN168,'シフト記号表（勤務時間帯）'!$C$6:$W$47,21,FALSE()))</f>
        <v/>
      </c>
      <c r="AO169" s="86" t="str">
        <f>IF(AO168="","",VLOOKUP(AO168,'シフト記号表（勤務時間帯）'!$C$6:$W$47,21,FALSE()))</f>
        <v/>
      </c>
      <c r="AP169" s="84" t="str">
        <f>IF(AP168="","",VLOOKUP(AP168,'シフト記号表（勤務時間帯）'!$C$6:$W$47,21,FALSE()))</f>
        <v/>
      </c>
      <c r="AQ169" s="85" t="str">
        <f>IF(AQ168="","",VLOOKUP(AQ168,'シフト記号表（勤務時間帯）'!$C$6:$W$47,21,FALSE()))</f>
        <v/>
      </c>
      <c r="AR169" s="85" t="str">
        <f>IF(AR168="","",VLOOKUP(AR168,'シフト記号表（勤務時間帯）'!$C$6:$W$47,21,FALSE()))</f>
        <v/>
      </c>
      <c r="AS169" s="85" t="str">
        <f>IF(AS168="","",VLOOKUP(AS168,'シフト記号表（勤務時間帯）'!$C$6:$W$47,21,FALSE()))</f>
        <v/>
      </c>
      <c r="AT169" s="85" t="str">
        <f>IF(AT168="","",VLOOKUP(AT168,'シフト記号表（勤務時間帯）'!$C$6:$W$47,21,FALSE()))</f>
        <v/>
      </c>
      <c r="AU169" s="85" t="str">
        <f>IF(AU168="","",VLOOKUP(AU168,'シフト記号表（勤務時間帯）'!$C$6:$W$47,21,FALSE()))</f>
        <v/>
      </c>
      <c r="AV169" s="86" t="str">
        <f>IF(AV168="","",VLOOKUP(AV168,'シフト記号表（勤務時間帯）'!$C$6:$W$47,21,FALSE()))</f>
        <v/>
      </c>
      <c r="AW169" s="84" t="str">
        <f>IF(AW168="","",VLOOKUP(AW168,'シフト記号表（勤務時間帯）'!$C$6:$W$47,21,FALSE()))</f>
        <v/>
      </c>
      <c r="AX169" s="85" t="str">
        <f>IF(AX168="","",VLOOKUP(AX168,'シフト記号表（勤務時間帯）'!$C$6:$W$47,21,FALSE()))</f>
        <v/>
      </c>
      <c r="AY169" s="85" t="str">
        <f>IF(AY168="","",VLOOKUP(AY168,'シフト記号表（勤務時間帯）'!$C$6:$W$47,21,FALSE()))</f>
        <v/>
      </c>
      <c r="AZ169" s="440">
        <f>IF($BC$3="４週",SUM(U169:AV169),IF($BC$3="暦月",SUM(U169:AY169),""))</f>
        <v>0</v>
      </c>
      <c r="BA169" s="440"/>
      <c r="BB169" s="441">
        <f>IF($BC$3="４週",AZ169/4,IF($BC$3="暦月",(AZ169/($BC$8/7)),""))</f>
        <v>0</v>
      </c>
      <c r="BC169" s="441"/>
      <c r="BD169" s="475"/>
      <c r="BE169" s="475"/>
      <c r="BF169" s="475"/>
      <c r="BG169" s="475"/>
      <c r="BH169" s="475"/>
    </row>
    <row r="170" spans="2:60" ht="20.25" customHeight="1" x14ac:dyDescent="0.4">
      <c r="B170" s="87"/>
      <c r="C170" s="444"/>
      <c r="D170" s="444"/>
      <c r="E170" s="444"/>
      <c r="F170" s="88"/>
      <c r="G170" s="89">
        <f>C168</f>
        <v>0</v>
      </c>
      <c r="H170" s="449"/>
      <c r="I170" s="449"/>
      <c r="J170" s="449"/>
      <c r="K170" s="449"/>
      <c r="L170" s="449"/>
      <c r="M170" s="447"/>
      <c r="N170" s="447"/>
      <c r="O170" s="447"/>
      <c r="P170" s="178" t="s">
        <v>49</v>
      </c>
      <c r="Q170" s="91"/>
      <c r="R170" s="91"/>
      <c r="S170" s="108"/>
      <c r="T170" s="109"/>
      <c r="U170" s="94" t="str">
        <f>IF(U168="","",VLOOKUP(U168,'シフト記号表（勤務時間帯）'!$C$6:$Y$47,23,FALSE()))</f>
        <v/>
      </c>
      <c r="V170" s="95" t="str">
        <f>IF(V168="","",VLOOKUP(V168,'シフト記号表（勤務時間帯）'!$C$6:$Y$47,23,FALSE()))</f>
        <v/>
      </c>
      <c r="W170" s="95" t="str">
        <f>IF(W168="","",VLOOKUP(W168,'シフト記号表（勤務時間帯）'!$C$6:$Y$47,23,FALSE()))</f>
        <v/>
      </c>
      <c r="X170" s="95" t="str">
        <f>IF(X168="","",VLOOKUP(X168,'シフト記号表（勤務時間帯）'!$C$6:$Y$47,23,FALSE()))</f>
        <v/>
      </c>
      <c r="Y170" s="95" t="str">
        <f>IF(Y168="","",VLOOKUP(Y168,'シフト記号表（勤務時間帯）'!$C$6:$Y$47,23,FALSE()))</f>
        <v/>
      </c>
      <c r="Z170" s="95" t="str">
        <f>IF(Z168="","",VLOOKUP(Z168,'シフト記号表（勤務時間帯）'!$C$6:$Y$47,23,FALSE()))</f>
        <v/>
      </c>
      <c r="AA170" s="96" t="str">
        <f>IF(AA168="","",VLOOKUP(AA168,'シフト記号表（勤務時間帯）'!$C$6:$Y$47,23,FALSE()))</f>
        <v/>
      </c>
      <c r="AB170" s="94" t="str">
        <f>IF(AB168="","",VLOOKUP(AB168,'シフト記号表（勤務時間帯）'!$C$6:$Y$47,23,FALSE()))</f>
        <v/>
      </c>
      <c r="AC170" s="95" t="str">
        <f>IF(AC168="","",VLOOKUP(AC168,'シフト記号表（勤務時間帯）'!$C$6:$Y$47,23,FALSE()))</f>
        <v/>
      </c>
      <c r="AD170" s="95" t="str">
        <f>IF(AD168="","",VLOOKUP(AD168,'シフト記号表（勤務時間帯）'!$C$6:$Y$47,23,FALSE()))</f>
        <v/>
      </c>
      <c r="AE170" s="95" t="str">
        <f>IF(AE168="","",VLOOKUP(AE168,'シフト記号表（勤務時間帯）'!$C$6:$Y$47,23,FALSE()))</f>
        <v/>
      </c>
      <c r="AF170" s="95" t="str">
        <f>IF(AF168="","",VLOOKUP(AF168,'シフト記号表（勤務時間帯）'!$C$6:$Y$47,23,FALSE()))</f>
        <v/>
      </c>
      <c r="AG170" s="95" t="str">
        <f>IF(AG168="","",VLOOKUP(AG168,'シフト記号表（勤務時間帯）'!$C$6:$Y$47,23,FALSE()))</f>
        <v/>
      </c>
      <c r="AH170" s="96" t="str">
        <f>IF(AH168="","",VLOOKUP(AH168,'シフト記号表（勤務時間帯）'!$C$6:$Y$47,23,FALSE()))</f>
        <v/>
      </c>
      <c r="AI170" s="94" t="str">
        <f>IF(AI168="","",VLOOKUP(AI168,'シフト記号表（勤務時間帯）'!$C$6:$Y$47,23,FALSE()))</f>
        <v/>
      </c>
      <c r="AJ170" s="95" t="str">
        <f>IF(AJ168="","",VLOOKUP(AJ168,'シフト記号表（勤務時間帯）'!$C$6:$Y$47,23,FALSE()))</f>
        <v/>
      </c>
      <c r="AK170" s="95" t="str">
        <f>IF(AK168="","",VLOOKUP(AK168,'シフト記号表（勤務時間帯）'!$C$6:$Y$47,23,FALSE()))</f>
        <v/>
      </c>
      <c r="AL170" s="95" t="str">
        <f>IF(AL168="","",VLOOKUP(AL168,'シフト記号表（勤務時間帯）'!$C$6:$Y$47,23,FALSE()))</f>
        <v/>
      </c>
      <c r="AM170" s="95" t="str">
        <f>IF(AM168="","",VLOOKUP(AM168,'シフト記号表（勤務時間帯）'!$C$6:$Y$47,23,FALSE()))</f>
        <v/>
      </c>
      <c r="AN170" s="95" t="str">
        <f>IF(AN168="","",VLOOKUP(AN168,'シフト記号表（勤務時間帯）'!$C$6:$Y$47,23,FALSE()))</f>
        <v/>
      </c>
      <c r="AO170" s="96" t="str">
        <f>IF(AO168="","",VLOOKUP(AO168,'シフト記号表（勤務時間帯）'!$C$6:$Y$47,23,FALSE()))</f>
        <v/>
      </c>
      <c r="AP170" s="94" t="str">
        <f>IF(AP168="","",VLOOKUP(AP168,'シフト記号表（勤務時間帯）'!$C$6:$Y$47,23,FALSE()))</f>
        <v/>
      </c>
      <c r="AQ170" s="95" t="str">
        <f>IF(AQ168="","",VLOOKUP(AQ168,'シフト記号表（勤務時間帯）'!$C$6:$Y$47,23,FALSE()))</f>
        <v/>
      </c>
      <c r="AR170" s="95" t="str">
        <f>IF(AR168="","",VLOOKUP(AR168,'シフト記号表（勤務時間帯）'!$C$6:$Y$47,23,FALSE()))</f>
        <v/>
      </c>
      <c r="AS170" s="95" t="str">
        <f>IF(AS168="","",VLOOKUP(AS168,'シフト記号表（勤務時間帯）'!$C$6:$Y$47,23,FALSE()))</f>
        <v/>
      </c>
      <c r="AT170" s="95" t="str">
        <f>IF(AT168="","",VLOOKUP(AT168,'シフト記号表（勤務時間帯）'!$C$6:$Y$47,23,FALSE()))</f>
        <v/>
      </c>
      <c r="AU170" s="95" t="str">
        <f>IF(AU168="","",VLOOKUP(AU168,'シフト記号表（勤務時間帯）'!$C$6:$Y$47,23,FALSE()))</f>
        <v/>
      </c>
      <c r="AV170" s="96" t="str">
        <f>IF(AV168="","",VLOOKUP(AV168,'シフト記号表（勤務時間帯）'!$C$6:$Y$47,23,FALSE()))</f>
        <v/>
      </c>
      <c r="AW170" s="94" t="str">
        <f>IF(AW168="","",VLOOKUP(AW168,'シフト記号表（勤務時間帯）'!$C$6:$Y$47,23,FALSE()))</f>
        <v/>
      </c>
      <c r="AX170" s="95" t="str">
        <f>IF(AX168="","",VLOOKUP(AX168,'シフト記号表（勤務時間帯）'!$C$6:$Y$47,23,FALSE()))</f>
        <v/>
      </c>
      <c r="AY170" s="95" t="str">
        <f>IF(AY168="","",VLOOKUP(AY168,'シフト記号表（勤務時間帯）'!$C$6:$Y$47,23,FALSE()))</f>
        <v/>
      </c>
      <c r="AZ170" s="442">
        <f>IF($BC$3="４週",SUM(U170:AV170),IF($BC$3="暦月",SUM(U170:AY170),""))</f>
        <v>0</v>
      </c>
      <c r="BA170" s="442"/>
      <c r="BB170" s="443">
        <f>IF($BC$3="４週",AZ170/4,IF($BC$3="暦月",(AZ170/($BC$8/7)),""))</f>
        <v>0</v>
      </c>
      <c r="BC170" s="443"/>
      <c r="BD170" s="475"/>
      <c r="BE170" s="475"/>
      <c r="BF170" s="475"/>
      <c r="BG170" s="475"/>
      <c r="BH170" s="475"/>
    </row>
    <row r="171" spans="2:60" ht="20.25" customHeight="1" x14ac:dyDescent="0.4">
      <c r="B171" s="428" t="s">
        <v>62</v>
      </c>
      <c r="C171" s="428"/>
      <c r="D171" s="428"/>
      <c r="E171" s="428"/>
      <c r="F171" s="428"/>
      <c r="G171" s="428"/>
      <c r="H171" s="428"/>
      <c r="I171" s="428"/>
      <c r="J171" s="428"/>
      <c r="K171" s="428"/>
      <c r="L171" s="428"/>
      <c r="M171" s="428"/>
      <c r="N171" s="428"/>
      <c r="O171" s="428"/>
      <c r="P171" s="428"/>
      <c r="Q171" s="428"/>
      <c r="R171" s="428"/>
      <c r="S171" s="428"/>
      <c r="T171" s="428"/>
      <c r="U171" s="179"/>
      <c r="V171" s="180"/>
      <c r="W171" s="180"/>
      <c r="X171" s="180"/>
      <c r="Y171" s="180"/>
      <c r="Z171" s="180"/>
      <c r="AA171" s="181"/>
      <c r="AB171" s="182"/>
      <c r="AC171" s="180"/>
      <c r="AD171" s="180"/>
      <c r="AE171" s="180"/>
      <c r="AF171" s="180"/>
      <c r="AG171" s="180"/>
      <c r="AH171" s="181"/>
      <c r="AI171" s="182"/>
      <c r="AJ171" s="180"/>
      <c r="AK171" s="180"/>
      <c r="AL171" s="180"/>
      <c r="AM171" s="180"/>
      <c r="AN171" s="180"/>
      <c r="AO171" s="181"/>
      <c r="AP171" s="182"/>
      <c r="AQ171" s="180"/>
      <c r="AR171" s="180"/>
      <c r="AS171" s="180"/>
      <c r="AT171" s="180"/>
      <c r="AU171" s="180"/>
      <c r="AV171" s="181"/>
      <c r="AW171" s="182"/>
      <c r="AX171" s="180"/>
      <c r="AY171" s="125"/>
      <c r="AZ171" s="429"/>
      <c r="BA171" s="429"/>
      <c r="BB171" s="430"/>
      <c r="BC171" s="430"/>
      <c r="BD171" s="430"/>
      <c r="BE171" s="430"/>
      <c r="BF171" s="430"/>
      <c r="BG171" s="430"/>
      <c r="BH171" s="430"/>
    </row>
    <row r="172" spans="2:60" ht="20.25" customHeight="1" x14ac:dyDescent="0.4">
      <c r="B172" s="431" t="s">
        <v>63</v>
      </c>
      <c r="C172" s="431"/>
      <c r="D172" s="431"/>
      <c r="E172" s="431"/>
      <c r="F172" s="431"/>
      <c r="G172" s="431"/>
      <c r="H172" s="431"/>
      <c r="I172" s="431"/>
      <c r="J172" s="431"/>
      <c r="K172" s="431"/>
      <c r="L172" s="431"/>
      <c r="M172" s="431"/>
      <c r="N172" s="431"/>
      <c r="O172" s="431"/>
      <c r="P172" s="431"/>
      <c r="Q172" s="431"/>
      <c r="R172" s="431"/>
      <c r="S172" s="431"/>
      <c r="T172" s="431"/>
      <c r="U172" s="126"/>
      <c r="V172" s="127"/>
      <c r="W172" s="127"/>
      <c r="X172" s="127"/>
      <c r="Y172" s="127"/>
      <c r="Z172" s="127"/>
      <c r="AA172" s="128"/>
      <c r="AB172" s="129"/>
      <c r="AC172" s="127"/>
      <c r="AD172" s="127"/>
      <c r="AE172" s="127"/>
      <c r="AF172" s="127"/>
      <c r="AG172" s="127"/>
      <c r="AH172" s="128"/>
      <c r="AI172" s="129"/>
      <c r="AJ172" s="127"/>
      <c r="AK172" s="127"/>
      <c r="AL172" s="127"/>
      <c r="AM172" s="127"/>
      <c r="AN172" s="127"/>
      <c r="AO172" s="128"/>
      <c r="AP172" s="129"/>
      <c r="AQ172" s="127"/>
      <c r="AR172" s="127"/>
      <c r="AS172" s="127"/>
      <c r="AT172" s="127"/>
      <c r="AU172" s="127"/>
      <c r="AV172" s="128"/>
      <c r="AW172" s="129"/>
      <c r="AX172" s="127"/>
      <c r="AY172" s="130"/>
      <c r="AZ172" s="429"/>
      <c r="BA172" s="429"/>
      <c r="BB172" s="430"/>
      <c r="BC172" s="430"/>
      <c r="BD172" s="430"/>
      <c r="BE172" s="430"/>
      <c r="BF172" s="430"/>
      <c r="BG172" s="430"/>
      <c r="BH172" s="430"/>
    </row>
    <row r="173" spans="2:60" ht="20.25" customHeight="1" x14ac:dyDescent="0.4">
      <c r="B173" s="431" t="s">
        <v>64</v>
      </c>
      <c r="C173" s="431"/>
      <c r="D173" s="431"/>
      <c r="E173" s="431"/>
      <c r="F173" s="431"/>
      <c r="G173" s="431"/>
      <c r="H173" s="431"/>
      <c r="I173" s="431"/>
      <c r="J173" s="431"/>
      <c r="K173" s="431"/>
      <c r="L173" s="431"/>
      <c r="M173" s="431"/>
      <c r="N173" s="431"/>
      <c r="O173" s="431"/>
      <c r="P173" s="431"/>
      <c r="Q173" s="431"/>
      <c r="R173" s="431"/>
      <c r="S173" s="431"/>
      <c r="T173" s="431"/>
      <c r="U173" s="126"/>
      <c r="V173" s="127"/>
      <c r="W173" s="127"/>
      <c r="X173" s="127"/>
      <c r="Y173" s="127"/>
      <c r="Z173" s="127"/>
      <c r="AA173" s="183"/>
      <c r="AB173" s="184"/>
      <c r="AC173" s="127"/>
      <c r="AD173" s="127"/>
      <c r="AE173" s="127"/>
      <c r="AF173" s="127"/>
      <c r="AG173" s="127"/>
      <c r="AH173" s="183"/>
      <c r="AI173" s="184"/>
      <c r="AJ173" s="127"/>
      <c r="AK173" s="127"/>
      <c r="AL173" s="127"/>
      <c r="AM173" s="127"/>
      <c r="AN173" s="127"/>
      <c r="AO173" s="183"/>
      <c r="AP173" s="184"/>
      <c r="AQ173" s="127"/>
      <c r="AR173" s="127"/>
      <c r="AS173" s="127"/>
      <c r="AT173" s="127"/>
      <c r="AU173" s="127"/>
      <c r="AV173" s="183"/>
      <c r="AW173" s="184"/>
      <c r="AX173" s="127"/>
      <c r="AY173" s="130"/>
      <c r="AZ173" s="429"/>
      <c r="BA173" s="429"/>
      <c r="BB173" s="430"/>
      <c r="BC173" s="430"/>
      <c r="BD173" s="430"/>
      <c r="BE173" s="430"/>
      <c r="BF173" s="430"/>
      <c r="BG173" s="430"/>
      <c r="BH173" s="430"/>
    </row>
    <row r="174" spans="2:60" ht="20.25" customHeight="1" x14ac:dyDescent="0.4">
      <c r="B174" s="431" t="s">
        <v>65</v>
      </c>
      <c r="C174" s="431"/>
      <c r="D174" s="431"/>
      <c r="E174" s="431"/>
      <c r="F174" s="431"/>
      <c r="G174" s="431"/>
      <c r="H174" s="431"/>
      <c r="I174" s="431"/>
      <c r="J174" s="431"/>
      <c r="K174" s="431"/>
      <c r="L174" s="431"/>
      <c r="M174" s="431"/>
      <c r="N174" s="431"/>
      <c r="O174" s="431"/>
      <c r="P174" s="431"/>
      <c r="Q174" s="431"/>
      <c r="R174" s="431"/>
      <c r="S174" s="431"/>
      <c r="T174" s="431"/>
      <c r="U174" s="126"/>
      <c r="V174" s="127"/>
      <c r="W174" s="127"/>
      <c r="X174" s="127"/>
      <c r="Y174" s="127"/>
      <c r="Z174" s="127"/>
      <c r="AA174" s="183"/>
      <c r="AB174" s="184"/>
      <c r="AC174" s="127"/>
      <c r="AD174" s="127"/>
      <c r="AE174" s="127"/>
      <c r="AF174" s="127"/>
      <c r="AG174" s="127"/>
      <c r="AH174" s="183"/>
      <c r="AI174" s="184"/>
      <c r="AJ174" s="127"/>
      <c r="AK174" s="127"/>
      <c r="AL174" s="127"/>
      <c r="AM174" s="127"/>
      <c r="AN174" s="127"/>
      <c r="AO174" s="183"/>
      <c r="AP174" s="184"/>
      <c r="AQ174" s="127"/>
      <c r="AR174" s="127"/>
      <c r="AS174" s="127"/>
      <c r="AT174" s="127"/>
      <c r="AU174" s="127"/>
      <c r="AV174" s="183"/>
      <c r="AW174" s="184"/>
      <c r="AX174" s="127"/>
      <c r="AY174" s="130"/>
      <c r="AZ174" s="429"/>
      <c r="BA174" s="429"/>
      <c r="BB174" s="430"/>
      <c r="BC174" s="430"/>
      <c r="BD174" s="430"/>
      <c r="BE174" s="430"/>
      <c r="BF174" s="430"/>
      <c r="BG174" s="430"/>
      <c r="BH174" s="430"/>
    </row>
    <row r="175" spans="2:60" ht="20.25" customHeight="1" x14ac:dyDescent="0.4">
      <c r="B175" s="431" t="s">
        <v>66</v>
      </c>
      <c r="C175" s="431"/>
      <c r="D175" s="431"/>
      <c r="E175" s="431"/>
      <c r="F175" s="431"/>
      <c r="G175" s="431"/>
      <c r="H175" s="431"/>
      <c r="I175" s="431"/>
      <c r="J175" s="431"/>
      <c r="K175" s="431"/>
      <c r="L175" s="431"/>
      <c r="M175" s="431"/>
      <c r="N175" s="431"/>
      <c r="O175" s="431"/>
      <c r="P175" s="431"/>
      <c r="Q175" s="431"/>
      <c r="R175" s="431"/>
      <c r="S175" s="431"/>
      <c r="T175" s="431"/>
      <c r="U175" s="131" t="str">
        <f t="shared" ref="U175:AY175" si="1">IF(SUMIF($F$21:$F$68,"介護従業者",U21:U68)=0,"",SUMIF($F$21:$F$68,"介護従業者",U21:U68))</f>
        <v/>
      </c>
      <c r="V175" s="132" t="str">
        <f t="shared" si="1"/>
        <v/>
      </c>
      <c r="W175" s="132" t="str">
        <f t="shared" si="1"/>
        <v/>
      </c>
      <c r="X175" s="132" t="str">
        <f t="shared" si="1"/>
        <v/>
      </c>
      <c r="Y175" s="132" t="str">
        <f t="shared" si="1"/>
        <v/>
      </c>
      <c r="Z175" s="132" t="str">
        <f t="shared" si="1"/>
        <v/>
      </c>
      <c r="AA175" s="133" t="str">
        <f t="shared" si="1"/>
        <v/>
      </c>
      <c r="AB175" s="131" t="str">
        <f t="shared" si="1"/>
        <v/>
      </c>
      <c r="AC175" s="132" t="str">
        <f t="shared" si="1"/>
        <v/>
      </c>
      <c r="AD175" s="132" t="str">
        <f t="shared" si="1"/>
        <v/>
      </c>
      <c r="AE175" s="132" t="str">
        <f t="shared" si="1"/>
        <v/>
      </c>
      <c r="AF175" s="132" t="str">
        <f t="shared" si="1"/>
        <v/>
      </c>
      <c r="AG175" s="132" t="str">
        <f t="shared" si="1"/>
        <v/>
      </c>
      <c r="AH175" s="133" t="str">
        <f t="shared" si="1"/>
        <v/>
      </c>
      <c r="AI175" s="131" t="str">
        <f t="shared" si="1"/>
        <v/>
      </c>
      <c r="AJ175" s="132" t="str">
        <f t="shared" si="1"/>
        <v/>
      </c>
      <c r="AK175" s="132" t="str">
        <f t="shared" si="1"/>
        <v/>
      </c>
      <c r="AL175" s="132" t="str">
        <f t="shared" si="1"/>
        <v/>
      </c>
      <c r="AM175" s="132" t="str">
        <f t="shared" si="1"/>
        <v/>
      </c>
      <c r="AN175" s="132" t="str">
        <f t="shared" si="1"/>
        <v/>
      </c>
      <c r="AO175" s="133" t="str">
        <f t="shared" si="1"/>
        <v/>
      </c>
      <c r="AP175" s="131" t="str">
        <f t="shared" si="1"/>
        <v/>
      </c>
      <c r="AQ175" s="132" t="str">
        <f t="shared" si="1"/>
        <v/>
      </c>
      <c r="AR175" s="132" t="str">
        <f t="shared" si="1"/>
        <v/>
      </c>
      <c r="AS175" s="132" t="str">
        <f t="shared" si="1"/>
        <v/>
      </c>
      <c r="AT175" s="132" t="str">
        <f t="shared" si="1"/>
        <v/>
      </c>
      <c r="AU175" s="132" t="str">
        <f t="shared" si="1"/>
        <v/>
      </c>
      <c r="AV175" s="133" t="str">
        <f t="shared" si="1"/>
        <v/>
      </c>
      <c r="AW175" s="131" t="str">
        <f t="shared" si="1"/>
        <v/>
      </c>
      <c r="AX175" s="132" t="str">
        <f t="shared" si="1"/>
        <v/>
      </c>
      <c r="AY175" s="132" t="str">
        <f t="shared" si="1"/>
        <v/>
      </c>
      <c r="AZ175" s="377">
        <f>IF($BC$3="４週",SUM(U175:AV175),IF($BC$3="暦月",SUM(U175:AY175),""))</f>
        <v>0</v>
      </c>
      <c r="BA175" s="377"/>
      <c r="BB175" s="430"/>
      <c r="BC175" s="430"/>
      <c r="BD175" s="430"/>
      <c r="BE175" s="430"/>
      <c r="BF175" s="430"/>
      <c r="BG175" s="430"/>
      <c r="BH175" s="430"/>
    </row>
    <row r="176" spans="2:60" ht="20.25" customHeight="1" x14ac:dyDescent="0.4">
      <c r="B176" s="432" t="s">
        <v>67</v>
      </c>
      <c r="C176" s="432"/>
      <c r="D176" s="432"/>
      <c r="E176" s="432"/>
      <c r="F176" s="432"/>
      <c r="G176" s="432"/>
      <c r="H176" s="432"/>
      <c r="I176" s="432"/>
      <c r="J176" s="432"/>
      <c r="K176" s="432"/>
      <c r="L176" s="432"/>
      <c r="M176" s="432"/>
      <c r="N176" s="432"/>
      <c r="O176" s="432"/>
      <c r="P176" s="432"/>
      <c r="Q176" s="432"/>
      <c r="R176" s="432"/>
      <c r="S176" s="432"/>
      <c r="T176" s="432"/>
      <c r="U176" s="134" t="str">
        <f t="shared" ref="U176:AY176" si="2">IF(SUMIF($G$21:$G$68,"介護従業者",U21:U68)=0,"",SUMIF($G$21:$G$68,"介護従業者",U21:U68))</f>
        <v/>
      </c>
      <c r="V176" s="135" t="str">
        <f t="shared" si="2"/>
        <v/>
      </c>
      <c r="W176" s="135" t="str">
        <f t="shared" si="2"/>
        <v/>
      </c>
      <c r="X176" s="135" t="str">
        <f t="shared" si="2"/>
        <v/>
      </c>
      <c r="Y176" s="135" t="str">
        <f t="shared" si="2"/>
        <v/>
      </c>
      <c r="Z176" s="135" t="str">
        <f t="shared" si="2"/>
        <v/>
      </c>
      <c r="AA176" s="136" t="str">
        <f t="shared" si="2"/>
        <v/>
      </c>
      <c r="AB176" s="137" t="str">
        <f t="shared" si="2"/>
        <v/>
      </c>
      <c r="AC176" s="135" t="str">
        <f t="shared" si="2"/>
        <v/>
      </c>
      <c r="AD176" s="135" t="str">
        <f t="shared" si="2"/>
        <v/>
      </c>
      <c r="AE176" s="135" t="str">
        <f t="shared" si="2"/>
        <v/>
      </c>
      <c r="AF176" s="135" t="str">
        <f t="shared" si="2"/>
        <v/>
      </c>
      <c r="AG176" s="135" t="str">
        <f t="shared" si="2"/>
        <v/>
      </c>
      <c r="AH176" s="136" t="str">
        <f t="shared" si="2"/>
        <v/>
      </c>
      <c r="AI176" s="137" t="str">
        <f t="shared" si="2"/>
        <v/>
      </c>
      <c r="AJ176" s="135" t="str">
        <f t="shared" si="2"/>
        <v/>
      </c>
      <c r="AK176" s="135" t="str">
        <f t="shared" si="2"/>
        <v/>
      </c>
      <c r="AL176" s="135" t="str">
        <f t="shared" si="2"/>
        <v/>
      </c>
      <c r="AM176" s="135" t="str">
        <f t="shared" si="2"/>
        <v/>
      </c>
      <c r="AN176" s="135" t="str">
        <f t="shared" si="2"/>
        <v/>
      </c>
      <c r="AO176" s="136" t="str">
        <f t="shared" si="2"/>
        <v/>
      </c>
      <c r="AP176" s="137" t="str">
        <f t="shared" si="2"/>
        <v/>
      </c>
      <c r="AQ176" s="135" t="str">
        <f t="shared" si="2"/>
        <v/>
      </c>
      <c r="AR176" s="135" t="str">
        <f t="shared" si="2"/>
        <v/>
      </c>
      <c r="AS176" s="135" t="str">
        <f t="shared" si="2"/>
        <v/>
      </c>
      <c r="AT176" s="135" t="str">
        <f t="shared" si="2"/>
        <v/>
      </c>
      <c r="AU176" s="135" t="str">
        <f t="shared" si="2"/>
        <v/>
      </c>
      <c r="AV176" s="136" t="str">
        <f t="shared" si="2"/>
        <v/>
      </c>
      <c r="AW176" s="137" t="str">
        <f t="shared" si="2"/>
        <v/>
      </c>
      <c r="AX176" s="135" t="str">
        <f t="shared" si="2"/>
        <v/>
      </c>
      <c r="AY176" s="138" t="str">
        <f t="shared" si="2"/>
        <v/>
      </c>
      <c r="AZ176" s="379">
        <f>IF($BC$3="４週",SUM(U176:AV176),IF($BC$3="暦月",SUM(U176:AY176),""))</f>
        <v>0</v>
      </c>
      <c r="BA176" s="379"/>
      <c r="BB176" s="430"/>
      <c r="BC176" s="430"/>
      <c r="BD176" s="430"/>
      <c r="BE176" s="430"/>
      <c r="BF176" s="430"/>
      <c r="BG176" s="430"/>
      <c r="BH176" s="430"/>
    </row>
    <row r="177" spans="3:60" s="139" customFormat="1" ht="20.25" customHeight="1" x14ac:dyDescent="0.4">
      <c r="C177" s="140"/>
      <c r="D177" s="140"/>
      <c r="E177" s="140"/>
      <c r="F177" s="140"/>
      <c r="G177" s="140"/>
      <c r="R177" s="141"/>
      <c r="BH177" s="142"/>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43"/>
      <c r="B231" s="143"/>
      <c r="C231" s="144"/>
      <c r="D231" s="144"/>
      <c r="E231" s="144"/>
      <c r="F231" s="144"/>
      <c r="G231" s="144"/>
      <c r="H231" s="144"/>
      <c r="I231" s="145"/>
      <c r="J231" s="145"/>
      <c r="K231" s="145"/>
      <c r="L231" s="145"/>
      <c r="M231" s="145"/>
      <c r="N231" s="145"/>
      <c r="O231" s="145"/>
      <c r="P231" s="145"/>
      <c r="Q231" s="145"/>
      <c r="R231" s="145"/>
      <c r="S231" s="145"/>
      <c r="T231" s="145"/>
      <c r="U231" s="145"/>
      <c r="V231" s="145"/>
      <c r="W231" s="145"/>
      <c r="X231" s="145"/>
      <c r="Y231" s="145"/>
      <c r="Z231" s="145"/>
      <c r="AA231" s="145"/>
      <c r="AB231" s="145"/>
      <c r="AC231" s="145"/>
      <c r="AD231" s="145"/>
      <c r="AE231" s="145"/>
      <c r="AF231" s="145"/>
      <c r="AG231" s="145"/>
      <c r="AH231" s="145"/>
      <c r="AI231" s="145"/>
      <c r="AJ231" s="145"/>
      <c r="AK231" s="145"/>
      <c r="AL231" s="145"/>
      <c r="AM231" s="145"/>
      <c r="AN231" s="145"/>
      <c r="AO231" s="145"/>
      <c r="AP231" s="145"/>
      <c r="AQ231" s="145"/>
      <c r="AR231" s="145"/>
      <c r="AS231" s="145"/>
      <c r="AT231" s="145"/>
      <c r="AU231" s="145"/>
      <c r="AV231" s="145"/>
      <c r="AW231" s="145"/>
      <c r="AX231" s="146"/>
      <c r="AY231" s="146"/>
      <c r="AZ231" s="146"/>
      <c r="BA231" s="146"/>
      <c r="BB231" s="146"/>
      <c r="BC231" s="146"/>
      <c r="BD231" s="146"/>
      <c r="BE231" s="146"/>
    </row>
    <row r="232" spans="1:57" x14ac:dyDescent="0.4">
      <c r="A232" s="143"/>
      <c r="B232" s="143"/>
      <c r="C232" s="144"/>
      <c r="D232" s="144"/>
      <c r="E232" s="144"/>
      <c r="F232" s="144"/>
      <c r="G232" s="144"/>
      <c r="H232" s="144"/>
      <c r="I232" s="145"/>
      <c r="J232" s="145"/>
      <c r="K232" s="145"/>
      <c r="L232" s="145"/>
      <c r="M232" s="145"/>
      <c r="N232" s="145"/>
      <c r="O232" s="145"/>
      <c r="P232" s="145"/>
      <c r="Q232" s="145"/>
      <c r="R232" s="145"/>
      <c r="S232" s="145"/>
      <c r="T232" s="145"/>
      <c r="U232" s="145"/>
      <c r="V232" s="145"/>
      <c r="W232" s="145"/>
      <c r="X232" s="145"/>
      <c r="Y232" s="145"/>
      <c r="Z232" s="145"/>
      <c r="AA232" s="145"/>
      <c r="AB232" s="145"/>
      <c r="AC232" s="145"/>
      <c r="AD232" s="145"/>
      <c r="AE232" s="145"/>
      <c r="AF232" s="145"/>
      <c r="AG232" s="145"/>
      <c r="AH232" s="145"/>
      <c r="AI232" s="145"/>
      <c r="AJ232" s="145"/>
      <c r="AK232" s="145"/>
      <c r="AL232" s="145"/>
      <c r="AM232" s="145"/>
      <c r="AN232" s="145"/>
      <c r="AO232" s="145"/>
      <c r="AP232" s="145"/>
      <c r="AQ232" s="145"/>
      <c r="AR232" s="145"/>
      <c r="AS232" s="145"/>
      <c r="AT232" s="145"/>
      <c r="AU232" s="145"/>
      <c r="AV232" s="145"/>
      <c r="AW232" s="145"/>
      <c r="AX232" s="146"/>
      <c r="AY232" s="146"/>
      <c r="AZ232" s="146"/>
      <c r="BA232" s="146"/>
      <c r="BB232" s="146"/>
      <c r="BC232" s="146"/>
      <c r="BD232" s="146"/>
      <c r="BE232" s="146"/>
    </row>
    <row r="233" spans="1:57" x14ac:dyDescent="0.4">
      <c r="A233" s="143"/>
      <c r="B233" s="143"/>
      <c r="C233" s="147"/>
      <c r="D233" s="147"/>
      <c r="E233" s="147"/>
      <c r="F233" s="147"/>
      <c r="G233" s="147"/>
      <c r="H233" s="147"/>
      <c r="I233" s="144"/>
      <c r="J233" s="144"/>
      <c r="K233" s="143"/>
      <c r="L233" s="143"/>
      <c r="M233" s="143"/>
      <c r="N233" s="143"/>
      <c r="O233" s="143"/>
      <c r="P233" s="143"/>
    </row>
    <row r="234" spans="1:57" x14ac:dyDescent="0.4">
      <c r="A234" s="143"/>
      <c r="B234" s="143"/>
      <c r="C234" s="147"/>
      <c r="D234" s="147"/>
      <c r="E234" s="147"/>
      <c r="F234" s="147"/>
      <c r="G234" s="147"/>
      <c r="H234" s="147"/>
      <c r="I234" s="144"/>
      <c r="J234" s="144"/>
      <c r="K234" s="143"/>
      <c r="L234" s="143"/>
      <c r="M234" s="143"/>
      <c r="N234" s="143"/>
      <c r="O234" s="143"/>
      <c r="P234" s="143"/>
    </row>
    <row r="235" spans="1:57" x14ac:dyDescent="0.4">
      <c r="C235" s="44"/>
      <c r="D235" s="44"/>
      <c r="E235" s="44"/>
      <c r="F235" s="44"/>
      <c r="G235" s="44"/>
      <c r="H235" s="44"/>
    </row>
    <row r="236" spans="1:57" x14ac:dyDescent="0.4">
      <c r="C236" s="44"/>
      <c r="D236" s="44"/>
      <c r="E236" s="44"/>
      <c r="F236" s="44"/>
      <c r="G236" s="44"/>
      <c r="H236" s="44"/>
    </row>
    <row r="237" spans="1:57" x14ac:dyDescent="0.4">
      <c r="C237" s="44"/>
      <c r="D237" s="44"/>
      <c r="E237" s="44"/>
      <c r="F237" s="44"/>
      <c r="G237" s="44"/>
      <c r="H237" s="44"/>
    </row>
    <row r="238" spans="1:57" x14ac:dyDescent="0.4">
      <c r="C238" s="44"/>
      <c r="D238" s="44"/>
      <c r="E238" s="44"/>
      <c r="F238" s="44"/>
      <c r="G238" s="44"/>
      <c r="H238" s="44"/>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6"/>
    <mergeCell ref="B172:T172"/>
    <mergeCell ref="B173:T173"/>
    <mergeCell ref="B174:T174"/>
    <mergeCell ref="B175:T175"/>
    <mergeCell ref="AZ175:BA175"/>
    <mergeCell ref="B176:T176"/>
    <mergeCell ref="AZ176:BA176"/>
  </mergeCells>
  <phoneticPr fontId="19"/>
  <conditionalFormatting sqref="U23:AA23 U68:AY68">
    <cfRule type="expression" dxfId="409" priority="2">
      <formula>OR(U$171=$B22,U$172=$B22)</formula>
    </cfRule>
  </conditionalFormatting>
  <conditionalFormatting sqref="U22:AA23">
    <cfRule type="expression" dxfId="408" priority="3">
      <formula>INDIRECT(ADDRESS(ROW(),COLUMN()))=TRUNC(INDIRECT(ADDRESS(ROW(),COLUMN())))</formula>
    </cfRule>
  </conditionalFormatting>
  <conditionalFormatting sqref="AZ22:BC23">
    <cfRule type="expression" dxfId="407" priority="4">
      <formula>INDIRECT(ADDRESS(ROW(),COLUMN()))=TRUNC(INDIRECT(ADDRESS(ROW(),COLUMN())))</formula>
    </cfRule>
  </conditionalFormatting>
  <conditionalFormatting sqref="AZ25:BC26">
    <cfRule type="expression" dxfId="406" priority="5">
      <formula>INDIRECT(ADDRESS(ROW(),COLUMN()))=TRUNC(INDIRECT(ADDRESS(ROW(),COLUMN())))</formula>
    </cfRule>
  </conditionalFormatting>
  <conditionalFormatting sqref="AZ28:BC29">
    <cfRule type="expression" dxfId="405" priority="6">
      <formula>INDIRECT(ADDRESS(ROW(),COLUMN()))=TRUNC(INDIRECT(ADDRESS(ROW(),COLUMN())))</formula>
    </cfRule>
  </conditionalFormatting>
  <conditionalFormatting sqref="AZ31:BC32">
    <cfRule type="expression" dxfId="404" priority="7">
      <formula>INDIRECT(ADDRESS(ROW(),COLUMN()))=TRUNC(INDIRECT(ADDRESS(ROW(),COLUMN())))</formula>
    </cfRule>
  </conditionalFormatting>
  <conditionalFormatting sqref="AZ34:BC35">
    <cfRule type="expression" dxfId="403" priority="8">
      <formula>INDIRECT(ADDRESS(ROW(),COLUMN()))=TRUNC(INDIRECT(ADDRESS(ROW(),COLUMN())))</formula>
    </cfRule>
  </conditionalFormatting>
  <conditionalFormatting sqref="AZ37:BC38">
    <cfRule type="expression" dxfId="402" priority="9">
      <formula>INDIRECT(ADDRESS(ROW(),COLUMN()))=TRUNC(INDIRECT(ADDRESS(ROW(),COLUMN())))</formula>
    </cfRule>
  </conditionalFormatting>
  <conditionalFormatting sqref="AZ40:BC41">
    <cfRule type="expression" dxfId="401" priority="10">
      <formula>INDIRECT(ADDRESS(ROW(),COLUMN()))=TRUNC(INDIRECT(ADDRESS(ROW(),COLUMN())))</formula>
    </cfRule>
  </conditionalFormatting>
  <conditionalFormatting sqref="AZ43:BC44">
    <cfRule type="expression" dxfId="400" priority="11">
      <formula>INDIRECT(ADDRESS(ROW(),COLUMN()))=TRUNC(INDIRECT(ADDRESS(ROW(),COLUMN())))</formula>
    </cfRule>
  </conditionalFormatting>
  <conditionalFormatting sqref="AZ46:BC47">
    <cfRule type="expression" dxfId="399" priority="12">
      <formula>INDIRECT(ADDRESS(ROW(),COLUMN()))=TRUNC(INDIRECT(ADDRESS(ROW(),COLUMN())))</formula>
    </cfRule>
  </conditionalFormatting>
  <conditionalFormatting sqref="AZ49:BC50">
    <cfRule type="expression" dxfId="398" priority="13">
      <formula>INDIRECT(ADDRESS(ROW(),COLUMN()))=TRUNC(INDIRECT(ADDRESS(ROW(),COLUMN())))</formula>
    </cfRule>
  </conditionalFormatting>
  <conditionalFormatting sqref="AZ52:BC53">
    <cfRule type="expression" dxfId="397" priority="14">
      <formula>INDIRECT(ADDRESS(ROW(),COLUMN()))=TRUNC(INDIRECT(ADDRESS(ROW(),COLUMN())))</formula>
    </cfRule>
  </conditionalFormatting>
  <conditionalFormatting sqref="AZ55:BC56">
    <cfRule type="expression" dxfId="396" priority="15">
      <formula>INDIRECT(ADDRESS(ROW(),COLUMN()))=TRUNC(INDIRECT(ADDRESS(ROW(),COLUMN())))</formula>
    </cfRule>
  </conditionalFormatting>
  <conditionalFormatting sqref="AZ58:BC59">
    <cfRule type="expression" dxfId="395" priority="16">
      <formula>INDIRECT(ADDRESS(ROW(),COLUMN()))=TRUNC(INDIRECT(ADDRESS(ROW(),COLUMN())))</formula>
    </cfRule>
  </conditionalFormatting>
  <conditionalFormatting sqref="AZ61:BC62">
    <cfRule type="expression" dxfId="394" priority="17">
      <formula>INDIRECT(ADDRESS(ROW(),COLUMN()))=TRUNC(INDIRECT(ADDRESS(ROW(),COLUMN())))</formula>
    </cfRule>
  </conditionalFormatting>
  <conditionalFormatting sqref="AZ64:BC65">
    <cfRule type="expression" dxfId="393" priority="18">
      <formula>INDIRECT(ADDRESS(ROW(),COLUMN()))=TRUNC(INDIRECT(ADDRESS(ROW(),COLUMN())))</formula>
    </cfRule>
  </conditionalFormatting>
  <conditionalFormatting sqref="AZ67:BC68">
    <cfRule type="expression" dxfId="392" priority="19">
      <formula>INDIRECT(ADDRESS(ROW(),COLUMN()))=TRUNC(INDIRECT(ADDRESS(ROW(),COLUMN())))</formula>
    </cfRule>
  </conditionalFormatting>
  <conditionalFormatting sqref="U171:BA176">
    <cfRule type="expression" dxfId="391" priority="20">
      <formula>INDIRECT(ADDRESS(ROW(),COLUMN()))=TRUNC(INDIRECT(ADDRESS(ROW(),COLUMN())))</formula>
    </cfRule>
  </conditionalFormatting>
  <conditionalFormatting sqref="AB23:AH23">
    <cfRule type="expression" dxfId="390" priority="21">
      <formula>OR(AB$171=$B22,AB$172=$B22)</formula>
    </cfRule>
  </conditionalFormatting>
  <conditionalFormatting sqref="AB22:AH23">
    <cfRule type="expression" dxfId="389" priority="22">
      <formula>INDIRECT(ADDRESS(ROW(),COLUMN()))=TRUNC(INDIRECT(ADDRESS(ROW(),COLUMN())))</formula>
    </cfRule>
  </conditionalFormatting>
  <conditionalFormatting sqref="AI23:AO23">
    <cfRule type="expression" dxfId="388" priority="23">
      <formula>OR(AI$171=$B22,AI$172=$B22)</formula>
    </cfRule>
  </conditionalFormatting>
  <conditionalFormatting sqref="AI22:AO23">
    <cfRule type="expression" dxfId="387" priority="24">
      <formula>INDIRECT(ADDRESS(ROW(),COLUMN()))=TRUNC(INDIRECT(ADDRESS(ROW(),COLUMN())))</formula>
    </cfRule>
  </conditionalFormatting>
  <conditionalFormatting sqref="AP23:AV23">
    <cfRule type="expression" dxfId="386" priority="25">
      <formula>OR(AP$171=$B22,AP$172=$B22)</formula>
    </cfRule>
  </conditionalFormatting>
  <conditionalFormatting sqref="AP22:AV23">
    <cfRule type="expression" dxfId="385" priority="26">
      <formula>INDIRECT(ADDRESS(ROW(),COLUMN()))=TRUNC(INDIRECT(ADDRESS(ROW(),COLUMN())))</formula>
    </cfRule>
  </conditionalFormatting>
  <conditionalFormatting sqref="AW23:AY23">
    <cfRule type="expression" dxfId="384" priority="27">
      <formula>OR(AW$171=$B22,AW$172=$B22)</formula>
    </cfRule>
  </conditionalFormatting>
  <conditionalFormatting sqref="AW22:AY23">
    <cfRule type="expression" dxfId="383" priority="28">
      <formula>INDIRECT(ADDRESS(ROW(),COLUMN()))=TRUNC(INDIRECT(ADDRESS(ROW(),COLUMN())))</formula>
    </cfRule>
  </conditionalFormatting>
  <conditionalFormatting sqref="U26:AA26">
    <cfRule type="expression" dxfId="382" priority="29">
      <formula>OR(U$171=$B25,U$172=$B25)</formula>
    </cfRule>
  </conditionalFormatting>
  <conditionalFormatting sqref="U25:AA26">
    <cfRule type="expression" dxfId="381" priority="30">
      <formula>INDIRECT(ADDRESS(ROW(),COLUMN()))=TRUNC(INDIRECT(ADDRESS(ROW(),COLUMN())))</formula>
    </cfRule>
  </conditionalFormatting>
  <conditionalFormatting sqref="AB26:AH26">
    <cfRule type="expression" dxfId="380" priority="31">
      <formula>OR(AB$171=$B25,AB$172=$B25)</formula>
    </cfRule>
  </conditionalFormatting>
  <conditionalFormatting sqref="AB25:AH26">
    <cfRule type="expression" dxfId="379" priority="32">
      <formula>INDIRECT(ADDRESS(ROW(),COLUMN()))=TRUNC(INDIRECT(ADDRESS(ROW(),COLUMN())))</formula>
    </cfRule>
  </conditionalFormatting>
  <conditionalFormatting sqref="AI26:AO26">
    <cfRule type="expression" dxfId="378" priority="33">
      <formula>OR(AI$171=$B25,AI$172=$B25)</formula>
    </cfRule>
  </conditionalFormatting>
  <conditionalFormatting sqref="AI25:AO26">
    <cfRule type="expression" dxfId="377" priority="34">
      <formula>INDIRECT(ADDRESS(ROW(),COLUMN()))=TRUNC(INDIRECT(ADDRESS(ROW(),COLUMN())))</formula>
    </cfRule>
  </conditionalFormatting>
  <conditionalFormatting sqref="AP26:AV26">
    <cfRule type="expression" dxfId="376" priority="35">
      <formula>OR(AP$171=$B25,AP$172=$B25)</formula>
    </cfRule>
  </conditionalFormatting>
  <conditionalFormatting sqref="AP25:AV26">
    <cfRule type="expression" dxfId="375" priority="36">
      <formula>INDIRECT(ADDRESS(ROW(),COLUMN()))=TRUNC(INDIRECT(ADDRESS(ROW(),COLUMN())))</formula>
    </cfRule>
  </conditionalFormatting>
  <conditionalFormatting sqref="AW26:AY26">
    <cfRule type="expression" dxfId="374" priority="37">
      <formula>OR(AW$171=$B25,AW$172=$B25)</formula>
    </cfRule>
  </conditionalFormatting>
  <conditionalFormatting sqref="AW25:AY26">
    <cfRule type="expression" dxfId="373" priority="38">
      <formula>INDIRECT(ADDRESS(ROW(),COLUMN()))=TRUNC(INDIRECT(ADDRESS(ROW(),COLUMN())))</formula>
    </cfRule>
  </conditionalFormatting>
  <conditionalFormatting sqref="U29:AA29">
    <cfRule type="expression" dxfId="372" priority="39">
      <formula>OR(U$171=$B28,U$172=$B28)</formula>
    </cfRule>
  </conditionalFormatting>
  <conditionalFormatting sqref="U28:AA29">
    <cfRule type="expression" dxfId="371" priority="40">
      <formula>INDIRECT(ADDRESS(ROW(),COLUMN()))=TRUNC(INDIRECT(ADDRESS(ROW(),COLUMN())))</formula>
    </cfRule>
  </conditionalFormatting>
  <conditionalFormatting sqref="AB29:AH29">
    <cfRule type="expression" dxfId="370" priority="41">
      <formula>OR(AB$171=$B28,AB$172=$B28)</formula>
    </cfRule>
  </conditionalFormatting>
  <conditionalFormatting sqref="AB28:AH29">
    <cfRule type="expression" dxfId="369" priority="42">
      <formula>INDIRECT(ADDRESS(ROW(),COLUMN()))=TRUNC(INDIRECT(ADDRESS(ROW(),COLUMN())))</formula>
    </cfRule>
  </conditionalFormatting>
  <conditionalFormatting sqref="AI29:AO29">
    <cfRule type="expression" dxfId="368" priority="43">
      <formula>OR(AI$171=$B28,AI$172=$B28)</formula>
    </cfRule>
  </conditionalFormatting>
  <conditionalFormatting sqref="AI28:AO29">
    <cfRule type="expression" dxfId="367" priority="44">
      <formula>INDIRECT(ADDRESS(ROW(),COLUMN()))=TRUNC(INDIRECT(ADDRESS(ROW(),COLUMN())))</formula>
    </cfRule>
  </conditionalFormatting>
  <conditionalFormatting sqref="AP29:AV29">
    <cfRule type="expression" dxfId="366" priority="45">
      <formula>OR(AP$171=$B28,AP$172=$B28)</formula>
    </cfRule>
  </conditionalFormatting>
  <conditionalFormatting sqref="AP28:AV29">
    <cfRule type="expression" dxfId="365" priority="46">
      <formula>INDIRECT(ADDRESS(ROW(),COLUMN()))=TRUNC(INDIRECT(ADDRESS(ROW(),COLUMN())))</formula>
    </cfRule>
  </conditionalFormatting>
  <conditionalFormatting sqref="AW29:AY29">
    <cfRule type="expression" dxfId="364" priority="47">
      <formula>OR(AW$171=$B28,AW$172=$B28)</formula>
    </cfRule>
  </conditionalFormatting>
  <conditionalFormatting sqref="AW28:AY29">
    <cfRule type="expression" dxfId="363" priority="48">
      <formula>INDIRECT(ADDRESS(ROW(),COLUMN()))=TRUNC(INDIRECT(ADDRESS(ROW(),COLUMN())))</formula>
    </cfRule>
  </conditionalFormatting>
  <conditionalFormatting sqref="U32:AA32">
    <cfRule type="expression" dxfId="362" priority="49">
      <formula>OR(U$171=$B31,U$172=$B31)</formula>
    </cfRule>
  </conditionalFormatting>
  <conditionalFormatting sqref="U31:AA32">
    <cfRule type="expression" dxfId="361" priority="50">
      <formula>INDIRECT(ADDRESS(ROW(),COLUMN()))=TRUNC(INDIRECT(ADDRESS(ROW(),COLUMN())))</formula>
    </cfRule>
  </conditionalFormatting>
  <conditionalFormatting sqref="AB32:AH32">
    <cfRule type="expression" dxfId="360" priority="51">
      <formula>OR(AB$171=$B31,AB$172=$B31)</formula>
    </cfRule>
  </conditionalFormatting>
  <conditionalFormatting sqref="AB31:AH32">
    <cfRule type="expression" dxfId="359" priority="52">
      <formula>INDIRECT(ADDRESS(ROW(),COLUMN()))=TRUNC(INDIRECT(ADDRESS(ROW(),COLUMN())))</formula>
    </cfRule>
  </conditionalFormatting>
  <conditionalFormatting sqref="AI32:AO32">
    <cfRule type="expression" dxfId="358" priority="53">
      <formula>OR(AI$171=$B31,AI$172=$B31)</formula>
    </cfRule>
  </conditionalFormatting>
  <conditionalFormatting sqref="AI31:AO32">
    <cfRule type="expression" dxfId="357" priority="54">
      <formula>INDIRECT(ADDRESS(ROW(),COLUMN()))=TRUNC(INDIRECT(ADDRESS(ROW(),COLUMN())))</formula>
    </cfRule>
  </conditionalFormatting>
  <conditionalFormatting sqref="AP32:AV32">
    <cfRule type="expression" dxfId="356" priority="55">
      <formula>OR(AP$171=$B31,AP$172=$B31)</formula>
    </cfRule>
  </conditionalFormatting>
  <conditionalFormatting sqref="AP31:AV32">
    <cfRule type="expression" dxfId="355" priority="56">
      <formula>INDIRECT(ADDRESS(ROW(),COLUMN()))=TRUNC(INDIRECT(ADDRESS(ROW(),COLUMN())))</formula>
    </cfRule>
  </conditionalFormatting>
  <conditionalFormatting sqref="AW32:AY32">
    <cfRule type="expression" dxfId="354" priority="57">
      <formula>OR(AW$171=$B31,AW$172=$B31)</formula>
    </cfRule>
  </conditionalFormatting>
  <conditionalFormatting sqref="AW31:AY32">
    <cfRule type="expression" dxfId="353" priority="58">
      <formula>INDIRECT(ADDRESS(ROW(),COLUMN()))=TRUNC(INDIRECT(ADDRESS(ROW(),COLUMN())))</formula>
    </cfRule>
  </conditionalFormatting>
  <conditionalFormatting sqref="U35:AA35">
    <cfRule type="expression" dxfId="352" priority="59">
      <formula>OR(U$171=$B34,U$172=$B34)</formula>
    </cfRule>
  </conditionalFormatting>
  <conditionalFormatting sqref="U34:AA35">
    <cfRule type="expression" dxfId="351" priority="60">
      <formula>INDIRECT(ADDRESS(ROW(),COLUMN()))=TRUNC(INDIRECT(ADDRESS(ROW(),COLUMN())))</formula>
    </cfRule>
  </conditionalFormatting>
  <conditionalFormatting sqref="AB35:AH35">
    <cfRule type="expression" dxfId="350" priority="61">
      <formula>OR(AB$171=$B34,AB$172=$B34)</formula>
    </cfRule>
  </conditionalFormatting>
  <conditionalFormatting sqref="AB34:AH35">
    <cfRule type="expression" dxfId="349" priority="62">
      <formula>INDIRECT(ADDRESS(ROW(),COLUMN()))=TRUNC(INDIRECT(ADDRESS(ROW(),COLUMN())))</formula>
    </cfRule>
  </conditionalFormatting>
  <conditionalFormatting sqref="AI35:AO35">
    <cfRule type="expression" dxfId="348" priority="63">
      <formula>OR(AI$171=$B34,AI$172=$B34)</formula>
    </cfRule>
  </conditionalFormatting>
  <conditionalFormatting sqref="AI34:AO35">
    <cfRule type="expression" dxfId="347" priority="64">
      <formula>INDIRECT(ADDRESS(ROW(),COLUMN()))=TRUNC(INDIRECT(ADDRESS(ROW(),COLUMN())))</formula>
    </cfRule>
  </conditionalFormatting>
  <conditionalFormatting sqref="AP35:AV35">
    <cfRule type="expression" dxfId="346" priority="65">
      <formula>OR(AP$171=$B34,AP$172=$B34)</formula>
    </cfRule>
  </conditionalFormatting>
  <conditionalFormatting sqref="AP34:AV35">
    <cfRule type="expression" dxfId="345" priority="66">
      <formula>INDIRECT(ADDRESS(ROW(),COLUMN()))=TRUNC(INDIRECT(ADDRESS(ROW(),COLUMN())))</formula>
    </cfRule>
  </conditionalFormatting>
  <conditionalFormatting sqref="AW35:AY35">
    <cfRule type="expression" dxfId="344" priority="67">
      <formula>OR(AW$171=$B34,AW$172=$B34)</formula>
    </cfRule>
  </conditionalFormatting>
  <conditionalFormatting sqref="AW34:AY35">
    <cfRule type="expression" dxfId="343" priority="68">
      <formula>INDIRECT(ADDRESS(ROW(),COLUMN()))=TRUNC(INDIRECT(ADDRESS(ROW(),COLUMN())))</formula>
    </cfRule>
  </conditionalFormatting>
  <conditionalFormatting sqref="U38:AA38">
    <cfRule type="expression" dxfId="342" priority="69">
      <formula>OR(U$171=$B37,U$172=$B37)</formula>
    </cfRule>
  </conditionalFormatting>
  <conditionalFormatting sqref="U37:AA38">
    <cfRule type="expression" dxfId="341" priority="70">
      <formula>INDIRECT(ADDRESS(ROW(),COLUMN()))=TRUNC(INDIRECT(ADDRESS(ROW(),COLUMN())))</formula>
    </cfRule>
  </conditionalFormatting>
  <conditionalFormatting sqref="AB38:AH38">
    <cfRule type="expression" dxfId="340" priority="71">
      <formula>OR(AB$171=$B37,AB$172=$B37)</formula>
    </cfRule>
  </conditionalFormatting>
  <conditionalFormatting sqref="AB37:AH38">
    <cfRule type="expression" dxfId="339" priority="72">
      <formula>INDIRECT(ADDRESS(ROW(),COLUMN()))=TRUNC(INDIRECT(ADDRESS(ROW(),COLUMN())))</formula>
    </cfRule>
  </conditionalFormatting>
  <conditionalFormatting sqref="AI38:AO38">
    <cfRule type="expression" dxfId="338" priority="73">
      <formula>OR(AI$171=$B37,AI$172=$B37)</formula>
    </cfRule>
  </conditionalFormatting>
  <conditionalFormatting sqref="AI37:AO38">
    <cfRule type="expression" dxfId="337" priority="74">
      <formula>INDIRECT(ADDRESS(ROW(),COLUMN()))=TRUNC(INDIRECT(ADDRESS(ROW(),COLUMN())))</formula>
    </cfRule>
  </conditionalFormatting>
  <conditionalFormatting sqref="AP38:AV38">
    <cfRule type="expression" dxfId="336" priority="75">
      <formula>OR(AP$171=$B37,AP$172=$B37)</formula>
    </cfRule>
  </conditionalFormatting>
  <conditionalFormatting sqref="AP37:AV38">
    <cfRule type="expression" dxfId="335" priority="76">
      <formula>INDIRECT(ADDRESS(ROW(),COLUMN()))=TRUNC(INDIRECT(ADDRESS(ROW(),COLUMN())))</formula>
    </cfRule>
  </conditionalFormatting>
  <conditionalFormatting sqref="AW38:AY38">
    <cfRule type="expression" dxfId="334" priority="77">
      <formula>OR(AW$171=$B37,AW$172=$B37)</formula>
    </cfRule>
  </conditionalFormatting>
  <conditionalFormatting sqref="AW37:AY38">
    <cfRule type="expression" dxfId="333" priority="78">
      <formula>INDIRECT(ADDRESS(ROW(),COLUMN()))=TRUNC(INDIRECT(ADDRESS(ROW(),COLUMN())))</formula>
    </cfRule>
  </conditionalFormatting>
  <conditionalFormatting sqref="U41:AA41">
    <cfRule type="expression" dxfId="332" priority="79">
      <formula>OR(U$171=$B40,U$172=$B40)</formula>
    </cfRule>
  </conditionalFormatting>
  <conditionalFormatting sqref="U40:AA41">
    <cfRule type="expression" dxfId="331" priority="80">
      <formula>INDIRECT(ADDRESS(ROW(),COLUMN()))=TRUNC(INDIRECT(ADDRESS(ROW(),COLUMN())))</formula>
    </cfRule>
  </conditionalFormatting>
  <conditionalFormatting sqref="AB41:AH41">
    <cfRule type="expression" dxfId="330" priority="81">
      <formula>OR(AB$171=$B40,AB$172=$B40)</formula>
    </cfRule>
  </conditionalFormatting>
  <conditionalFormatting sqref="AB40:AH41">
    <cfRule type="expression" dxfId="329" priority="82">
      <formula>INDIRECT(ADDRESS(ROW(),COLUMN()))=TRUNC(INDIRECT(ADDRESS(ROW(),COLUMN())))</formula>
    </cfRule>
  </conditionalFormatting>
  <conditionalFormatting sqref="AI41:AO41">
    <cfRule type="expression" dxfId="328" priority="83">
      <formula>OR(AI$171=$B40,AI$172=$B40)</formula>
    </cfRule>
  </conditionalFormatting>
  <conditionalFormatting sqref="AI40:AO41">
    <cfRule type="expression" dxfId="327" priority="84">
      <formula>INDIRECT(ADDRESS(ROW(),COLUMN()))=TRUNC(INDIRECT(ADDRESS(ROW(),COLUMN())))</formula>
    </cfRule>
  </conditionalFormatting>
  <conditionalFormatting sqref="AP41:AV41">
    <cfRule type="expression" dxfId="326" priority="85">
      <formula>OR(AP$171=$B40,AP$172=$B40)</formula>
    </cfRule>
  </conditionalFormatting>
  <conditionalFormatting sqref="AP40:AV41">
    <cfRule type="expression" dxfId="325" priority="86">
      <formula>INDIRECT(ADDRESS(ROW(),COLUMN()))=TRUNC(INDIRECT(ADDRESS(ROW(),COLUMN())))</formula>
    </cfRule>
  </conditionalFormatting>
  <conditionalFormatting sqref="AW41:AY41">
    <cfRule type="expression" dxfId="324" priority="87">
      <formula>OR(AW$171=$B40,AW$172=$B40)</formula>
    </cfRule>
  </conditionalFormatting>
  <conditionalFormatting sqref="AW40:AY41">
    <cfRule type="expression" dxfId="323" priority="88">
      <formula>INDIRECT(ADDRESS(ROW(),COLUMN()))=TRUNC(INDIRECT(ADDRESS(ROW(),COLUMN())))</formula>
    </cfRule>
  </conditionalFormatting>
  <conditionalFormatting sqref="U44:AA44">
    <cfRule type="expression" dxfId="322" priority="89">
      <formula>OR(U$171=$B43,U$172=$B43)</formula>
    </cfRule>
  </conditionalFormatting>
  <conditionalFormatting sqref="U43:AA44">
    <cfRule type="expression" dxfId="321" priority="90">
      <formula>INDIRECT(ADDRESS(ROW(),COLUMN()))=TRUNC(INDIRECT(ADDRESS(ROW(),COLUMN())))</formula>
    </cfRule>
  </conditionalFormatting>
  <conditionalFormatting sqref="AB44:AH44">
    <cfRule type="expression" dxfId="320" priority="91">
      <formula>OR(AB$171=$B43,AB$172=$B43)</formula>
    </cfRule>
  </conditionalFormatting>
  <conditionalFormatting sqref="AB43:AH44">
    <cfRule type="expression" dxfId="319" priority="92">
      <formula>INDIRECT(ADDRESS(ROW(),COLUMN()))=TRUNC(INDIRECT(ADDRESS(ROW(),COLUMN())))</formula>
    </cfRule>
  </conditionalFormatting>
  <conditionalFormatting sqref="AI44:AO44">
    <cfRule type="expression" dxfId="318" priority="93">
      <formula>OR(AI$171=$B43,AI$172=$B43)</formula>
    </cfRule>
  </conditionalFormatting>
  <conditionalFormatting sqref="AI43:AO44">
    <cfRule type="expression" dxfId="317" priority="94">
      <formula>INDIRECT(ADDRESS(ROW(),COLUMN()))=TRUNC(INDIRECT(ADDRESS(ROW(),COLUMN())))</formula>
    </cfRule>
  </conditionalFormatting>
  <conditionalFormatting sqref="AP44:AV44">
    <cfRule type="expression" dxfId="316" priority="95">
      <formula>OR(AP$171=$B43,AP$172=$B43)</formula>
    </cfRule>
  </conditionalFormatting>
  <conditionalFormatting sqref="AP43:AV44">
    <cfRule type="expression" dxfId="315" priority="96">
      <formula>INDIRECT(ADDRESS(ROW(),COLUMN()))=TRUNC(INDIRECT(ADDRESS(ROW(),COLUMN())))</formula>
    </cfRule>
  </conditionalFormatting>
  <conditionalFormatting sqref="AW44:AY44">
    <cfRule type="expression" dxfId="314" priority="97">
      <formula>OR(AW$171=$B43,AW$172=$B43)</formula>
    </cfRule>
  </conditionalFormatting>
  <conditionalFormatting sqref="AW43:AY44">
    <cfRule type="expression" dxfId="313" priority="98">
      <formula>INDIRECT(ADDRESS(ROW(),COLUMN()))=TRUNC(INDIRECT(ADDRESS(ROW(),COLUMN())))</formula>
    </cfRule>
  </conditionalFormatting>
  <conditionalFormatting sqref="U47:AA47">
    <cfRule type="expression" dxfId="312" priority="99">
      <formula>OR(U$171=$B46,U$172=$B46)</formula>
    </cfRule>
  </conditionalFormatting>
  <conditionalFormatting sqref="U46:AA47">
    <cfRule type="expression" dxfId="311" priority="100">
      <formula>INDIRECT(ADDRESS(ROW(),COLUMN()))=TRUNC(INDIRECT(ADDRESS(ROW(),COLUMN())))</formula>
    </cfRule>
  </conditionalFormatting>
  <conditionalFormatting sqref="AB47:AH47">
    <cfRule type="expression" dxfId="310" priority="101">
      <formula>OR(AB$171=$B46,AB$172=$B46)</formula>
    </cfRule>
  </conditionalFormatting>
  <conditionalFormatting sqref="AB46:AH47">
    <cfRule type="expression" dxfId="309" priority="102">
      <formula>INDIRECT(ADDRESS(ROW(),COLUMN()))=TRUNC(INDIRECT(ADDRESS(ROW(),COLUMN())))</formula>
    </cfRule>
  </conditionalFormatting>
  <conditionalFormatting sqref="AI47:AO47">
    <cfRule type="expression" dxfId="308" priority="103">
      <formula>OR(AI$171=$B46,AI$172=$B46)</formula>
    </cfRule>
  </conditionalFormatting>
  <conditionalFormatting sqref="AI46:AO47">
    <cfRule type="expression" dxfId="307" priority="104">
      <formula>INDIRECT(ADDRESS(ROW(),COLUMN()))=TRUNC(INDIRECT(ADDRESS(ROW(),COLUMN())))</formula>
    </cfRule>
  </conditionalFormatting>
  <conditionalFormatting sqref="AP47:AV47">
    <cfRule type="expression" dxfId="306" priority="105">
      <formula>OR(AP$171=$B46,AP$172=$B46)</formula>
    </cfRule>
  </conditionalFormatting>
  <conditionalFormatting sqref="AP46:AV47">
    <cfRule type="expression" dxfId="305" priority="106">
      <formula>INDIRECT(ADDRESS(ROW(),COLUMN()))=TRUNC(INDIRECT(ADDRESS(ROW(),COLUMN())))</formula>
    </cfRule>
  </conditionalFormatting>
  <conditionalFormatting sqref="AW47:AY47">
    <cfRule type="expression" dxfId="304" priority="107">
      <formula>OR(AW$171=$B46,AW$172=$B46)</formula>
    </cfRule>
  </conditionalFormatting>
  <conditionalFormatting sqref="AW46:AY47">
    <cfRule type="expression" dxfId="303" priority="108">
      <formula>INDIRECT(ADDRESS(ROW(),COLUMN()))=TRUNC(INDIRECT(ADDRESS(ROW(),COLUMN())))</formula>
    </cfRule>
  </conditionalFormatting>
  <conditionalFormatting sqref="U50:AA50">
    <cfRule type="expression" dxfId="302" priority="109">
      <formula>OR(U$171=$B49,U$172=$B49)</formula>
    </cfRule>
  </conditionalFormatting>
  <conditionalFormatting sqref="U49:AA50">
    <cfRule type="expression" dxfId="301" priority="110">
      <formula>INDIRECT(ADDRESS(ROW(),COLUMN()))=TRUNC(INDIRECT(ADDRESS(ROW(),COLUMN())))</formula>
    </cfRule>
  </conditionalFormatting>
  <conditionalFormatting sqref="AB50:AH50">
    <cfRule type="expression" dxfId="300" priority="111">
      <formula>OR(AB$171=$B49,AB$172=$B49)</formula>
    </cfRule>
  </conditionalFormatting>
  <conditionalFormatting sqref="AB49:AH50">
    <cfRule type="expression" dxfId="299" priority="112">
      <formula>INDIRECT(ADDRESS(ROW(),COLUMN()))=TRUNC(INDIRECT(ADDRESS(ROW(),COLUMN())))</formula>
    </cfRule>
  </conditionalFormatting>
  <conditionalFormatting sqref="AI50:AO50">
    <cfRule type="expression" dxfId="298" priority="113">
      <formula>OR(AI$171=$B49,AI$172=$B49)</formula>
    </cfRule>
  </conditionalFormatting>
  <conditionalFormatting sqref="AI49:AO50">
    <cfRule type="expression" dxfId="297" priority="114">
      <formula>INDIRECT(ADDRESS(ROW(),COLUMN()))=TRUNC(INDIRECT(ADDRESS(ROW(),COLUMN())))</formula>
    </cfRule>
  </conditionalFormatting>
  <conditionalFormatting sqref="AP50:AV50">
    <cfRule type="expression" dxfId="296" priority="115">
      <formula>OR(AP$171=$B49,AP$172=$B49)</formula>
    </cfRule>
  </conditionalFormatting>
  <conditionalFormatting sqref="AP49:AV50">
    <cfRule type="expression" dxfId="295" priority="116">
      <formula>INDIRECT(ADDRESS(ROW(),COLUMN()))=TRUNC(INDIRECT(ADDRESS(ROW(),COLUMN())))</formula>
    </cfRule>
  </conditionalFormatting>
  <conditionalFormatting sqref="AW50:AY50">
    <cfRule type="expression" dxfId="294" priority="117">
      <formula>OR(AW$171=$B49,AW$172=$B49)</formula>
    </cfRule>
  </conditionalFormatting>
  <conditionalFormatting sqref="AW49:AY50">
    <cfRule type="expression" dxfId="293" priority="118">
      <formula>INDIRECT(ADDRESS(ROW(),COLUMN()))=TRUNC(INDIRECT(ADDRESS(ROW(),COLUMN())))</formula>
    </cfRule>
  </conditionalFormatting>
  <conditionalFormatting sqref="U53:AA53">
    <cfRule type="expression" dxfId="292" priority="119">
      <formula>OR(U$171=$B52,U$172=$B52)</formula>
    </cfRule>
  </conditionalFormatting>
  <conditionalFormatting sqref="U52:AA53">
    <cfRule type="expression" dxfId="291" priority="120">
      <formula>INDIRECT(ADDRESS(ROW(),COLUMN()))=TRUNC(INDIRECT(ADDRESS(ROW(),COLUMN())))</formula>
    </cfRule>
  </conditionalFormatting>
  <conditionalFormatting sqref="AB53:AH53">
    <cfRule type="expression" dxfId="290" priority="121">
      <formula>OR(AB$171=$B52,AB$172=$B52)</formula>
    </cfRule>
  </conditionalFormatting>
  <conditionalFormatting sqref="AB52:AH53">
    <cfRule type="expression" dxfId="289" priority="122">
      <formula>INDIRECT(ADDRESS(ROW(),COLUMN()))=TRUNC(INDIRECT(ADDRESS(ROW(),COLUMN())))</formula>
    </cfRule>
  </conditionalFormatting>
  <conditionalFormatting sqref="AI53:AO53">
    <cfRule type="expression" dxfId="288" priority="123">
      <formula>OR(AI$171=$B52,AI$172=$B52)</formula>
    </cfRule>
  </conditionalFormatting>
  <conditionalFormatting sqref="AI52:AO53">
    <cfRule type="expression" dxfId="287" priority="124">
      <formula>INDIRECT(ADDRESS(ROW(),COLUMN()))=TRUNC(INDIRECT(ADDRESS(ROW(),COLUMN())))</formula>
    </cfRule>
  </conditionalFormatting>
  <conditionalFormatting sqref="AP53:AV53">
    <cfRule type="expression" dxfId="286" priority="125">
      <formula>OR(AP$171=$B52,AP$172=$B52)</formula>
    </cfRule>
  </conditionalFormatting>
  <conditionalFormatting sqref="AP52:AV53">
    <cfRule type="expression" dxfId="285" priority="126">
      <formula>INDIRECT(ADDRESS(ROW(),COLUMN()))=TRUNC(INDIRECT(ADDRESS(ROW(),COLUMN())))</formula>
    </cfRule>
  </conditionalFormatting>
  <conditionalFormatting sqref="AW53:AY53">
    <cfRule type="expression" dxfId="284" priority="127">
      <formula>OR(AW$171=$B52,AW$172=$B52)</formula>
    </cfRule>
  </conditionalFormatting>
  <conditionalFormatting sqref="AW52:AY53">
    <cfRule type="expression" dxfId="283" priority="128">
      <formula>INDIRECT(ADDRESS(ROW(),COLUMN()))=TRUNC(INDIRECT(ADDRESS(ROW(),COLUMN())))</formula>
    </cfRule>
  </conditionalFormatting>
  <conditionalFormatting sqref="U56:AA56">
    <cfRule type="expression" dxfId="282" priority="129">
      <formula>OR(U$171=$B55,U$172=$B55)</formula>
    </cfRule>
  </conditionalFormatting>
  <conditionalFormatting sqref="U55:AA56">
    <cfRule type="expression" dxfId="281" priority="130">
      <formula>INDIRECT(ADDRESS(ROW(),COLUMN()))=TRUNC(INDIRECT(ADDRESS(ROW(),COLUMN())))</formula>
    </cfRule>
  </conditionalFormatting>
  <conditionalFormatting sqref="AB56:AH56">
    <cfRule type="expression" dxfId="280" priority="131">
      <formula>OR(AB$171=$B55,AB$172=$B55)</formula>
    </cfRule>
  </conditionalFormatting>
  <conditionalFormatting sqref="AB55:AH56">
    <cfRule type="expression" dxfId="279" priority="132">
      <formula>INDIRECT(ADDRESS(ROW(),COLUMN()))=TRUNC(INDIRECT(ADDRESS(ROW(),COLUMN())))</formula>
    </cfRule>
  </conditionalFormatting>
  <conditionalFormatting sqref="AI56:AO56">
    <cfRule type="expression" dxfId="278" priority="133">
      <formula>OR(AI$171=$B55,AI$172=$B55)</formula>
    </cfRule>
  </conditionalFormatting>
  <conditionalFormatting sqref="AI55:AO56">
    <cfRule type="expression" dxfId="277" priority="134">
      <formula>INDIRECT(ADDRESS(ROW(),COLUMN()))=TRUNC(INDIRECT(ADDRESS(ROW(),COLUMN())))</formula>
    </cfRule>
  </conditionalFormatting>
  <conditionalFormatting sqref="AP56:AV56">
    <cfRule type="expression" dxfId="276" priority="135">
      <formula>OR(AP$171=$B55,AP$172=$B55)</formula>
    </cfRule>
  </conditionalFormatting>
  <conditionalFormatting sqref="AP55:AV56">
    <cfRule type="expression" dxfId="275" priority="136">
      <formula>INDIRECT(ADDRESS(ROW(),COLUMN()))=TRUNC(INDIRECT(ADDRESS(ROW(),COLUMN())))</formula>
    </cfRule>
  </conditionalFormatting>
  <conditionalFormatting sqref="AW56:AY56">
    <cfRule type="expression" dxfId="274" priority="137">
      <formula>OR(AW$171=$B55,AW$172=$B55)</formula>
    </cfRule>
  </conditionalFormatting>
  <conditionalFormatting sqref="AW55:AY56">
    <cfRule type="expression" dxfId="273" priority="138">
      <formula>INDIRECT(ADDRESS(ROW(),COLUMN()))=TRUNC(INDIRECT(ADDRESS(ROW(),COLUMN())))</formula>
    </cfRule>
  </conditionalFormatting>
  <conditionalFormatting sqref="U59:AA59">
    <cfRule type="expression" dxfId="272" priority="139">
      <formula>OR(U$171=$B58,U$172=$B58)</formula>
    </cfRule>
  </conditionalFormatting>
  <conditionalFormatting sqref="U58:AA59">
    <cfRule type="expression" dxfId="271" priority="140">
      <formula>INDIRECT(ADDRESS(ROW(),COLUMN()))=TRUNC(INDIRECT(ADDRESS(ROW(),COLUMN())))</formula>
    </cfRule>
  </conditionalFormatting>
  <conditionalFormatting sqref="AB59:AH59">
    <cfRule type="expression" dxfId="270" priority="141">
      <formula>OR(AB$171=$B58,AB$172=$B58)</formula>
    </cfRule>
  </conditionalFormatting>
  <conditionalFormatting sqref="AB58:AH59">
    <cfRule type="expression" dxfId="269" priority="142">
      <formula>INDIRECT(ADDRESS(ROW(),COLUMN()))=TRUNC(INDIRECT(ADDRESS(ROW(),COLUMN())))</formula>
    </cfRule>
  </conditionalFormatting>
  <conditionalFormatting sqref="AI59:AO59">
    <cfRule type="expression" dxfId="268" priority="143">
      <formula>OR(AI$171=$B58,AI$172=$B58)</formula>
    </cfRule>
  </conditionalFormatting>
  <conditionalFormatting sqref="AI58:AO59">
    <cfRule type="expression" dxfId="267" priority="144">
      <formula>INDIRECT(ADDRESS(ROW(),COLUMN()))=TRUNC(INDIRECT(ADDRESS(ROW(),COLUMN())))</formula>
    </cfRule>
  </conditionalFormatting>
  <conditionalFormatting sqref="AP59:AV59">
    <cfRule type="expression" dxfId="266" priority="145">
      <formula>OR(AP$171=$B58,AP$172=$B58)</formula>
    </cfRule>
  </conditionalFormatting>
  <conditionalFormatting sqref="AP58:AV59">
    <cfRule type="expression" dxfId="265" priority="146">
      <formula>INDIRECT(ADDRESS(ROW(),COLUMN()))=TRUNC(INDIRECT(ADDRESS(ROW(),COLUMN())))</formula>
    </cfRule>
  </conditionalFormatting>
  <conditionalFormatting sqref="AW59:AY59">
    <cfRule type="expression" dxfId="264" priority="147">
      <formula>OR(AW$171=$B58,AW$172=$B58)</formula>
    </cfRule>
  </conditionalFormatting>
  <conditionalFormatting sqref="AW58:AY59">
    <cfRule type="expression" dxfId="263" priority="148">
      <formula>INDIRECT(ADDRESS(ROW(),COLUMN()))=TRUNC(INDIRECT(ADDRESS(ROW(),COLUMN())))</formula>
    </cfRule>
  </conditionalFormatting>
  <conditionalFormatting sqref="U62:AA62">
    <cfRule type="expression" dxfId="262" priority="149">
      <formula>OR(U$171=$B61,U$172=$B61)</formula>
    </cfRule>
  </conditionalFormatting>
  <conditionalFormatting sqref="U61:AA62">
    <cfRule type="expression" dxfId="261" priority="150">
      <formula>INDIRECT(ADDRESS(ROW(),COLUMN()))=TRUNC(INDIRECT(ADDRESS(ROW(),COLUMN())))</formula>
    </cfRule>
  </conditionalFormatting>
  <conditionalFormatting sqref="AB62:AH62">
    <cfRule type="expression" dxfId="260" priority="151">
      <formula>OR(AB$171=$B61,AB$172=$B61)</formula>
    </cfRule>
  </conditionalFormatting>
  <conditionalFormatting sqref="AB61:AH62">
    <cfRule type="expression" dxfId="259" priority="152">
      <formula>INDIRECT(ADDRESS(ROW(),COLUMN()))=TRUNC(INDIRECT(ADDRESS(ROW(),COLUMN())))</formula>
    </cfRule>
  </conditionalFormatting>
  <conditionalFormatting sqref="AI62:AO62">
    <cfRule type="expression" dxfId="258" priority="153">
      <formula>OR(AI$171=$B61,AI$172=$B61)</formula>
    </cfRule>
  </conditionalFormatting>
  <conditionalFormatting sqref="AI61:AO62">
    <cfRule type="expression" dxfId="257" priority="154">
      <formula>INDIRECT(ADDRESS(ROW(),COLUMN()))=TRUNC(INDIRECT(ADDRESS(ROW(),COLUMN())))</formula>
    </cfRule>
  </conditionalFormatting>
  <conditionalFormatting sqref="AP62:AV62">
    <cfRule type="expression" dxfId="256" priority="155">
      <formula>OR(AP$171=$B61,AP$172=$B61)</formula>
    </cfRule>
  </conditionalFormatting>
  <conditionalFormatting sqref="AP61:AV62">
    <cfRule type="expression" dxfId="255" priority="156">
      <formula>INDIRECT(ADDRESS(ROW(),COLUMN()))=TRUNC(INDIRECT(ADDRESS(ROW(),COLUMN())))</formula>
    </cfRule>
  </conditionalFormatting>
  <conditionalFormatting sqref="AW62:AY62">
    <cfRule type="expression" dxfId="254" priority="157">
      <formula>OR(AW$171=$B61,AW$172=$B61)</formula>
    </cfRule>
  </conditionalFormatting>
  <conditionalFormatting sqref="AW61:AY62">
    <cfRule type="expression" dxfId="253" priority="158">
      <formula>INDIRECT(ADDRESS(ROW(),COLUMN()))=TRUNC(INDIRECT(ADDRESS(ROW(),COLUMN())))</formula>
    </cfRule>
  </conditionalFormatting>
  <conditionalFormatting sqref="U65:AA65">
    <cfRule type="expression" dxfId="252" priority="159">
      <formula>OR(U$171=$B64,U$172=$B64)</formula>
    </cfRule>
  </conditionalFormatting>
  <conditionalFormatting sqref="U64:AA65">
    <cfRule type="expression" dxfId="251" priority="160">
      <formula>INDIRECT(ADDRESS(ROW(),COLUMN()))=TRUNC(INDIRECT(ADDRESS(ROW(),COLUMN())))</formula>
    </cfRule>
  </conditionalFormatting>
  <conditionalFormatting sqref="AB65:AH65">
    <cfRule type="expression" dxfId="250" priority="161">
      <formula>OR(AB$171=$B64,AB$172=$B64)</formula>
    </cfRule>
  </conditionalFormatting>
  <conditionalFormatting sqref="AB64:AH65">
    <cfRule type="expression" dxfId="249" priority="162">
      <formula>INDIRECT(ADDRESS(ROW(),COLUMN()))=TRUNC(INDIRECT(ADDRESS(ROW(),COLUMN())))</formula>
    </cfRule>
  </conditionalFormatting>
  <conditionalFormatting sqref="AI65:AO65">
    <cfRule type="expression" dxfId="248" priority="163">
      <formula>OR(AI$171=$B64,AI$172=$B64)</formula>
    </cfRule>
  </conditionalFormatting>
  <conditionalFormatting sqref="AI64:AO65">
    <cfRule type="expression" dxfId="247" priority="164">
      <formula>INDIRECT(ADDRESS(ROW(),COLUMN()))=TRUNC(INDIRECT(ADDRESS(ROW(),COLUMN())))</formula>
    </cfRule>
  </conditionalFormatting>
  <conditionalFormatting sqref="AP65:AV65">
    <cfRule type="expression" dxfId="246" priority="165">
      <formula>OR(AP$171=$B64,AP$172=$B64)</formula>
    </cfRule>
  </conditionalFormatting>
  <conditionalFormatting sqref="AP64:AV65">
    <cfRule type="expression" dxfId="245" priority="166">
      <formula>INDIRECT(ADDRESS(ROW(),COLUMN()))=TRUNC(INDIRECT(ADDRESS(ROW(),COLUMN())))</formula>
    </cfRule>
  </conditionalFormatting>
  <conditionalFormatting sqref="AW65:AY65">
    <cfRule type="expression" dxfId="244" priority="167">
      <formula>OR(AW$171=$B64,AW$172=$B64)</formula>
    </cfRule>
  </conditionalFormatting>
  <conditionalFormatting sqref="AW64:AY65">
    <cfRule type="expression" dxfId="243" priority="168">
      <formula>INDIRECT(ADDRESS(ROW(),COLUMN()))=TRUNC(INDIRECT(ADDRESS(ROW(),COLUMN())))</formula>
    </cfRule>
  </conditionalFormatting>
  <conditionalFormatting sqref="U67:AA68">
    <cfRule type="expression" dxfId="242" priority="169">
      <formula>INDIRECT(ADDRESS(ROW(),COLUMN()))=TRUNC(INDIRECT(ADDRESS(ROW(),COLUMN())))</formula>
    </cfRule>
  </conditionalFormatting>
  <conditionalFormatting sqref="AB67:AH68">
    <cfRule type="expression" dxfId="241" priority="170">
      <formula>INDIRECT(ADDRESS(ROW(),COLUMN()))=TRUNC(INDIRECT(ADDRESS(ROW(),COLUMN())))</formula>
    </cfRule>
  </conditionalFormatting>
  <conditionalFormatting sqref="AI67:AO68">
    <cfRule type="expression" dxfId="240" priority="171">
      <formula>INDIRECT(ADDRESS(ROW(),COLUMN()))=TRUNC(INDIRECT(ADDRESS(ROW(),COLUMN())))</formula>
    </cfRule>
  </conditionalFormatting>
  <conditionalFormatting sqref="AP67:AV68">
    <cfRule type="expression" dxfId="239" priority="172">
      <formula>INDIRECT(ADDRESS(ROW(),COLUMN()))=TRUNC(INDIRECT(ADDRESS(ROW(),COLUMN())))</formula>
    </cfRule>
  </conditionalFormatting>
  <conditionalFormatting sqref="AW67:AY68">
    <cfRule type="expression" dxfId="238" priority="173">
      <formula>INDIRECT(ADDRESS(ROW(),COLUMN()))=TRUNC(INDIRECT(ADDRESS(ROW(),COLUMN())))</formula>
    </cfRule>
  </conditionalFormatting>
  <conditionalFormatting sqref="U71:AY71">
    <cfRule type="expression" dxfId="237" priority="174">
      <formula>OR(U$171=$B70,U$172=$B70)</formula>
    </cfRule>
  </conditionalFormatting>
  <conditionalFormatting sqref="AZ70:BC71">
    <cfRule type="expression" dxfId="236" priority="175">
      <formula>INDIRECT(ADDRESS(ROW(),COLUMN()))=TRUNC(INDIRECT(ADDRESS(ROW(),COLUMN())))</formula>
    </cfRule>
  </conditionalFormatting>
  <conditionalFormatting sqref="U70:AA71">
    <cfRule type="expression" dxfId="235" priority="176">
      <formula>INDIRECT(ADDRESS(ROW(),COLUMN()))=TRUNC(INDIRECT(ADDRESS(ROW(),COLUMN())))</formula>
    </cfRule>
  </conditionalFormatting>
  <conditionalFormatting sqref="AB70:AH71">
    <cfRule type="expression" dxfId="234" priority="177">
      <formula>INDIRECT(ADDRESS(ROW(),COLUMN()))=TRUNC(INDIRECT(ADDRESS(ROW(),COLUMN())))</formula>
    </cfRule>
  </conditionalFormatting>
  <conditionalFormatting sqref="AI70:AO71">
    <cfRule type="expression" dxfId="233" priority="178">
      <formula>INDIRECT(ADDRESS(ROW(),COLUMN()))=TRUNC(INDIRECT(ADDRESS(ROW(),COLUMN())))</formula>
    </cfRule>
  </conditionalFormatting>
  <conditionalFormatting sqref="AP70:AV71">
    <cfRule type="expression" dxfId="232" priority="179">
      <formula>INDIRECT(ADDRESS(ROW(),COLUMN()))=TRUNC(INDIRECT(ADDRESS(ROW(),COLUMN())))</formula>
    </cfRule>
  </conditionalFormatting>
  <conditionalFormatting sqref="AW70:AY71">
    <cfRule type="expression" dxfId="231" priority="180">
      <formula>INDIRECT(ADDRESS(ROW(),COLUMN()))=TRUNC(INDIRECT(ADDRESS(ROW(),COLUMN())))</formula>
    </cfRule>
  </conditionalFormatting>
  <conditionalFormatting sqref="U74:AY74">
    <cfRule type="expression" dxfId="230" priority="181">
      <formula>OR(U$171=$B73,U$172=$B73)</formula>
    </cfRule>
  </conditionalFormatting>
  <conditionalFormatting sqref="AZ73:BC74">
    <cfRule type="expression" dxfId="229" priority="182">
      <formula>INDIRECT(ADDRESS(ROW(),COLUMN()))=TRUNC(INDIRECT(ADDRESS(ROW(),COLUMN())))</formula>
    </cfRule>
  </conditionalFormatting>
  <conditionalFormatting sqref="U73:AA74">
    <cfRule type="expression" dxfId="228" priority="183">
      <formula>INDIRECT(ADDRESS(ROW(),COLUMN()))=TRUNC(INDIRECT(ADDRESS(ROW(),COLUMN())))</formula>
    </cfRule>
  </conditionalFormatting>
  <conditionalFormatting sqref="AB73:AH74">
    <cfRule type="expression" dxfId="227" priority="184">
      <formula>INDIRECT(ADDRESS(ROW(),COLUMN()))=TRUNC(INDIRECT(ADDRESS(ROW(),COLUMN())))</formula>
    </cfRule>
  </conditionalFormatting>
  <conditionalFormatting sqref="AI73:AO74">
    <cfRule type="expression" dxfId="226" priority="185">
      <formula>INDIRECT(ADDRESS(ROW(),COLUMN()))=TRUNC(INDIRECT(ADDRESS(ROW(),COLUMN())))</formula>
    </cfRule>
  </conditionalFormatting>
  <conditionalFormatting sqref="AP73:AV74">
    <cfRule type="expression" dxfId="225" priority="186">
      <formula>INDIRECT(ADDRESS(ROW(),COLUMN()))=TRUNC(INDIRECT(ADDRESS(ROW(),COLUMN())))</formula>
    </cfRule>
  </conditionalFormatting>
  <conditionalFormatting sqref="AW73:AY74">
    <cfRule type="expression" dxfId="224" priority="187">
      <formula>INDIRECT(ADDRESS(ROW(),COLUMN()))=TRUNC(INDIRECT(ADDRESS(ROW(),COLUMN())))</formula>
    </cfRule>
  </conditionalFormatting>
  <conditionalFormatting sqref="U77:AY77">
    <cfRule type="expression" dxfId="223" priority="188">
      <formula>OR(U$171=$B76,U$172=$B76)</formula>
    </cfRule>
  </conditionalFormatting>
  <conditionalFormatting sqref="AZ76:BC77">
    <cfRule type="expression" dxfId="222" priority="189">
      <formula>INDIRECT(ADDRESS(ROW(),COLUMN()))=TRUNC(INDIRECT(ADDRESS(ROW(),COLUMN())))</formula>
    </cfRule>
  </conditionalFormatting>
  <conditionalFormatting sqref="U76:AA77">
    <cfRule type="expression" dxfId="221" priority="190">
      <formula>INDIRECT(ADDRESS(ROW(),COLUMN()))=TRUNC(INDIRECT(ADDRESS(ROW(),COLUMN())))</formula>
    </cfRule>
  </conditionalFormatting>
  <conditionalFormatting sqref="AB76:AH77">
    <cfRule type="expression" dxfId="220" priority="191">
      <formula>INDIRECT(ADDRESS(ROW(),COLUMN()))=TRUNC(INDIRECT(ADDRESS(ROW(),COLUMN())))</formula>
    </cfRule>
  </conditionalFormatting>
  <conditionalFormatting sqref="AI76:AO77">
    <cfRule type="expression" dxfId="219" priority="192">
      <formula>INDIRECT(ADDRESS(ROW(),COLUMN()))=TRUNC(INDIRECT(ADDRESS(ROW(),COLUMN())))</formula>
    </cfRule>
  </conditionalFormatting>
  <conditionalFormatting sqref="AP76:AV77">
    <cfRule type="expression" dxfId="218" priority="193">
      <formula>INDIRECT(ADDRESS(ROW(),COLUMN()))=TRUNC(INDIRECT(ADDRESS(ROW(),COLUMN())))</formula>
    </cfRule>
  </conditionalFormatting>
  <conditionalFormatting sqref="AW76:AY77">
    <cfRule type="expression" dxfId="217" priority="194">
      <formula>INDIRECT(ADDRESS(ROW(),COLUMN()))=TRUNC(INDIRECT(ADDRESS(ROW(),COLUMN())))</formula>
    </cfRule>
  </conditionalFormatting>
  <conditionalFormatting sqref="U80:AY80">
    <cfRule type="expression" dxfId="216" priority="195">
      <formula>OR(U$171=$B79,U$172=$B79)</formula>
    </cfRule>
  </conditionalFormatting>
  <conditionalFormatting sqref="AZ79:BC80">
    <cfRule type="expression" dxfId="215" priority="196">
      <formula>INDIRECT(ADDRESS(ROW(),COLUMN()))=TRUNC(INDIRECT(ADDRESS(ROW(),COLUMN())))</formula>
    </cfRule>
  </conditionalFormatting>
  <conditionalFormatting sqref="U79:AA80">
    <cfRule type="expression" dxfId="214" priority="197">
      <formula>INDIRECT(ADDRESS(ROW(),COLUMN()))=TRUNC(INDIRECT(ADDRESS(ROW(),COLUMN())))</formula>
    </cfRule>
  </conditionalFormatting>
  <conditionalFormatting sqref="AB79:AH80">
    <cfRule type="expression" dxfId="213" priority="198">
      <formula>INDIRECT(ADDRESS(ROW(),COLUMN()))=TRUNC(INDIRECT(ADDRESS(ROW(),COLUMN())))</formula>
    </cfRule>
  </conditionalFormatting>
  <conditionalFormatting sqref="AI79:AO80">
    <cfRule type="expression" dxfId="212" priority="199">
      <formula>INDIRECT(ADDRESS(ROW(),COLUMN()))=TRUNC(INDIRECT(ADDRESS(ROW(),COLUMN())))</formula>
    </cfRule>
  </conditionalFormatting>
  <conditionalFormatting sqref="AP79:AV80">
    <cfRule type="expression" dxfId="211" priority="200">
      <formula>INDIRECT(ADDRESS(ROW(),COLUMN()))=TRUNC(INDIRECT(ADDRESS(ROW(),COLUMN())))</formula>
    </cfRule>
  </conditionalFormatting>
  <conditionalFormatting sqref="AW79:AY80">
    <cfRule type="expression" dxfId="210" priority="201">
      <formula>INDIRECT(ADDRESS(ROW(),COLUMN()))=TRUNC(INDIRECT(ADDRESS(ROW(),COLUMN())))</formula>
    </cfRule>
  </conditionalFormatting>
  <conditionalFormatting sqref="U83:AY83">
    <cfRule type="expression" dxfId="209" priority="202">
      <formula>OR(U$171=$B82,U$172=$B82)</formula>
    </cfRule>
  </conditionalFormatting>
  <conditionalFormatting sqref="AZ82:BC83">
    <cfRule type="expression" dxfId="208" priority="203">
      <formula>INDIRECT(ADDRESS(ROW(),COLUMN()))=TRUNC(INDIRECT(ADDRESS(ROW(),COLUMN())))</formula>
    </cfRule>
  </conditionalFormatting>
  <conditionalFormatting sqref="U82:AA83">
    <cfRule type="expression" dxfId="207" priority="204">
      <formula>INDIRECT(ADDRESS(ROW(),COLUMN()))=TRUNC(INDIRECT(ADDRESS(ROW(),COLUMN())))</formula>
    </cfRule>
  </conditionalFormatting>
  <conditionalFormatting sqref="AB82:AH83">
    <cfRule type="expression" dxfId="206" priority="205">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7">
      <formula>INDIRECT(ADDRESS(ROW(),COLUMN()))=TRUNC(INDIRECT(ADDRESS(ROW(),COLUMN())))</formula>
    </cfRule>
  </conditionalFormatting>
  <conditionalFormatting sqref="AW82:AY83">
    <cfRule type="expression" dxfId="203" priority="208">
      <formula>INDIRECT(ADDRESS(ROW(),COLUMN()))=TRUNC(INDIRECT(ADDRESS(ROW(),COLUMN())))</formula>
    </cfRule>
  </conditionalFormatting>
  <conditionalFormatting sqref="U86:AY86">
    <cfRule type="expression" dxfId="202" priority="209">
      <formula>OR(U$171=$B85,U$172=$B85)</formula>
    </cfRule>
  </conditionalFormatting>
  <conditionalFormatting sqref="AZ85:BC86">
    <cfRule type="expression" dxfId="201" priority="210">
      <formula>INDIRECT(ADDRESS(ROW(),COLUMN()))=TRUNC(INDIRECT(ADDRESS(ROW(),COLUMN())))</formula>
    </cfRule>
  </conditionalFormatting>
  <conditionalFormatting sqref="U85:AA86">
    <cfRule type="expression" dxfId="200" priority="211">
      <formula>INDIRECT(ADDRESS(ROW(),COLUMN()))=TRUNC(INDIRECT(ADDRESS(ROW(),COLUMN())))</formula>
    </cfRule>
  </conditionalFormatting>
  <conditionalFormatting sqref="AB85:AH86">
    <cfRule type="expression" dxfId="199" priority="212">
      <formula>INDIRECT(ADDRESS(ROW(),COLUMN()))=TRUNC(INDIRECT(ADDRESS(ROW(),COLUMN())))</formula>
    </cfRule>
  </conditionalFormatting>
  <conditionalFormatting sqref="AI85:AO86">
    <cfRule type="expression" dxfId="198" priority="213">
      <formula>INDIRECT(ADDRESS(ROW(),COLUMN()))=TRUNC(INDIRECT(ADDRESS(ROW(),COLUMN())))</formula>
    </cfRule>
  </conditionalFormatting>
  <conditionalFormatting sqref="AP85:AV86">
    <cfRule type="expression" dxfId="197" priority="214">
      <formula>INDIRECT(ADDRESS(ROW(),COLUMN()))=TRUNC(INDIRECT(ADDRESS(ROW(),COLUMN())))</formula>
    </cfRule>
  </conditionalFormatting>
  <conditionalFormatting sqref="AW85:AY86">
    <cfRule type="expression" dxfId="196" priority="215">
      <formula>INDIRECT(ADDRESS(ROW(),COLUMN()))=TRUNC(INDIRECT(ADDRESS(ROW(),COLUMN())))</formula>
    </cfRule>
  </conditionalFormatting>
  <conditionalFormatting sqref="U89:AY89">
    <cfRule type="expression" dxfId="195" priority="216">
      <formula>OR(U$171=$B88,U$172=$B88)</formula>
    </cfRule>
  </conditionalFormatting>
  <conditionalFormatting sqref="AZ88:BC89">
    <cfRule type="expression" dxfId="194" priority="217">
      <formula>INDIRECT(ADDRESS(ROW(),COLUMN()))=TRUNC(INDIRECT(ADDRESS(ROW(),COLUMN())))</formula>
    </cfRule>
  </conditionalFormatting>
  <conditionalFormatting sqref="U88:AA89">
    <cfRule type="expression" dxfId="193" priority="218">
      <formula>INDIRECT(ADDRESS(ROW(),COLUMN()))=TRUNC(INDIRECT(ADDRESS(ROW(),COLUMN())))</formula>
    </cfRule>
  </conditionalFormatting>
  <conditionalFormatting sqref="AB88:AH89">
    <cfRule type="expression" dxfId="192" priority="219">
      <formula>INDIRECT(ADDRESS(ROW(),COLUMN()))=TRUNC(INDIRECT(ADDRESS(ROW(),COLUMN())))</formula>
    </cfRule>
  </conditionalFormatting>
  <conditionalFormatting sqref="AI88:AO89">
    <cfRule type="expression" dxfId="191" priority="220">
      <formula>INDIRECT(ADDRESS(ROW(),COLUMN()))=TRUNC(INDIRECT(ADDRESS(ROW(),COLUMN())))</formula>
    </cfRule>
  </conditionalFormatting>
  <conditionalFormatting sqref="AP88:AV89">
    <cfRule type="expression" dxfId="190" priority="221">
      <formula>INDIRECT(ADDRESS(ROW(),COLUMN()))=TRUNC(INDIRECT(ADDRESS(ROW(),COLUMN())))</formula>
    </cfRule>
  </conditionalFormatting>
  <conditionalFormatting sqref="AW88:AY89">
    <cfRule type="expression" dxfId="189" priority="222">
      <formula>INDIRECT(ADDRESS(ROW(),COLUMN()))=TRUNC(INDIRECT(ADDRESS(ROW(),COLUMN())))</formula>
    </cfRule>
  </conditionalFormatting>
  <conditionalFormatting sqref="U92:AY92">
    <cfRule type="expression" dxfId="188" priority="223">
      <formula>OR(U$171=$B91,U$172=$B91)</formula>
    </cfRule>
  </conditionalFormatting>
  <conditionalFormatting sqref="AZ91:BC92">
    <cfRule type="expression" dxfId="187" priority="224">
      <formula>INDIRECT(ADDRESS(ROW(),COLUMN()))=TRUNC(INDIRECT(ADDRESS(ROW(),COLUMN())))</formula>
    </cfRule>
  </conditionalFormatting>
  <conditionalFormatting sqref="U91:AA92">
    <cfRule type="expression" dxfId="186" priority="225">
      <formula>INDIRECT(ADDRESS(ROW(),COLUMN()))=TRUNC(INDIRECT(ADDRESS(ROW(),COLUMN())))</formula>
    </cfRule>
  </conditionalFormatting>
  <conditionalFormatting sqref="AB91:AH92">
    <cfRule type="expression" dxfId="185" priority="226">
      <formula>INDIRECT(ADDRESS(ROW(),COLUMN()))=TRUNC(INDIRECT(ADDRESS(ROW(),COLUMN())))</formula>
    </cfRule>
  </conditionalFormatting>
  <conditionalFormatting sqref="AI91:AO92">
    <cfRule type="expression" dxfId="184" priority="227">
      <formula>INDIRECT(ADDRESS(ROW(),COLUMN()))=TRUNC(INDIRECT(ADDRESS(ROW(),COLUMN())))</formula>
    </cfRule>
  </conditionalFormatting>
  <conditionalFormatting sqref="AP91:AV92">
    <cfRule type="expression" dxfId="183" priority="228">
      <formula>INDIRECT(ADDRESS(ROW(),COLUMN()))=TRUNC(INDIRECT(ADDRESS(ROW(),COLUMN())))</formula>
    </cfRule>
  </conditionalFormatting>
  <conditionalFormatting sqref="AW91:AY92">
    <cfRule type="expression" dxfId="182" priority="229">
      <formula>INDIRECT(ADDRESS(ROW(),COLUMN()))=TRUNC(INDIRECT(ADDRESS(ROW(),COLUMN())))</formula>
    </cfRule>
  </conditionalFormatting>
  <conditionalFormatting sqref="U95:AY95">
    <cfRule type="expression" dxfId="181" priority="230">
      <formula>OR(U$171=$B94,U$172=$B94)</formula>
    </cfRule>
  </conditionalFormatting>
  <conditionalFormatting sqref="AZ94:BC95">
    <cfRule type="expression" dxfId="180" priority="231">
      <formula>INDIRECT(ADDRESS(ROW(),COLUMN()))=TRUNC(INDIRECT(ADDRESS(ROW(),COLUMN())))</formula>
    </cfRule>
  </conditionalFormatting>
  <conditionalFormatting sqref="U94:AA95">
    <cfRule type="expression" dxfId="179" priority="232">
      <formula>INDIRECT(ADDRESS(ROW(),COLUMN()))=TRUNC(INDIRECT(ADDRESS(ROW(),COLUMN())))</formula>
    </cfRule>
  </conditionalFormatting>
  <conditionalFormatting sqref="AB94:AH95">
    <cfRule type="expression" dxfId="178" priority="233">
      <formula>INDIRECT(ADDRESS(ROW(),COLUMN()))=TRUNC(INDIRECT(ADDRESS(ROW(),COLUMN())))</formula>
    </cfRule>
  </conditionalFormatting>
  <conditionalFormatting sqref="AI94:AO95">
    <cfRule type="expression" dxfId="177" priority="234">
      <formula>INDIRECT(ADDRESS(ROW(),COLUMN()))=TRUNC(INDIRECT(ADDRESS(ROW(),COLUMN())))</formula>
    </cfRule>
  </conditionalFormatting>
  <conditionalFormatting sqref="AP94:AV95">
    <cfRule type="expression" dxfId="176" priority="235">
      <formula>INDIRECT(ADDRESS(ROW(),COLUMN()))=TRUNC(INDIRECT(ADDRESS(ROW(),COLUMN())))</formula>
    </cfRule>
  </conditionalFormatting>
  <conditionalFormatting sqref="AW94:AY95">
    <cfRule type="expression" dxfId="175" priority="236">
      <formula>INDIRECT(ADDRESS(ROW(),COLUMN()))=TRUNC(INDIRECT(ADDRESS(ROW(),COLUMN())))</formula>
    </cfRule>
  </conditionalFormatting>
  <conditionalFormatting sqref="U98:AY98">
    <cfRule type="expression" dxfId="174" priority="237">
      <formula>OR(U$171=$B97,U$172=$B97)</formula>
    </cfRule>
  </conditionalFormatting>
  <conditionalFormatting sqref="AZ97:BC98">
    <cfRule type="expression" dxfId="173" priority="238">
      <formula>INDIRECT(ADDRESS(ROW(),COLUMN()))=TRUNC(INDIRECT(ADDRESS(ROW(),COLUMN())))</formula>
    </cfRule>
  </conditionalFormatting>
  <conditionalFormatting sqref="U97:AA98">
    <cfRule type="expression" dxfId="172" priority="239">
      <formula>INDIRECT(ADDRESS(ROW(),COLUMN()))=TRUNC(INDIRECT(ADDRESS(ROW(),COLUMN())))</formula>
    </cfRule>
  </conditionalFormatting>
  <conditionalFormatting sqref="AB97:AH98">
    <cfRule type="expression" dxfId="171" priority="240">
      <formula>INDIRECT(ADDRESS(ROW(),COLUMN()))=TRUNC(INDIRECT(ADDRESS(ROW(),COLUMN())))</formula>
    </cfRule>
  </conditionalFormatting>
  <conditionalFormatting sqref="AI97:AO98">
    <cfRule type="expression" dxfId="170" priority="241">
      <formula>INDIRECT(ADDRESS(ROW(),COLUMN()))=TRUNC(INDIRECT(ADDRESS(ROW(),COLUMN())))</formula>
    </cfRule>
  </conditionalFormatting>
  <conditionalFormatting sqref="AP97:AV98">
    <cfRule type="expression" dxfId="169" priority="242">
      <formula>INDIRECT(ADDRESS(ROW(),COLUMN()))=TRUNC(INDIRECT(ADDRESS(ROW(),COLUMN())))</formula>
    </cfRule>
  </conditionalFormatting>
  <conditionalFormatting sqref="AW97:AY98">
    <cfRule type="expression" dxfId="168" priority="243">
      <formula>INDIRECT(ADDRESS(ROW(),COLUMN()))=TRUNC(INDIRECT(ADDRESS(ROW(),COLUMN())))</formula>
    </cfRule>
  </conditionalFormatting>
  <conditionalFormatting sqref="U101:AY101">
    <cfRule type="expression" dxfId="167" priority="244">
      <formula>OR(U$171=$B100,U$172=$B100)</formula>
    </cfRule>
  </conditionalFormatting>
  <conditionalFormatting sqref="AZ100:BC101">
    <cfRule type="expression" dxfId="166" priority="245">
      <formula>INDIRECT(ADDRESS(ROW(),COLUMN()))=TRUNC(INDIRECT(ADDRESS(ROW(),COLUMN())))</formula>
    </cfRule>
  </conditionalFormatting>
  <conditionalFormatting sqref="U100:AA101">
    <cfRule type="expression" dxfId="165" priority="246">
      <formula>INDIRECT(ADDRESS(ROW(),COLUMN()))=TRUNC(INDIRECT(ADDRESS(ROW(),COLUMN())))</formula>
    </cfRule>
  </conditionalFormatting>
  <conditionalFormatting sqref="AB100:AH101">
    <cfRule type="expression" dxfId="164" priority="247">
      <formula>INDIRECT(ADDRESS(ROW(),COLUMN()))=TRUNC(INDIRECT(ADDRESS(ROW(),COLUMN())))</formula>
    </cfRule>
  </conditionalFormatting>
  <conditionalFormatting sqref="AI100:AO101">
    <cfRule type="expression" dxfId="163" priority="248">
      <formula>INDIRECT(ADDRESS(ROW(),COLUMN()))=TRUNC(INDIRECT(ADDRESS(ROW(),COLUMN())))</formula>
    </cfRule>
  </conditionalFormatting>
  <conditionalFormatting sqref="AP100:AV101">
    <cfRule type="expression" dxfId="162" priority="249">
      <formula>INDIRECT(ADDRESS(ROW(),COLUMN()))=TRUNC(INDIRECT(ADDRESS(ROW(),COLUMN())))</formula>
    </cfRule>
  </conditionalFormatting>
  <conditionalFormatting sqref="AW100:AY101">
    <cfRule type="expression" dxfId="161" priority="250">
      <formula>INDIRECT(ADDRESS(ROW(),COLUMN()))=TRUNC(INDIRECT(ADDRESS(ROW(),COLUMN())))</formula>
    </cfRule>
  </conditionalFormatting>
  <conditionalFormatting sqref="U104:AY104">
    <cfRule type="expression" dxfId="160" priority="251">
      <formula>OR(U$171=$B103,U$172=$B103)</formula>
    </cfRule>
  </conditionalFormatting>
  <conditionalFormatting sqref="AZ103:BC104">
    <cfRule type="expression" dxfId="159" priority="252">
      <formula>INDIRECT(ADDRESS(ROW(),COLUMN()))=TRUNC(INDIRECT(ADDRESS(ROW(),COLUMN())))</formula>
    </cfRule>
  </conditionalFormatting>
  <conditionalFormatting sqref="U103:AA104">
    <cfRule type="expression" dxfId="158" priority="253">
      <formula>INDIRECT(ADDRESS(ROW(),COLUMN()))=TRUNC(INDIRECT(ADDRESS(ROW(),COLUMN())))</formula>
    </cfRule>
  </conditionalFormatting>
  <conditionalFormatting sqref="AB103:AH104">
    <cfRule type="expression" dxfId="157" priority="254">
      <formula>INDIRECT(ADDRESS(ROW(),COLUMN()))=TRUNC(INDIRECT(ADDRESS(ROW(),COLUMN())))</formula>
    </cfRule>
  </conditionalFormatting>
  <conditionalFormatting sqref="AI103:AO104">
    <cfRule type="expression" dxfId="156" priority="255">
      <formula>INDIRECT(ADDRESS(ROW(),COLUMN()))=TRUNC(INDIRECT(ADDRESS(ROW(),COLUMN())))</formula>
    </cfRule>
  </conditionalFormatting>
  <conditionalFormatting sqref="AP103:AV104">
    <cfRule type="expression" dxfId="155" priority="256">
      <formula>INDIRECT(ADDRESS(ROW(),COLUMN()))=TRUNC(INDIRECT(ADDRESS(ROW(),COLUMN())))</formula>
    </cfRule>
  </conditionalFormatting>
  <conditionalFormatting sqref="AW103:AY104">
    <cfRule type="expression" dxfId="154" priority="257">
      <formula>INDIRECT(ADDRESS(ROW(),COLUMN()))=TRUNC(INDIRECT(ADDRESS(ROW(),COLUMN())))</formula>
    </cfRule>
  </conditionalFormatting>
  <conditionalFormatting sqref="U107:AY107">
    <cfRule type="expression" dxfId="153" priority="258">
      <formula>OR(U$171=$B106,U$172=$B106)</formula>
    </cfRule>
  </conditionalFormatting>
  <conditionalFormatting sqref="AZ106:BC107">
    <cfRule type="expression" dxfId="152" priority="259">
      <formula>INDIRECT(ADDRESS(ROW(),COLUMN()))=TRUNC(INDIRECT(ADDRESS(ROW(),COLUMN())))</formula>
    </cfRule>
  </conditionalFormatting>
  <conditionalFormatting sqref="U106:AA107">
    <cfRule type="expression" dxfId="151" priority="260">
      <formula>INDIRECT(ADDRESS(ROW(),COLUMN()))=TRUNC(INDIRECT(ADDRESS(ROW(),COLUMN())))</formula>
    </cfRule>
  </conditionalFormatting>
  <conditionalFormatting sqref="AB106:AH107">
    <cfRule type="expression" dxfId="150" priority="261">
      <formula>INDIRECT(ADDRESS(ROW(),COLUMN()))=TRUNC(INDIRECT(ADDRESS(ROW(),COLUMN())))</formula>
    </cfRule>
  </conditionalFormatting>
  <conditionalFormatting sqref="AI106:AO107">
    <cfRule type="expression" dxfId="149" priority="262">
      <formula>INDIRECT(ADDRESS(ROW(),COLUMN()))=TRUNC(INDIRECT(ADDRESS(ROW(),COLUMN())))</formula>
    </cfRule>
  </conditionalFormatting>
  <conditionalFormatting sqref="AP106:AV107">
    <cfRule type="expression" dxfId="148" priority="263">
      <formula>INDIRECT(ADDRESS(ROW(),COLUMN()))=TRUNC(INDIRECT(ADDRESS(ROW(),COLUMN())))</formula>
    </cfRule>
  </conditionalFormatting>
  <conditionalFormatting sqref="AW106:AY107">
    <cfRule type="expression" dxfId="147" priority="264">
      <formula>INDIRECT(ADDRESS(ROW(),COLUMN()))=TRUNC(INDIRECT(ADDRESS(ROW(),COLUMN())))</formula>
    </cfRule>
  </conditionalFormatting>
  <conditionalFormatting sqref="U110:AY110">
    <cfRule type="expression" dxfId="146" priority="265">
      <formula>OR(U$171=$B109,U$172=$B109)</formula>
    </cfRule>
  </conditionalFormatting>
  <conditionalFormatting sqref="AZ109:BC110">
    <cfRule type="expression" dxfId="145" priority="266">
      <formula>INDIRECT(ADDRESS(ROW(),COLUMN()))=TRUNC(INDIRECT(ADDRESS(ROW(),COLUMN())))</formula>
    </cfRule>
  </conditionalFormatting>
  <conditionalFormatting sqref="U109:AA110">
    <cfRule type="expression" dxfId="144" priority="267">
      <formula>INDIRECT(ADDRESS(ROW(),COLUMN()))=TRUNC(INDIRECT(ADDRESS(ROW(),COLUMN())))</formula>
    </cfRule>
  </conditionalFormatting>
  <conditionalFormatting sqref="AB109:AH110">
    <cfRule type="expression" dxfId="143" priority="268">
      <formula>INDIRECT(ADDRESS(ROW(),COLUMN()))=TRUNC(INDIRECT(ADDRESS(ROW(),COLUMN())))</formula>
    </cfRule>
  </conditionalFormatting>
  <conditionalFormatting sqref="AI109:AO110">
    <cfRule type="expression" dxfId="142" priority="269">
      <formula>INDIRECT(ADDRESS(ROW(),COLUMN()))=TRUNC(INDIRECT(ADDRESS(ROW(),COLUMN())))</formula>
    </cfRule>
  </conditionalFormatting>
  <conditionalFormatting sqref="AP109:AV110">
    <cfRule type="expression" dxfId="141" priority="270">
      <formula>INDIRECT(ADDRESS(ROW(),COLUMN()))=TRUNC(INDIRECT(ADDRESS(ROW(),COLUMN())))</formula>
    </cfRule>
  </conditionalFormatting>
  <conditionalFormatting sqref="AW109:AY110">
    <cfRule type="expression" dxfId="140" priority="271">
      <formula>INDIRECT(ADDRESS(ROW(),COLUMN()))=TRUNC(INDIRECT(ADDRESS(ROW(),COLUMN())))</formula>
    </cfRule>
  </conditionalFormatting>
  <conditionalFormatting sqref="U113:AY113">
    <cfRule type="expression" dxfId="139" priority="272">
      <formula>OR(U$171=$B112,U$172=$B112)</formula>
    </cfRule>
  </conditionalFormatting>
  <conditionalFormatting sqref="AZ112:BC113">
    <cfRule type="expression" dxfId="138" priority="273">
      <formula>INDIRECT(ADDRESS(ROW(),COLUMN()))=TRUNC(INDIRECT(ADDRESS(ROW(),COLUMN())))</formula>
    </cfRule>
  </conditionalFormatting>
  <conditionalFormatting sqref="U112:AA113">
    <cfRule type="expression" dxfId="137" priority="274">
      <formula>INDIRECT(ADDRESS(ROW(),COLUMN()))=TRUNC(INDIRECT(ADDRESS(ROW(),COLUMN())))</formula>
    </cfRule>
  </conditionalFormatting>
  <conditionalFormatting sqref="AB112:AH113">
    <cfRule type="expression" dxfId="136" priority="275">
      <formula>INDIRECT(ADDRESS(ROW(),COLUMN()))=TRUNC(INDIRECT(ADDRESS(ROW(),COLUMN())))</formula>
    </cfRule>
  </conditionalFormatting>
  <conditionalFormatting sqref="AI112:AO113">
    <cfRule type="expression" dxfId="135" priority="276">
      <formula>INDIRECT(ADDRESS(ROW(),COLUMN()))=TRUNC(INDIRECT(ADDRESS(ROW(),COLUMN())))</formula>
    </cfRule>
  </conditionalFormatting>
  <conditionalFormatting sqref="AP112:AV113">
    <cfRule type="expression" dxfId="134" priority="277">
      <formula>INDIRECT(ADDRESS(ROW(),COLUMN()))=TRUNC(INDIRECT(ADDRESS(ROW(),COLUMN())))</formula>
    </cfRule>
  </conditionalFormatting>
  <conditionalFormatting sqref="AW112:AY113">
    <cfRule type="expression" dxfId="133" priority="278">
      <formula>INDIRECT(ADDRESS(ROW(),COLUMN()))=TRUNC(INDIRECT(ADDRESS(ROW(),COLUMN())))</formula>
    </cfRule>
  </conditionalFormatting>
  <conditionalFormatting sqref="U116:AY116">
    <cfRule type="expression" dxfId="132" priority="279">
      <formula>OR(U$171=$B115,U$172=$B115)</formula>
    </cfRule>
  </conditionalFormatting>
  <conditionalFormatting sqref="AZ115:BC116">
    <cfRule type="expression" dxfId="131" priority="280">
      <formula>INDIRECT(ADDRESS(ROW(),COLUMN()))=TRUNC(INDIRECT(ADDRESS(ROW(),COLUMN())))</formula>
    </cfRule>
  </conditionalFormatting>
  <conditionalFormatting sqref="U115:AA116">
    <cfRule type="expression" dxfId="130" priority="281">
      <formula>INDIRECT(ADDRESS(ROW(),COLUMN()))=TRUNC(INDIRECT(ADDRESS(ROW(),COLUMN())))</formula>
    </cfRule>
  </conditionalFormatting>
  <conditionalFormatting sqref="AB115:AH116">
    <cfRule type="expression" dxfId="129" priority="282">
      <formula>INDIRECT(ADDRESS(ROW(),COLUMN()))=TRUNC(INDIRECT(ADDRESS(ROW(),COLUMN())))</formula>
    </cfRule>
  </conditionalFormatting>
  <conditionalFormatting sqref="AI115:AO116">
    <cfRule type="expression" dxfId="128" priority="283">
      <formula>INDIRECT(ADDRESS(ROW(),COLUMN()))=TRUNC(INDIRECT(ADDRESS(ROW(),COLUMN())))</formula>
    </cfRule>
  </conditionalFormatting>
  <conditionalFormatting sqref="AP115:AV116">
    <cfRule type="expression" dxfId="127" priority="284">
      <formula>INDIRECT(ADDRESS(ROW(),COLUMN()))=TRUNC(INDIRECT(ADDRESS(ROW(),COLUMN())))</formula>
    </cfRule>
  </conditionalFormatting>
  <conditionalFormatting sqref="AW115:AY116">
    <cfRule type="expression" dxfId="126" priority="285">
      <formula>INDIRECT(ADDRESS(ROW(),COLUMN()))=TRUNC(INDIRECT(ADDRESS(ROW(),COLUMN())))</formula>
    </cfRule>
  </conditionalFormatting>
  <conditionalFormatting sqref="U119:AY119">
    <cfRule type="expression" dxfId="125" priority="286">
      <formula>OR(U$171=$B118,U$172=$B118)</formula>
    </cfRule>
  </conditionalFormatting>
  <conditionalFormatting sqref="AZ118:BC119">
    <cfRule type="expression" dxfId="124" priority="287">
      <formula>INDIRECT(ADDRESS(ROW(),COLUMN()))=TRUNC(INDIRECT(ADDRESS(ROW(),COLUMN())))</formula>
    </cfRule>
  </conditionalFormatting>
  <conditionalFormatting sqref="U118:AA119">
    <cfRule type="expression" dxfId="123" priority="288">
      <formula>INDIRECT(ADDRESS(ROW(),COLUMN()))=TRUNC(INDIRECT(ADDRESS(ROW(),COLUMN())))</formula>
    </cfRule>
  </conditionalFormatting>
  <conditionalFormatting sqref="AB118:AH119">
    <cfRule type="expression" dxfId="122" priority="289">
      <formula>INDIRECT(ADDRESS(ROW(),COLUMN()))=TRUNC(INDIRECT(ADDRESS(ROW(),COLUMN())))</formula>
    </cfRule>
  </conditionalFormatting>
  <conditionalFormatting sqref="AI118:AO119">
    <cfRule type="expression" dxfId="121" priority="290">
      <formula>INDIRECT(ADDRESS(ROW(),COLUMN()))=TRUNC(INDIRECT(ADDRESS(ROW(),COLUMN())))</formula>
    </cfRule>
  </conditionalFormatting>
  <conditionalFormatting sqref="AP118:AV119">
    <cfRule type="expression" dxfId="120" priority="291">
      <formula>INDIRECT(ADDRESS(ROW(),COLUMN()))=TRUNC(INDIRECT(ADDRESS(ROW(),COLUMN())))</formula>
    </cfRule>
  </conditionalFormatting>
  <conditionalFormatting sqref="AW118:AY119">
    <cfRule type="expression" dxfId="119" priority="292">
      <formula>INDIRECT(ADDRESS(ROW(),COLUMN()))=TRUNC(INDIRECT(ADDRESS(ROW(),COLUMN())))</formula>
    </cfRule>
  </conditionalFormatting>
  <conditionalFormatting sqref="U122:AY122">
    <cfRule type="expression" dxfId="118" priority="293">
      <formula>OR(U$171=$B121,U$172=$B121)</formula>
    </cfRule>
  </conditionalFormatting>
  <conditionalFormatting sqref="AZ121:BC122">
    <cfRule type="expression" dxfId="117" priority="294">
      <formula>INDIRECT(ADDRESS(ROW(),COLUMN()))=TRUNC(INDIRECT(ADDRESS(ROW(),COLUMN())))</formula>
    </cfRule>
  </conditionalFormatting>
  <conditionalFormatting sqref="U121:AA122">
    <cfRule type="expression" dxfId="116" priority="295">
      <formula>INDIRECT(ADDRESS(ROW(),COLUMN()))=TRUNC(INDIRECT(ADDRESS(ROW(),COLUMN())))</formula>
    </cfRule>
  </conditionalFormatting>
  <conditionalFormatting sqref="AB121:AH122">
    <cfRule type="expression" dxfId="115" priority="296">
      <formula>INDIRECT(ADDRESS(ROW(),COLUMN()))=TRUNC(INDIRECT(ADDRESS(ROW(),COLUMN())))</formula>
    </cfRule>
  </conditionalFormatting>
  <conditionalFormatting sqref="AI121:AO122">
    <cfRule type="expression" dxfId="114" priority="297">
      <formula>INDIRECT(ADDRESS(ROW(),COLUMN()))=TRUNC(INDIRECT(ADDRESS(ROW(),COLUMN())))</formula>
    </cfRule>
  </conditionalFormatting>
  <conditionalFormatting sqref="AP121:AV122">
    <cfRule type="expression" dxfId="113" priority="298">
      <formula>INDIRECT(ADDRESS(ROW(),COLUMN()))=TRUNC(INDIRECT(ADDRESS(ROW(),COLUMN())))</formula>
    </cfRule>
  </conditionalFormatting>
  <conditionalFormatting sqref="AW121:AY122">
    <cfRule type="expression" dxfId="112" priority="299">
      <formula>INDIRECT(ADDRESS(ROW(),COLUMN()))=TRUNC(INDIRECT(ADDRESS(ROW(),COLUMN())))</formula>
    </cfRule>
  </conditionalFormatting>
  <conditionalFormatting sqref="U125:AY125">
    <cfRule type="expression" dxfId="111" priority="300">
      <formula>OR(U$171=$B124,U$172=$B124)</formula>
    </cfRule>
  </conditionalFormatting>
  <conditionalFormatting sqref="AZ124:BC125">
    <cfRule type="expression" dxfId="110" priority="301">
      <formula>INDIRECT(ADDRESS(ROW(),COLUMN()))=TRUNC(INDIRECT(ADDRESS(ROW(),COLUMN())))</formula>
    </cfRule>
  </conditionalFormatting>
  <conditionalFormatting sqref="U124:AA125">
    <cfRule type="expression" dxfId="109" priority="302">
      <formula>INDIRECT(ADDRESS(ROW(),COLUMN()))=TRUNC(INDIRECT(ADDRESS(ROW(),COLUMN())))</formula>
    </cfRule>
  </conditionalFormatting>
  <conditionalFormatting sqref="AB124:AH125">
    <cfRule type="expression" dxfId="108" priority="303">
      <formula>INDIRECT(ADDRESS(ROW(),COLUMN()))=TRUNC(INDIRECT(ADDRESS(ROW(),COLUMN())))</formula>
    </cfRule>
  </conditionalFormatting>
  <conditionalFormatting sqref="AI124:AO125">
    <cfRule type="expression" dxfId="107" priority="304">
      <formula>INDIRECT(ADDRESS(ROW(),COLUMN()))=TRUNC(INDIRECT(ADDRESS(ROW(),COLUMN())))</formula>
    </cfRule>
  </conditionalFormatting>
  <conditionalFormatting sqref="AP124:AV125">
    <cfRule type="expression" dxfId="106" priority="305">
      <formula>INDIRECT(ADDRESS(ROW(),COLUMN()))=TRUNC(INDIRECT(ADDRESS(ROW(),COLUMN())))</formula>
    </cfRule>
  </conditionalFormatting>
  <conditionalFormatting sqref="AW124:AY125">
    <cfRule type="expression" dxfId="105" priority="306">
      <formula>INDIRECT(ADDRESS(ROW(),COLUMN()))=TRUNC(INDIRECT(ADDRESS(ROW(),COLUMN())))</formula>
    </cfRule>
  </conditionalFormatting>
  <conditionalFormatting sqref="U128:AY128">
    <cfRule type="expression" dxfId="104" priority="307">
      <formula>OR(U$171=$B127,U$172=$B127)</formula>
    </cfRule>
  </conditionalFormatting>
  <conditionalFormatting sqref="AZ127:BC128">
    <cfRule type="expression" dxfId="103" priority="308">
      <formula>INDIRECT(ADDRESS(ROW(),COLUMN()))=TRUNC(INDIRECT(ADDRESS(ROW(),COLUMN())))</formula>
    </cfRule>
  </conditionalFormatting>
  <conditionalFormatting sqref="U127:AA128">
    <cfRule type="expression" dxfId="102" priority="309">
      <formula>INDIRECT(ADDRESS(ROW(),COLUMN()))=TRUNC(INDIRECT(ADDRESS(ROW(),COLUMN())))</formula>
    </cfRule>
  </conditionalFormatting>
  <conditionalFormatting sqref="AB127:AH128">
    <cfRule type="expression" dxfId="101" priority="310">
      <formula>INDIRECT(ADDRESS(ROW(),COLUMN()))=TRUNC(INDIRECT(ADDRESS(ROW(),COLUMN())))</formula>
    </cfRule>
  </conditionalFormatting>
  <conditionalFormatting sqref="AI127:AO128">
    <cfRule type="expression" dxfId="100" priority="311">
      <formula>INDIRECT(ADDRESS(ROW(),COLUMN()))=TRUNC(INDIRECT(ADDRESS(ROW(),COLUMN())))</formula>
    </cfRule>
  </conditionalFormatting>
  <conditionalFormatting sqref="AP127:AV128">
    <cfRule type="expression" dxfId="99" priority="312">
      <formula>INDIRECT(ADDRESS(ROW(),COLUMN()))=TRUNC(INDIRECT(ADDRESS(ROW(),COLUMN())))</formula>
    </cfRule>
  </conditionalFormatting>
  <conditionalFormatting sqref="AW127:AY128">
    <cfRule type="expression" dxfId="98" priority="313">
      <formula>INDIRECT(ADDRESS(ROW(),COLUMN()))=TRUNC(INDIRECT(ADDRESS(ROW(),COLUMN())))</formula>
    </cfRule>
  </conditionalFormatting>
  <conditionalFormatting sqref="U131:AY131">
    <cfRule type="expression" dxfId="97" priority="314">
      <formula>OR(U$171=$B130,U$172=$B130)</formula>
    </cfRule>
  </conditionalFormatting>
  <conditionalFormatting sqref="AZ130:BC131">
    <cfRule type="expression" dxfId="96" priority="315">
      <formula>INDIRECT(ADDRESS(ROW(),COLUMN()))=TRUNC(INDIRECT(ADDRESS(ROW(),COLUMN())))</formula>
    </cfRule>
  </conditionalFormatting>
  <conditionalFormatting sqref="U130:AA131">
    <cfRule type="expression" dxfId="95" priority="316">
      <formula>INDIRECT(ADDRESS(ROW(),COLUMN()))=TRUNC(INDIRECT(ADDRESS(ROW(),COLUMN())))</formula>
    </cfRule>
  </conditionalFormatting>
  <conditionalFormatting sqref="AB130:AH131">
    <cfRule type="expression" dxfId="94" priority="317">
      <formula>INDIRECT(ADDRESS(ROW(),COLUMN()))=TRUNC(INDIRECT(ADDRESS(ROW(),COLUMN())))</formula>
    </cfRule>
  </conditionalFormatting>
  <conditionalFormatting sqref="AI130:AO131">
    <cfRule type="expression" dxfId="93" priority="318">
      <formula>INDIRECT(ADDRESS(ROW(),COLUMN()))=TRUNC(INDIRECT(ADDRESS(ROW(),COLUMN())))</formula>
    </cfRule>
  </conditionalFormatting>
  <conditionalFormatting sqref="AP130:AV131">
    <cfRule type="expression" dxfId="92" priority="319">
      <formula>INDIRECT(ADDRESS(ROW(),COLUMN()))=TRUNC(INDIRECT(ADDRESS(ROW(),COLUMN())))</formula>
    </cfRule>
  </conditionalFormatting>
  <conditionalFormatting sqref="AW130:AY131">
    <cfRule type="expression" dxfId="91" priority="320">
      <formula>INDIRECT(ADDRESS(ROW(),COLUMN()))=TRUNC(INDIRECT(ADDRESS(ROW(),COLUMN())))</formula>
    </cfRule>
  </conditionalFormatting>
  <conditionalFormatting sqref="U134:AY134">
    <cfRule type="expression" dxfId="90" priority="321">
      <formula>OR(U$171=$B133,U$172=$B133)</formula>
    </cfRule>
  </conditionalFormatting>
  <conditionalFormatting sqref="AZ133:BC134">
    <cfRule type="expression" dxfId="89" priority="322">
      <formula>INDIRECT(ADDRESS(ROW(),COLUMN()))=TRUNC(INDIRECT(ADDRESS(ROW(),COLUMN())))</formula>
    </cfRule>
  </conditionalFormatting>
  <conditionalFormatting sqref="U133:AA134">
    <cfRule type="expression" dxfId="88" priority="323">
      <formula>INDIRECT(ADDRESS(ROW(),COLUMN()))=TRUNC(INDIRECT(ADDRESS(ROW(),COLUMN())))</formula>
    </cfRule>
  </conditionalFormatting>
  <conditionalFormatting sqref="AB133:AH134">
    <cfRule type="expression" dxfId="87" priority="324">
      <formula>INDIRECT(ADDRESS(ROW(),COLUMN()))=TRUNC(INDIRECT(ADDRESS(ROW(),COLUMN())))</formula>
    </cfRule>
  </conditionalFormatting>
  <conditionalFormatting sqref="AI133:AO134">
    <cfRule type="expression" dxfId="86" priority="325">
      <formula>INDIRECT(ADDRESS(ROW(),COLUMN()))=TRUNC(INDIRECT(ADDRESS(ROW(),COLUMN())))</formula>
    </cfRule>
  </conditionalFormatting>
  <conditionalFormatting sqref="AP133:AV134">
    <cfRule type="expression" dxfId="85" priority="326">
      <formula>INDIRECT(ADDRESS(ROW(),COLUMN()))=TRUNC(INDIRECT(ADDRESS(ROW(),COLUMN())))</formula>
    </cfRule>
  </conditionalFormatting>
  <conditionalFormatting sqref="AW133:AY134">
    <cfRule type="expression" dxfId="84" priority="327">
      <formula>INDIRECT(ADDRESS(ROW(),COLUMN()))=TRUNC(INDIRECT(ADDRESS(ROW(),COLUMN())))</formula>
    </cfRule>
  </conditionalFormatting>
  <conditionalFormatting sqref="U137:AY137">
    <cfRule type="expression" dxfId="83" priority="328">
      <formula>OR(U$171=$B136,U$172=$B136)</formula>
    </cfRule>
  </conditionalFormatting>
  <conditionalFormatting sqref="AZ136:BC137">
    <cfRule type="expression" dxfId="82" priority="329">
      <formula>INDIRECT(ADDRESS(ROW(),COLUMN()))=TRUNC(INDIRECT(ADDRESS(ROW(),COLUMN())))</formula>
    </cfRule>
  </conditionalFormatting>
  <conditionalFormatting sqref="U136:AA137">
    <cfRule type="expression" dxfId="81" priority="330">
      <formula>INDIRECT(ADDRESS(ROW(),COLUMN()))=TRUNC(INDIRECT(ADDRESS(ROW(),COLUMN())))</formula>
    </cfRule>
  </conditionalFormatting>
  <conditionalFormatting sqref="AB136:AH137">
    <cfRule type="expression" dxfId="80" priority="331">
      <formula>INDIRECT(ADDRESS(ROW(),COLUMN()))=TRUNC(INDIRECT(ADDRESS(ROW(),COLUMN())))</formula>
    </cfRule>
  </conditionalFormatting>
  <conditionalFormatting sqref="AI136:AO137">
    <cfRule type="expression" dxfId="79" priority="332">
      <formula>INDIRECT(ADDRESS(ROW(),COLUMN()))=TRUNC(INDIRECT(ADDRESS(ROW(),COLUMN())))</formula>
    </cfRule>
  </conditionalFormatting>
  <conditionalFormatting sqref="AP136:AV137">
    <cfRule type="expression" dxfId="78" priority="333">
      <formula>INDIRECT(ADDRESS(ROW(),COLUMN()))=TRUNC(INDIRECT(ADDRESS(ROW(),COLUMN())))</formula>
    </cfRule>
  </conditionalFormatting>
  <conditionalFormatting sqref="AW136:AY137">
    <cfRule type="expression" dxfId="77" priority="334">
      <formula>INDIRECT(ADDRESS(ROW(),COLUMN()))=TRUNC(INDIRECT(ADDRESS(ROW(),COLUMN())))</formula>
    </cfRule>
  </conditionalFormatting>
  <conditionalFormatting sqref="U140:AY140">
    <cfRule type="expression" dxfId="76" priority="335">
      <formula>OR(U$171=$B139,U$172=$B139)</formula>
    </cfRule>
  </conditionalFormatting>
  <conditionalFormatting sqref="AZ139:BC140">
    <cfRule type="expression" dxfId="75" priority="336">
      <formula>INDIRECT(ADDRESS(ROW(),COLUMN()))=TRUNC(INDIRECT(ADDRESS(ROW(),COLUMN())))</formula>
    </cfRule>
  </conditionalFormatting>
  <conditionalFormatting sqref="U139:AA140">
    <cfRule type="expression" dxfId="74" priority="337">
      <formula>INDIRECT(ADDRESS(ROW(),COLUMN()))=TRUNC(INDIRECT(ADDRESS(ROW(),COLUMN())))</formula>
    </cfRule>
  </conditionalFormatting>
  <conditionalFormatting sqref="AB139:AH140">
    <cfRule type="expression" dxfId="73" priority="338">
      <formula>INDIRECT(ADDRESS(ROW(),COLUMN()))=TRUNC(INDIRECT(ADDRESS(ROW(),COLUMN())))</formula>
    </cfRule>
  </conditionalFormatting>
  <conditionalFormatting sqref="AI139:AO140">
    <cfRule type="expression" dxfId="72" priority="339">
      <formula>INDIRECT(ADDRESS(ROW(),COLUMN()))=TRUNC(INDIRECT(ADDRESS(ROW(),COLUMN())))</formula>
    </cfRule>
  </conditionalFormatting>
  <conditionalFormatting sqref="AP139:AV140">
    <cfRule type="expression" dxfId="71" priority="340">
      <formula>INDIRECT(ADDRESS(ROW(),COLUMN()))=TRUNC(INDIRECT(ADDRESS(ROW(),COLUMN())))</formula>
    </cfRule>
  </conditionalFormatting>
  <conditionalFormatting sqref="AW139:AY140">
    <cfRule type="expression" dxfId="70" priority="341">
      <formula>INDIRECT(ADDRESS(ROW(),COLUMN()))=TRUNC(INDIRECT(ADDRESS(ROW(),COLUMN())))</formula>
    </cfRule>
  </conditionalFormatting>
  <conditionalFormatting sqref="U143:AY143">
    <cfRule type="expression" dxfId="69" priority="342">
      <formula>OR(U$171=$B142,U$172=$B142)</formula>
    </cfRule>
  </conditionalFormatting>
  <conditionalFormatting sqref="AZ142:BC143">
    <cfRule type="expression" dxfId="68" priority="343">
      <formula>INDIRECT(ADDRESS(ROW(),COLUMN()))=TRUNC(INDIRECT(ADDRESS(ROW(),COLUMN())))</formula>
    </cfRule>
  </conditionalFormatting>
  <conditionalFormatting sqref="U142:AA143">
    <cfRule type="expression" dxfId="67" priority="344">
      <formula>INDIRECT(ADDRESS(ROW(),COLUMN()))=TRUNC(INDIRECT(ADDRESS(ROW(),COLUMN())))</formula>
    </cfRule>
  </conditionalFormatting>
  <conditionalFormatting sqref="AB142:AH143">
    <cfRule type="expression" dxfId="66" priority="345">
      <formula>INDIRECT(ADDRESS(ROW(),COLUMN()))=TRUNC(INDIRECT(ADDRESS(ROW(),COLUMN())))</formula>
    </cfRule>
  </conditionalFormatting>
  <conditionalFormatting sqref="AI142:AO143">
    <cfRule type="expression" dxfId="65" priority="346">
      <formula>INDIRECT(ADDRESS(ROW(),COLUMN()))=TRUNC(INDIRECT(ADDRESS(ROW(),COLUMN())))</formula>
    </cfRule>
  </conditionalFormatting>
  <conditionalFormatting sqref="AP142:AV143">
    <cfRule type="expression" dxfId="64" priority="347">
      <formula>INDIRECT(ADDRESS(ROW(),COLUMN()))=TRUNC(INDIRECT(ADDRESS(ROW(),COLUMN())))</formula>
    </cfRule>
  </conditionalFormatting>
  <conditionalFormatting sqref="AW142:AY143">
    <cfRule type="expression" dxfId="63" priority="348">
      <formula>INDIRECT(ADDRESS(ROW(),COLUMN()))=TRUNC(INDIRECT(ADDRESS(ROW(),COLUMN())))</formula>
    </cfRule>
  </conditionalFormatting>
  <conditionalFormatting sqref="U146:AY146">
    <cfRule type="expression" dxfId="62" priority="349">
      <formula>OR(U$171=$B145,U$172=$B145)</formula>
    </cfRule>
  </conditionalFormatting>
  <conditionalFormatting sqref="AZ145:BC146">
    <cfRule type="expression" dxfId="61" priority="350">
      <formula>INDIRECT(ADDRESS(ROW(),COLUMN()))=TRUNC(INDIRECT(ADDRESS(ROW(),COLUMN())))</formula>
    </cfRule>
  </conditionalFormatting>
  <conditionalFormatting sqref="U145:AA146">
    <cfRule type="expression" dxfId="60" priority="351">
      <formula>INDIRECT(ADDRESS(ROW(),COLUMN()))=TRUNC(INDIRECT(ADDRESS(ROW(),COLUMN())))</formula>
    </cfRule>
  </conditionalFormatting>
  <conditionalFormatting sqref="AB145:AH146">
    <cfRule type="expression" dxfId="59" priority="352">
      <formula>INDIRECT(ADDRESS(ROW(),COLUMN()))=TRUNC(INDIRECT(ADDRESS(ROW(),COLUMN())))</formula>
    </cfRule>
  </conditionalFormatting>
  <conditionalFormatting sqref="AI145:AO146">
    <cfRule type="expression" dxfId="58" priority="353">
      <formula>INDIRECT(ADDRESS(ROW(),COLUMN()))=TRUNC(INDIRECT(ADDRESS(ROW(),COLUMN())))</formula>
    </cfRule>
  </conditionalFormatting>
  <conditionalFormatting sqref="AP145:AV146">
    <cfRule type="expression" dxfId="57" priority="354">
      <formula>INDIRECT(ADDRESS(ROW(),COLUMN()))=TRUNC(INDIRECT(ADDRESS(ROW(),COLUMN())))</formula>
    </cfRule>
  </conditionalFormatting>
  <conditionalFormatting sqref="AW145:AY146">
    <cfRule type="expression" dxfId="56" priority="355">
      <formula>INDIRECT(ADDRESS(ROW(),COLUMN()))=TRUNC(INDIRECT(ADDRESS(ROW(),COLUMN())))</formula>
    </cfRule>
  </conditionalFormatting>
  <conditionalFormatting sqref="U149:AY149">
    <cfRule type="expression" dxfId="55" priority="356">
      <formula>OR(U$171=$B148,U$172=$B148)</formula>
    </cfRule>
  </conditionalFormatting>
  <conditionalFormatting sqref="AZ148:BC149">
    <cfRule type="expression" dxfId="54" priority="357">
      <formula>INDIRECT(ADDRESS(ROW(),COLUMN()))=TRUNC(INDIRECT(ADDRESS(ROW(),COLUMN())))</formula>
    </cfRule>
  </conditionalFormatting>
  <conditionalFormatting sqref="U148:AA149">
    <cfRule type="expression" dxfId="53" priority="358">
      <formula>INDIRECT(ADDRESS(ROW(),COLUMN()))=TRUNC(INDIRECT(ADDRESS(ROW(),COLUMN())))</formula>
    </cfRule>
  </conditionalFormatting>
  <conditionalFormatting sqref="AB148:AH149">
    <cfRule type="expression" dxfId="52" priority="359">
      <formula>INDIRECT(ADDRESS(ROW(),COLUMN()))=TRUNC(INDIRECT(ADDRESS(ROW(),COLUMN())))</formula>
    </cfRule>
  </conditionalFormatting>
  <conditionalFormatting sqref="AI148:AO149">
    <cfRule type="expression" dxfId="51" priority="360">
      <formula>INDIRECT(ADDRESS(ROW(),COLUMN()))=TRUNC(INDIRECT(ADDRESS(ROW(),COLUMN())))</formula>
    </cfRule>
  </conditionalFormatting>
  <conditionalFormatting sqref="AP148:AV149">
    <cfRule type="expression" dxfId="50" priority="361">
      <formula>INDIRECT(ADDRESS(ROW(),COLUMN()))=TRUNC(INDIRECT(ADDRESS(ROW(),COLUMN())))</formula>
    </cfRule>
  </conditionalFormatting>
  <conditionalFormatting sqref="AW148:AY149">
    <cfRule type="expression" dxfId="49" priority="362">
      <formula>INDIRECT(ADDRESS(ROW(),COLUMN()))=TRUNC(INDIRECT(ADDRESS(ROW(),COLUMN())))</formula>
    </cfRule>
  </conditionalFormatting>
  <conditionalFormatting sqref="U152:AY152">
    <cfRule type="expression" dxfId="48" priority="363">
      <formula>OR(U$171=$B151,U$172=$B151)</formula>
    </cfRule>
  </conditionalFormatting>
  <conditionalFormatting sqref="AZ151:BC152">
    <cfRule type="expression" dxfId="47" priority="364">
      <formula>INDIRECT(ADDRESS(ROW(),COLUMN()))=TRUNC(INDIRECT(ADDRESS(ROW(),COLUMN())))</formula>
    </cfRule>
  </conditionalFormatting>
  <conditionalFormatting sqref="U151:AA152">
    <cfRule type="expression" dxfId="46" priority="365">
      <formula>INDIRECT(ADDRESS(ROW(),COLUMN()))=TRUNC(INDIRECT(ADDRESS(ROW(),COLUMN())))</formula>
    </cfRule>
  </conditionalFormatting>
  <conditionalFormatting sqref="AB151:AH152">
    <cfRule type="expression" dxfId="45" priority="366">
      <formula>INDIRECT(ADDRESS(ROW(),COLUMN()))=TRUNC(INDIRECT(ADDRESS(ROW(),COLUMN())))</formula>
    </cfRule>
  </conditionalFormatting>
  <conditionalFormatting sqref="AI151:AO152">
    <cfRule type="expression" dxfId="44" priority="367">
      <formula>INDIRECT(ADDRESS(ROW(),COLUMN()))=TRUNC(INDIRECT(ADDRESS(ROW(),COLUMN())))</formula>
    </cfRule>
  </conditionalFormatting>
  <conditionalFormatting sqref="AP151:AV152">
    <cfRule type="expression" dxfId="43" priority="368">
      <formula>INDIRECT(ADDRESS(ROW(),COLUMN()))=TRUNC(INDIRECT(ADDRESS(ROW(),COLUMN())))</formula>
    </cfRule>
  </conditionalFormatting>
  <conditionalFormatting sqref="AW151:AY152">
    <cfRule type="expression" dxfId="42" priority="369">
      <formula>INDIRECT(ADDRESS(ROW(),COLUMN()))=TRUNC(INDIRECT(ADDRESS(ROW(),COLUMN())))</formula>
    </cfRule>
  </conditionalFormatting>
  <conditionalFormatting sqref="U155:AY155">
    <cfRule type="expression" dxfId="41" priority="370">
      <formula>OR(U$171=$B154,U$172=$B154)</formula>
    </cfRule>
  </conditionalFormatting>
  <conditionalFormatting sqref="AZ154:BC155">
    <cfRule type="expression" dxfId="40" priority="371">
      <formula>INDIRECT(ADDRESS(ROW(),COLUMN()))=TRUNC(INDIRECT(ADDRESS(ROW(),COLUMN())))</formula>
    </cfRule>
  </conditionalFormatting>
  <conditionalFormatting sqref="U154:AA155">
    <cfRule type="expression" dxfId="39" priority="372">
      <formula>INDIRECT(ADDRESS(ROW(),COLUMN()))=TRUNC(INDIRECT(ADDRESS(ROW(),COLUMN())))</formula>
    </cfRule>
  </conditionalFormatting>
  <conditionalFormatting sqref="AB154:AH155">
    <cfRule type="expression" dxfId="38" priority="373">
      <formula>INDIRECT(ADDRESS(ROW(),COLUMN()))=TRUNC(INDIRECT(ADDRESS(ROW(),COLUMN())))</formula>
    </cfRule>
  </conditionalFormatting>
  <conditionalFormatting sqref="AI154:AO155">
    <cfRule type="expression" dxfId="37" priority="374">
      <formula>INDIRECT(ADDRESS(ROW(),COLUMN()))=TRUNC(INDIRECT(ADDRESS(ROW(),COLUMN())))</formula>
    </cfRule>
  </conditionalFormatting>
  <conditionalFormatting sqref="AP154:AV155">
    <cfRule type="expression" dxfId="36" priority="375">
      <formula>INDIRECT(ADDRESS(ROW(),COLUMN()))=TRUNC(INDIRECT(ADDRESS(ROW(),COLUMN())))</formula>
    </cfRule>
  </conditionalFormatting>
  <conditionalFormatting sqref="AW154:AY155">
    <cfRule type="expression" dxfId="35" priority="376">
      <formula>INDIRECT(ADDRESS(ROW(),COLUMN()))=TRUNC(INDIRECT(ADDRESS(ROW(),COLUMN())))</formula>
    </cfRule>
  </conditionalFormatting>
  <conditionalFormatting sqref="U158:AY158">
    <cfRule type="expression" dxfId="34" priority="377">
      <formula>OR(U$171=$B157,U$172=$B157)</formula>
    </cfRule>
  </conditionalFormatting>
  <conditionalFormatting sqref="AZ157:BC158">
    <cfRule type="expression" dxfId="33" priority="378">
      <formula>INDIRECT(ADDRESS(ROW(),COLUMN()))=TRUNC(INDIRECT(ADDRESS(ROW(),COLUMN())))</formula>
    </cfRule>
  </conditionalFormatting>
  <conditionalFormatting sqref="U157:AA158">
    <cfRule type="expression" dxfId="32" priority="379">
      <formula>INDIRECT(ADDRESS(ROW(),COLUMN()))=TRUNC(INDIRECT(ADDRESS(ROW(),COLUMN())))</formula>
    </cfRule>
  </conditionalFormatting>
  <conditionalFormatting sqref="AB157:AH158">
    <cfRule type="expression" dxfId="31" priority="380">
      <formula>INDIRECT(ADDRESS(ROW(),COLUMN()))=TRUNC(INDIRECT(ADDRESS(ROW(),COLUMN())))</formula>
    </cfRule>
  </conditionalFormatting>
  <conditionalFormatting sqref="AI157:AO158">
    <cfRule type="expression" dxfId="30" priority="381">
      <formula>INDIRECT(ADDRESS(ROW(),COLUMN()))=TRUNC(INDIRECT(ADDRESS(ROW(),COLUMN())))</formula>
    </cfRule>
  </conditionalFormatting>
  <conditionalFormatting sqref="AP157:AV158">
    <cfRule type="expression" dxfId="29" priority="382">
      <formula>INDIRECT(ADDRESS(ROW(),COLUMN()))=TRUNC(INDIRECT(ADDRESS(ROW(),COLUMN())))</formula>
    </cfRule>
  </conditionalFormatting>
  <conditionalFormatting sqref="AW157:AY158">
    <cfRule type="expression" dxfId="28" priority="383">
      <formula>INDIRECT(ADDRESS(ROW(),COLUMN()))=TRUNC(INDIRECT(ADDRESS(ROW(),COLUMN())))</formula>
    </cfRule>
  </conditionalFormatting>
  <conditionalFormatting sqref="U161:AY161">
    <cfRule type="expression" dxfId="27" priority="384">
      <formula>OR(U$171=$B160,U$172=$B160)</formula>
    </cfRule>
  </conditionalFormatting>
  <conditionalFormatting sqref="AZ160:BC161">
    <cfRule type="expression" dxfId="26" priority="385">
      <formula>INDIRECT(ADDRESS(ROW(),COLUMN()))=TRUNC(INDIRECT(ADDRESS(ROW(),COLUMN())))</formula>
    </cfRule>
  </conditionalFormatting>
  <conditionalFormatting sqref="U160:AA161">
    <cfRule type="expression" dxfId="25" priority="386">
      <formula>INDIRECT(ADDRESS(ROW(),COLUMN()))=TRUNC(INDIRECT(ADDRESS(ROW(),COLUMN())))</formula>
    </cfRule>
  </conditionalFormatting>
  <conditionalFormatting sqref="AB160:AH161">
    <cfRule type="expression" dxfId="24" priority="387">
      <formula>INDIRECT(ADDRESS(ROW(),COLUMN()))=TRUNC(INDIRECT(ADDRESS(ROW(),COLUMN())))</formula>
    </cfRule>
  </conditionalFormatting>
  <conditionalFormatting sqref="AI160:AO161">
    <cfRule type="expression" dxfId="23" priority="388">
      <formula>INDIRECT(ADDRESS(ROW(),COLUMN()))=TRUNC(INDIRECT(ADDRESS(ROW(),COLUMN())))</formula>
    </cfRule>
  </conditionalFormatting>
  <conditionalFormatting sqref="AP160:AV161">
    <cfRule type="expression" dxfId="22" priority="389">
      <formula>INDIRECT(ADDRESS(ROW(),COLUMN()))=TRUNC(INDIRECT(ADDRESS(ROW(),COLUMN())))</formula>
    </cfRule>
  </conditionalFormatting>
  <conditionalFormatting sqref="AW160:AY161">
    <cfRule type="expression" dxfId="21" priority="390">
      <formula>INDIRECT(ADDRESS(ROW(),COLUMN()))=TRUNC(INDIRECT(ADDRESS(ROW(),COLUMN())))</formula>
    </cfRule>
  </conditionalFormatting>
  <conditionalFormatting sqref="U164:AY164">
    <cfRule type="expression" dxfId="20" priority="391">
      <formula>OR(U$171=$B163,U$172=$B163)</formula>
    </cfRule>
  </conditionalFormatting>
  <conditionalFormatting sqref="AZ163:BC164">
    <cfRule type="expression" dxfId="19" priority="392">
      <formula>INDIRECT(ADDRESS(ROW(),COLUMN()))=TRUNC(INDIRECT(ADDRESS(ROW(),COLUMN())))</formula>
    </cfRule>
  </conditionalFormatting>
  <conditionalFormatting sqref="U163:AA164">
    <cfRule type="expression" dxfId="18" priority="393">
      <formula>INDIRECT(ADDRESS(ROW(),COLUMN()))=TRUNC(INDIRECT(ADDRESS(ROW(),COLUMN())))</formula>
    </cfRule>
  </conditionalFormatting>
  <conditionalFormatting sqref="AB163:AH164">
    <cfRule type="expression" dxfId="17" priority="394">
      <formula>INDIRECT(ADDRESS(ROW(),COLUMN()))=TRUNC(INDIRECT(ADDRESS(ROW(),COLUMN())))</formula>
    </cfRule>
  </conditionalFormatting>
  <conditionalFormatting sqref="AI163:AO164">
    <cfRule type="expression" dxfId="16" priority="395">
      <formula>INDIRECT(ADDRESS(ROW(),COLUMN()))=TRUNC(INDIRECT(ADDRESS(ROW(),COLUMN())))</formula>
    </cfRule>
  </conditionalFormatting>
  <conditionalFormatting sqref="AP163:AV164">
    <cfRule type="expression" dxfId="15" priority="396">
      <formula>INDIRECT(ADDRESS(ROW(),COLUMN()))=TRUNC(INDIRECT(ADDRESS(ROW(),COLUMN())))</formula>
    </cfRule>
  </conditionalFormatting>
  <conditionalFormatting sqref="AW163:AY164">
    <cfRule type="expression" dxfId="14" priority="397">
      <formula>INDIRECT(ADDRESS(ROW(),COLUMN()))=TRUNC(INDIRECT(ADDRESS(ROW(),COLUMN())))</formula>
    </cfRule>
  </conditionalFormatting>
  <conditionalFormatting sqref="U167:AY167">
    <cfRule type="expression" dxfId="13" priority="398">
      <formula>OR(U$171=$B166,U$172=$B166)</formula>
    </cfRule>
  </conditionalFormatting>
  <conditionalFormatting sqref="AZ166:BC167">
    <cfRule type="expression" dxfId="12" priority="399">
      <formula>INDIRECT(ADDRESS(ROW(),COLUMN()))=TRUNC(INDIRECT(ADDRESS(ROW(),COLUMN())))</formula>
    </cfRule>
  </conditionalFormatting>
  <conditionalFormatting sqref="U166:AA167">
    <cfRule type="expression" dxfId="11" priority="400">
      <formula>INDIRECT(ADDRESS(ROW(),COLUMN()))=TRUNC(INDIRECT(ADDRESS(ROW(),COLUMN())))</formula>
    </cfRule>
  </conditionalFormatting>
  <conditionalFormatting sqref="AB166:AH167">
    <cfRule type="expression" dxfId="10" priority="401">
      <formula>INDIRECT(ADDRESS(ROW(),COLUMN()))=TRUNC(INDIRECT(ADDRESS(ROW(),COLUMN())))</formula>
    </cfRule>
  </conditionalFormatting>
  <conditionalFormatting sqref="AI166:AO167">
    <cfRule type="expression" dxfId="9" priority="402">
      <formula>INDIRECT(ADDRESS(ROW(),COLUMN()))=TRUNC(INDIRECT(ADDRESS(ROW(),COLUMN())))</formula>
    </cfRule>
  </conditionalFormatting>
  <conditionalFormatting sqref="AP166:AV167">
    <cfRule type="expression" dxfId="8" priority="403">
      <formula>INDIRECT(ADDRESS(ROW(),COLUMN()))=TRUNC(INDIRECT(ADDRESS(ROW(),COLUMN())))</formula>
    </cfRule>
  </conditionalFormatting>
  <conditionalFormatting sqref="AW166:AY167">
    <cfRule type="expression" dxfId="7" priority="404">
      <formula>INDIRECT(ADDRESS(ROW(),COLUMN()))=TRUNC(INDIRECT(ADDRESS(ROW(),COLUMN())))</formula>
    </cfRule>
  </conditionalFormatting>
  <conditionalFormatting sqref="U170:AY170">
    <cfRule type="expression" dxfId="6" priority="405">
      <formula>OR(U$171=$B169,U$172=$B169)</formula>
    </cfRule>
  </conditionalFormatting>
  <conditionalFormatting sqref="AZ169:BC170">
    <cfRule type="expression" dxfId="5" priority="406">
      <formula>INDIRECT(ADDRESS(ROW(),COLUMN()))=TRUNC(INDIRECT(ADDRESS(ROW(),COLUMN())))</formula>
    </cfRule>
  </conditionalFormatting>
  <conditionalFormatting sqref="U169:AA170">
    <cfRule type="expression" dxfId="4" priority="407">
      <formula>INDIRECT(ADDRESS(ROW(),COLUMN()))=TRUNC(INDIRECT(ADDRESS(ROW(),COLUMN())))</formula>
    </cfRule>
  </conditionalFormatting>
  <conditionalFormatting sqref="AB169:AH170">
    <cfRule type="expression" dxfId="3" priority="408">
      <formula>INDIRECT(ADDRESS(ROW(),COLUMN()))=TRUNC(INDIRECT(ADDRESS(ROW(),COLUMN())))</formula>
    </cfRule>
  </conditionalFormatting>
  <conditionalFormatting sqref="AI169:AO170">
    <cfRule type="expression" dxfId="2" priority="409">
      <formula>INDIRECT(ADDRESS(ROW(),COLUMN()))=TRUNC(INDIRECT(ADDRESS(ROW(),COLUMN())))</formula>
    </cfRule>
  </conditionalFormatting>
  <conditionalFormatting sqref="AP169:AV170">
    <cfRule type="expression" dxfId="1" priority="410">
      <formula>INDIRECT(ADDRESS(ROW(),COLUMN()))=TRUNC(INDIRECT(ADDRESS(ROW(),COLUMN())))</formula>
    </cfRule>
  </conditionalFormatting>
  <conditionalFormatting sqref="AW169:AY170">
    <cfRule type="expression" dxfId="0" priority="411">
      <formula>INDIRECT(ADDRESS(ROW(),COLUMN()))=TRUNC(INDIRECT(ADDRESS(ROW(),COLUMN())))</formula>
    </cfRule>
  </conditionalFormatting>
  <dataValidations count="9">
    <dataValidation allowBlank="1" showInputMessage="1" showErrorMessage="1" error="入力可能範囲　32～40" sqref="BC10">
      <formula1>0</formula1>
      <formula2>0</formula2>
    </dataValidation>
    <dataValidation type="list" allowBlank="1" showInputMessage="1" showErrorMessage="1" sqref="BC3:BF3">
      <formula1>"４週,暦月"</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formula2>0</formula2>
    </dataValidation>
    <dataValidation type="list" allowBlank="1" showInputMessage="1" showErrorMessage="1" sqref="BC4:BF4">
      <formula1>"予定,実績,予定・実績"</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errorStyle="warning"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s>
  <printOptions horizontalCentered="1"/>
  <pageMargins left="0.15763888888888899" right="0.15763888888888899" top="0.43333333333333302" bottom="0.55138888888888904" header="0.511811023622047" footer="0.15763888888888899"/>
  <pageSetup paperSize="9" fitToHeight="0" orientation="landscape" horizontalDpi="300" verticalDpi="300"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4"/>
  <sheetViews>
    <sheetView zoomScale="50" zoomScaleNormal="50" workbookViewId="0"/>
  </sheetViews>
  <sheetFormatPr defaultColWidth="9" defaultRowHeight="25.5" x14ac:dyDescent="0.4"/>
  <cols>
    <col min="1" max="1" width="5.625" style="149" customWidth="1"/>
    <col min="2" max="2" width="10.625" style="149" customWidth="1"/>
    <col min="3" max="3" width="10.625" style="149" hidden="1" customWidth="1"/>
    <col min="4" max="4" width="3.375" style="149" customWidth="1"/>
    <col min="5" max="5" width="15.625" style="148" customWidth="1"/>
    <col min="6" max="6" width="3.375" style="148" customWidth="1"/>
    <col min="7" max="7" width="15.625" style="148" customWidth="1"/>
    <col min="8" max="8" width="3.375" style="148" customWidth="1"/>
    <col min="9" max="9" width="15.625" style="149" customWidth="1"/>
    <col min="10" max="10" width="3.375" style="148" customWidth="1"/>
    <col min="11" max="11" width="15.625" style="148" customWidth="1"/>
    <col min="12" max="12" width="5" style="148" customWidth="1"/>
    <col min="13" max="13" width="15.625" style="148" customWidth="1"/>
    <col min="14" max="14" width="3.375" style="148" customWidth="1"/>
    <col min="15" max="15" width="15.625" style="148" customWidth="1"/>
    <col min="16" max="16" width="3.375" style="148" customWidth="1"/>
    <col min="17" max="17" width="15.625" style="148" customWidth="1"/>
    <col min="18" max="18" width="3.375" style="148" customWidth="1"/>
    <col min="19" max="19" width="15.625" style="148" customWidth="1"/>
    <col min="20" max="20" width="3.375" style="148" customWidth="1"/>
    <col min="21" max="21" width="15.625" style="148" customWidth="1"/>
    <col min="22" max="22" width="3.375" style="148" customWidth="1"/>
    <col min="23" max="23" width="15.625" style="148" customWidth="1"/>
    <col min="24" max="24" width="3.375" style="148" customWidth="1"/>
    <col min="25" max="25" width="15.625" style="148" customWidth="1"/>
    <col min="26" max="26" width="3.375" style="148" customWidth="1"/>
    <col min="27" max="27" width="50.625" style="148" customWidth="1"/>
    <col min="28" max="1023" width="9" style="148"/>
  </cols>
  <sheetData>
    <row r="1" spans="1:27" x14ac:dyDescent="0.4">
      <c r="A1" s="150" t="s">
        <v>68</v>
      </c>
    </row>
    <row r="2" spans="1:27" x14ac:dyDescent="0.4">
      <c r="A2" s="151" t="s">
        <v>69</v>
      </c>
      <c r="E2" s="152"/>
      <c r="F2" s="153"/>
      <c r="G2" s="153"/>
      <c r="H2" s="153"/>
      <c r="I2" s="154"/>
      <c r="J2" s="153"/>
      <c r="K2" s="153"/>
    </row>
    <row r="3" spans="1:27" x14ac:dyDescent="0.4">
      <c r="A3" s="152" t="s">
        <v>70</v>
      </c>
      <c r="E3" s="154" t="s">
        <v>71</v>
      </c>
      <c r="F3" s="153"/>
      <c r="G3" s="153"/>
      <c r="H3" s="153"/>
      <c r="I3" s="154"/>
      <c r="J3" s="153"/>
      <c r="K3" s="153"/>
    </row>
    <row r="4" spans="1:27" x14ac:dyDescent="0.4">
      <c r="A4" s="151"/>
      <c r="E4" s="427" t="s">
        <v>72</v>
      </c>
      <c r="F4" s="427"/>
      <c r="G4" s="427"/>
      <c r="H4" s="427"/>
      <c r="I4" s="427"/>
      <c r="J4" s="427"/>
      <c r="K4" s="427"/>
      <c r="M4" s="427" t="s">
        <v>73</v>
      </c>
      <c r="N4" s="427"/>
      <c r="O4" s="427"/>
      <c r="Q4" s="427" t="s">
        <v>74</v>
      </c>
      <c r="R4" s="427"/>
      <c r="S4" s="427"/>
      <c r="T4" s="427"/>
      <c r="U4" s="427"/>
      <c r="V4" s="427"/>
      <c r="W4" s="427"/>
      <c r="Y4" s="155" t="s">
        <v>75</v>
      </c>
      <c r="AA4" s="427" t="s">
        <v>76</v>
      </c>
    </row>
    <row r="5" spans="1:27" x14ac:dyDescent="0.4">
      <c r="A5" s="149" t="s">
        <v>28</v>
      </c>
      <c r="B5" s="149" t="s">
        <v>77</v>
      </c>
      <c r="E5" s="149" t="s">
        <v>78</v>
      </c>
      <c r="F5" s="149"/>
      <c r="G5" s="149" t="s">
        <v>79</v>
      </c>
      <c r="I5" s="149" t="s">
        <v>80</v>
      </c>
      <c r="K5" s="149" t="s">
        <v>72</v>
      </c>
      <c r="M5" s="149" t="s">
        <v>81</v>
      </c>
      <c r="O5" s="149" t="s">
        <v>82</v>
      </c>
      <c r="Q5" s="149" t="s">
        <v>81</v>
      </c>
      <c r="S5" s="149" t="s">
        <v>82</v>
      </c>
      <c r="U5" s="149" t="s">
        <v>80</v>
      </c>
      <c r="W5" s="149" t="s">
        <v>72</v>
      </c>
      <c r="Y5" s="156" t="s">
        <v>83</v>
      </c>
      <c r="AA5" s="427"/>
    </row>
    <row r="6" spans="1:27" x14ac:dyDescent="0.4">
      <c r="A6" s="157">
        <v>1</v>
      </c>
      <c r="B6" s="169" t="s">
        <v>149</v>
      </c>
      <c r="C6" s="158" t="str">
        <f t="shared" ref="C6:C38" si="0">B6</f>
        <v>早</v>
      </c>
      <c r="D6" s="157" t="s">
        <v>84</v>
      </c>
      <c r="E6" s="159">
        <v>0.29166666666666702</v>
      </c>
      <c r="F6" s="157" t="s">
        <v>26</v>
      </c>
      <c r="G6" s="159">
        <v>0.66666666666666696</v>
      </c>
      <c r="H6" s="160" t="s">
        <v>85</v>
      </c>
      <c r="I6" s="159">
        <v>4.1666666666666664E-2</v>
      </c>
      <c r="J6" s="161" t="s">
        <v>4</v>
      </c>
      <c r="K6" s="162">
        <f t="shared" ref="K6:K22" si="1">IF(OR(E6="",G6=""),"",(G6+IF(E6&gt;G6,1,0)-E6-I6)*24)</f>
        <v>7.9999999999999982</v>
      </c>
      <c r="M6" s="159">
        <v>0.25</v>
      </c>
      <c r="N6" s="149" t="s">
        <v>26</v>
      </c>
      <c r="O6" s="159">
        <v>0.875</v>
      </c>
      <c r="Q6" s="164">
        <f t="shared" ref="Q6:Q22" si="2">IF(E6="","",IF(E6&lt;M6,M6,IF(E6&gt;=O6,"",E6)))</f>
        <v>0.29166666666666702</v>
      </c>
      <c r="R6" s="149" t="s">
        <v>26</v>
      </c>
      <c r="S6" s="164">
        <f t="shared" ref="S6:S22" si="3">IF(G6="","",IF(G6&gt;E6,IF(G6&lt;O6,G6,O6),O6))</f>
        <v>0.66666666666666696</v>
      </c>
      <c r="T6" s="165" t="s">
        <v>85</v>
      </c>
      <c r="U6" s="159">
        <v>4.1666666666666664E-2</v>
      </c>
      <c r="V6" s="148" t="s">
        <v>4</v>
      </c>
      <c r="W6" s="162">
        <f t="shared" ref="W6:W22" si="4">IF(Q6="","",IF((S6+IF(Q6&gt;S6,1,0)-Q6-U6)*24=0,"",(S6+IF(Q6&gt;S6,1,0)-Q6-U6)*24))</f>
        <v>7.9999999999999982</v>
      </c>
      <c r="Y6" s="162" t="str">
        <f t="shared" ref="Y6:Y22" si="5">IF(W6="",K6,IF(OR(K6-W6=0,K6-W6&lt;0),"-",K6-W6))</f>
        <v>-</v>
      </c>
      <c r="AA6" s="329" t="s">
        <v>240</v>
      </c>
    </row>
    <row r="7" spans="1:27" x14ac:dyDescent="0.4">
      <c r="A7" s="157">
        <v>2</v>
      </c>
      <c r="B7" s="169" t="s">
        <v>150</v>
      </c>
      <c r="C7" s="158" t="str">
        <f t="shared" si="0"/>
        <v>日</v>
      </c>
      <c r="D7" s="157" t="s">
        <v>84</v>
      </c>
      <c r="E7" s="159"/>
      <c r="F7" s="157" t="s">
        <v>26</v>
      </c>
      <c r="G7" s="159"/>
      <c r="H7" s="160" t="s">
        <v>85</v>
      </c>
      <c r="I7" s="159">
        <v>0</v>
      </c>
      <c r="J7" s="161" t="s">
        <v>4</v>
      </c>
      <c r="K7" s="162" t="str">
        <f t="shared" si="1"/>
        <v/>
      </c>
      <c r="M7" s="163">
        <f t="shared" ref="M7:M22" si="6">$M$6</f>
        <v>0.25</v>
      </c>
      <c r="N7" s="149" t="s">
        <v>26</v>
      </c>
      <c r="O7" s="163">
        <f t="shared" ref="O7:O22" si="7">$O$6</f>
        <v>0.875</v>
      </c>
      <c r="Q7" s="164" t="str">
        <f t="shared" si="2"/>
        <v/>
      </c>
      <c r="R7" s="149" t="s">
        <v>26</v>
      </c>
      <c r="S7" s="164" t="str">
        <f t="shared" si="3"/>
        <v/>
      </c>
      <c r="T7" s="165" t="s">
        <v>85</v>
      </c>
      <c r="U7" s="159">
        <v>0</v>
      </c>
      <c r="V7" s="148" t="s">
        <v>4</v>
      </c>
      <c r="W7" s="162" t="str">
        <f t="shared" si="4"/>
        <v/>
      </c>
      <c r="Y7" s="162" t="str">
        <f t="shared" si="5"/>
        <v/>
      </c>
      <c r="AA7" s="329" t="s">
        <v>241</v>
      </c>
    </row>
    <row r="8" spans="1:27" x14ac:dyDescent="0.4">
      <c r="A8" s="157">
        <v>3</v>
      </c>
      <c r="B8" s="169" t="s">
        <v>151</v>
      </c>
      <c r="C8" s="158" t="str">
        <f t="shared" si="0"/>
        <v>遅</v>
      </c>
      <c r="D8" s="157" t="s">
        <v>84</v>
      </c>
      <c r="E8" s="159"/>
      <c r="F8" s="157" t="s">
        <v>26</v>
      </c>
      <c r="G8" s="159"/>
      <c r="H8" s="160" t="s">
        <v>85</v>
      </c>
      <c r="I8" s="159">
        <v>0</v>
      </c>
      <c r="J8" s="161" t="s">
        <v>4</v>
      </c>
      <c r="K8" s="162" t="str">
        <f t="shared" si="1"/>
        <v/>
      </c>
      <c r="M8" s="163">
        <f t="shared" si="6"/>
        <v>0.25</v>
      </c>
      <c r="N8" s="149" t="s">
        <v>26</v>
      </c>
      <c r="O8" s="163">
        <f t="shared" si="7"/>
        <v>0.875</v>
      </c>
      <c r="Q8" s="164" t="str">
        <f t="shared" si="2"/>
        <v/>
      </c>
      <c r="R8" s="149" t="s">
        <v>26</v>
      </c>
      <c r="S8" s="164" t="str">
        <f t="shared" si="3"/>
        <v/>
      </c>
      <c r="T8" s="165" t="s">
        <v>85</v>
      </c>
      <c r="U8" s="159">
        <v>0</v>
      </c>
      <c r="V8" s="148" t="s">
        <v>4</v>
      </c>
      <c r="W8" s="162" t="str">
        <f t="shared" si="4"/>
        <v/>
      </c>
      <c r="Y8" s="162" t="str">
        <f t="shared" si="5"/>
        <v/>
      </c>
      <c r="AA8" s="329" t="s">
        <v>242</v>
      </c>
    </row>
    <row r="9" spans="1:27" x14ac:dyDescent="0.4">
      <c r="A9" s="157">
        <v>4</v>
      </c>
      <c r="B9" s="169" t="s">
        <v>152</v>
      </c>
      <c r="C9" s="158" t="str">
        <f t="shared" si="0"/>
        <v>夜</v>
      </c>
      <c r="D9" s="157" t="s">
        <v>84</v>
      </c>
      <c r="E9" s="159"/>
      <c r="F9" s="157" t="s">
        <v>26</v>
      </c>
      <c r="G9" s="159"/>
      <c r="H9" s="160" t="s">
        <v>85</v>
      </c>
      <c r="I9" s="159">
        <v>0</v>
      </c>
      <c r="J9" s="161" t="s">
        <v>4</v>
      </c>
      <c r="K9" s="162" t="str">
        <f t="shared" si="1"/>
        <v/>
      </c>
      <c r="M9" s="163">
        <f t="shared" si="6"/>
        <v>0.25</v>
      </c>
      <c r="N9" s="149" t="s">
        <v>26</v>
      </c>
      <c r="O9" s="163">
        <f t="shared" si="7"/>
        <v>0.875</v>
      </c>
      <c r="Q9" s="164" t="str">
        <f t="shared" si="2"/>
        <v/>
      </c>
      <c r="R9" s="149" t="s">
        <v>26</v>
      </c>
      <c r="S9" s="164" t="str">
        <f t="shared" si="3"/>
        <v/>
      </c>
      <c r="T9" s="165" t="s">
        <v>85</v>
      </c>
      <c r="U9" s="159">
        <v>0</v>
      </c>
      <c r="V9" s="148" t="s">
        <v>4</v>
      </c>
      <c r="W9" s="162" t="str">
        <f t="shared" si="4"/>
        <v/>
      </c>
      <c r="Y9" s="162" t="str">
        <f t="shared" si="5"/>
        <v/>
      </c>
      <c r="AA9" s="329" t="s">
        <v>243</v>
      </c>
    </row>
    <row r="10" spans="1:27" x14ac:dyDescent="0.4">
      <c r="A10" s="157">
        <v>5</v>
      </c>
      <c r="B10" s="169" t="s">
        <v>153</v>
      </c>
      <c r="C10" s="158" t="str">
        <f t="shared" si="0"/>
        <v>明</v>
      </c>
      <c r="D10" s="157" t="s">
        <v>84</v>
      </c>
      <c r="E10" s="159"/>
      <c r="F10" s="157" t="s">
        <v>26</v>
      </c>
      <c r="G10" s="159"/>
      <c r="H10" s="160" t="s">
        <v>85</v>
      </c>
      <c r="I10" s="159">
        <v>0</v>
      </c>
      <c r="J10" s="161" t="s">
        <v>4</v>
      </c>
      <c r="K10" s="162" t="str">
        <f t="shared" si="1"/>
        <v/>
      </c>
      <c r="M10" s="163">
        <f t="shared" si="6"/>
        <v>0.25</v>
      </c>
      <c r="N10" s="149" t="s">
        <v>26</v>
      </c>
      <c r="O10" s="163">
        <f t="shared" si="7"/>
        <v>0.875</v>
      </c>
      <c r="Q10" s="164" t="str">
        <f t="shared" si="2"/>
        <v/>
      </c>
      <c r="R10" s="149" t="s">
        <v>26</v>
      </c>
      <c r="S10" s="164" t="str">
        <f t="shared" si="3"/>
        <v/>
      </c>
      <c r="T10" s="165" t="s">
        <v>85</v>
      </c>
      <c r="U10" s="159">
        <v>0</v>
      </c>
      <c r="V10" s="148" t="s">
        <v>4</v>
      </c>
      <c r="W10" s="162" t="str">
        <f t="shared" si="4"/>
        <v/>
      </c>
      <c r="Y10" s="162" t="str">
        <f t="shared" si="5"/>
        <v/>
      </c>
      <c r="AA10" s="329" t="s">
        <v>244</v>
      </c>
    </row>
    <row r="11" spans="1:27" x14ac:dyDescent="0.4">
      <c r="A11" s="157">
        <v>6</v>
      </c>
      <c r="B11" s="169" t="s">
        <v>154</v>
      </c>
      <c r="C11" s="158" t="str">
        <f t="shared" si="0"/>
        <v>日2</v>
      </c>
      <c r="D11" s="157" t="s">
        <v>84</v>
      </c>
      <c r="E11" s="159"/>
      <c r="F11" s="157" t="s">
        <v>26</v>
      </c>
      <c r="G11" s="159"/>
      <c r="H11" s="160" t="s">
        <v>85</v>
      </c>
      <c r="I11" s="159">
        <v>0</v>
      </c>
      <c r="J11" s="161" t="s">
        <v>4</v>
      </c>
      <c r="K11" s="162" t="str">
        <f t="shared" si="1"/>
        <v/>
      </c>
      <c r="M11" s="163">
        <f t="shared" si="6"/>
        <v>0.25</v>
      </c>
      <c r="N11" s="149" t="s">
        <v>26</v>
      </c>
      <c r="O11" s="163">
        <f t="shared" si="7"/>
        <v>0.875</v>
      </c>
      <c r="Q11" s="164" t="str">
        <f t="shared" si="2"/>
        <v/>
      </c>
      <c r="R11" s="149" t="s">
        <v>26</v>
      </c>
      <c r="S11" s="164" t="str">
        <f t="shared" si="3"/>
        <v/>
      </c>
      <c r="T11" s="165" t="s">
        <v>85</v>
      </c>
      <c r="U11" s="159">
        <v>0</v>
      </c>
      <c r="V11" s="148" t="s">
        <v>4</v>
      </c>
      <c r="W11" s="162" t="str">
        <f t="shared" si="4"/>
        <v/>
      </c>
      <c r="Y11" s="162" t="str">
        <f t="shared" si="5"/>
        <v/>
      </c>
      <c r="AA11" s="329"/>
    </row>
    <row r="12" spans="1:27" x14ac:dyDescent="0.4">
      <c r="A12" s="157">
        <v>7</v>
      </c>
      <c r="B12" s="169" t="s">
        <v>155</v>
      </c>
      <c r="C12" s="158" t="str">
        <f t="shared" si="0"/>
        <v>日3</v>
      </c>
      <c r="D12" s="157" t="s">
        <v>84</v>
      </c>
      <c r="E12" s="159"/>
      <c r="F12" s="157" t="s">
        <v>26</v>
      </c>
      <c r="G12" s="159"/>
      <c r="H12" s="160" t="s">
        <v>85</v>
      </c>
      <c r="I12" s="159">
        <v>0</v>
      </c>
      <c r="J12" s="161" t="s">
        <v>4</v>
      </c>
      <c r="K12" s="162" t="str">
        <f t="shared" si="1"/>
        <v/>
      </c>
      <c r="M12" s="163">
        <f t="shared" si="6"/>
        <v>0.25</v>
      </c>
      <c r="N12" s="149" t="s">
        <v>26</v>
      </c>
      <c r="O12" s="163">
        <f t="shared" si="7"/>
        <v>0.875</v>
      </c>
      <c r="Q12" s="164" t="str">
        <f t="shared" si="2"/>
        <v/>
      </c>
      <c r="R12" s="149" t="s">
        <v>26</v>
      </c>
      <c r="S12" s="164" t="str">
        <f t="shared" si="3"/>
        <v/>
      </c>
      <c r="T12" s="165" t="s">
        <v>85</v>
      </c>
      <c r="U12" s="159">
        <v>0</v>
      </c>
      <c r="V12" s="148" t="s">
        <v>4</v>
      </c>
      <c r="W12" s="162" t="str">
        <f t="shared" si="4"/>
        <v/>
      </c>
      <c r="Y12" s="162" t="str">
        <f t="shared" si="5"/>
        <v/>
      </c>
      <c r="AA12" s="329"/>
    </row>
    <row r="13" spans="1:27" x14ac:dyDescent="0.4">
      <c r="A13" s="157">
        <v>8</v>
      </c>
      <c r="B13" s="327" t="s">
        <v>190</v>
      </c>
      <c r="C13" s="158" t="str">
        <f t="shared" si="0"/>
        <v>a</v>
      </c>
      <c r="D13" s="157" t="s">
        <v>84</v>
      </c>
      <c r="E13" s="159"/>
      <c r="F13" s="157" t="s">
        <v>26</v>
      </c>
      <c r="G13" s="159"/>
      <c r="H13" s="160" t="s">
        <v>85</v>
      </c>
      <c r="I13" s="159">
        <v>0</v>
      </c>
      <c r="J13" s="161" t="s">
        <v>4</v>
      </c>
      <c r="K13" s="162" t="str">
        <f t="shared" si="1"/>
        <v/>
      </c>
      <c r="M13" s="163">
        <f t="shared" si="6"/>
        <v>0.25</v>
      </c>
      <c r="N13" s="149" t="s">
        <v>26</v>
      </c>
      <c r="O13" s="163">
        <f t="shared" si="7"/>
        <v>0.875</v>
      </c>
      <c r="Q13" s="164" t="str">
        <f t="shared" si="2"/>
        <v/>
      </c>
      <c r="R13" s="149" t="s">
        <v>26</v>
      </c>
      <c r="S13" s="164" t="str">
        <f t="shared" si="3"/>
        <v/>
      </c>
      <c r="T13" s="165" t="s">
        <v>85</v>
      </c>
      <c r="U13" s="159">
        <v>0</v>
      </c>
      <c r="V13" s="148" t="s">
        <v>4</v>
      </c>
      <c r="W13" s="162" t="str">
        <f t="shared" si="4"/>
        <v/>
      </c>
      <c r="Y13" s="162" t="str">
        <f t="shared" si="5"/>
        <v/>
      </c>
      <c r="AA13" s="329"/>
    </row>
    <row r="14" spans="1:27" x14ac:dyDescent="0.4">
      <c r="A14" s="157">
        <v>9</v>
      </c>
      <c r="B14" s="327" t="s">
        <v>191</v>
      </c>
      <c r="C14" s="158" t="str">
        <f t="shared" si="0"/>
        <v>b</v>
      </c>
      <c r="D14" s="157" t="s">
        <v>84</v>
      </c>
      <c r="E14" s="159"/>
      <c r="F14" s="157" t="s">
        <v>26</v>
      </c>
      <c r="G14" s="159"/>
      <c r="H14" s="160" t="s">
        <v>85</v>
      </c>
      <c r="I14" s="159">
        <v>0</v>
      </c>
      <c r="J14" s="161" t="s">
        <v>4</v>
      </c>
      <c r="K14" s="162" t="str">
        <f t="shared" si="1"/>
        <v/>
      </c>
      <c r="M14" s="163">
        <f t="shared" si="6"/>
        <v>0.25</v>
      </c>
      <c r="N14" s="149" t="s">
        <v>26</v>
      </c>
      <c r="O14" s="163">
        <f t="shared" si="7"/>
        <v>0.875</v>
      </c>
      <c r="Q14" s="164" t="str">
        <f t="shared" si="2"/>
        <v/>
      </c>
      <c r="R14" s="149" t="s">
        <v>26</v>
      </c>
      <c r="S14" s="164" t="str">
        <f t="shared" si="3"/>
        <v/>
      </c>
      <c r="T14" s="165" t="s">
        <v>85</v>
      </c>
      <c r="U14" s="159">
        <v>0</v>
      </c>
      <c r="V14" s="148" t="s">
        <v>4</v>
      </c>
      <c r="W14" s="162" t="str">
        <f t="shared" si="4"/>
        <v/>
      </c>
      <c r="Y14" s="162" t="str">
        <f t="shared" si="5"/>
        <v/>
      </c>
      <c r="AA14" s="329"/>
    </row>
    <row r="15" spans="1:27" x14ac:dyDescent="0.4">
      <c r="A15" s="157">
        <v>10</v>
      </c>
      <c r="B15" s="169" t="s">
        <v>192</v>
      </c>
      <c r="C15" s="158" t="str">
        <f t="shared" si="0"/>
        <v>c</v>
      </c>
      <c r="D15" s="157" t="s">
        <v>84</v>
      </c>
      <c r="E15" s="159"/>
      <c r="F15" s="157" t="s">
        <v>26</v>
      </c>
      <c r="G15" s="159"/>
      <c r="H15" s="160" t="s">
        <v>85</v>
      </c>
      <c r="I15" s="159">
        <v>0</v>
      </c>
      <c r="J15" s="161" t="s">
        <v>4</v>
      </c>
      <c r="K15" s="162" t="str">
        <f t="shared" si="1"/>
        <v/>
      </c>
      <c r="M15" s="163">
        <f t="shared" si="6"/>
        <v>0.25</v>
      </c>
      <c r="N15" s="149" t="s">
        <v>26</v>
      </c>
      <c r="O15" s="163">
        <f t="shared" si="7"/>
        <v>0.875</v>
      </c>
      <c r="Q15" s="164" t="str">
        <f t="shared" si="2"/>
        <v/>
      </c>
      <c r="R15" s="149" t="s">
        <v>26</v>
      </c>
      <c r="S15" s="164" t="str">
        <f t="shared" si="3"/>
        <v/>
      </c>
      <c r="T15" s="165" t="s">
        <v>85</v>
      </c>
      <c r="U15" s="159">
        <v>0</v>
      </c>
      <c r="V15" s="148" t="s">
        <v>4</v>
      </c>
      <c r="W15" s="162" t="str">
        <f t="shared" si="4"/>
        <v/>
      </c>
      <c r="Y15" s="162" t="str">
        <f t="shared" si="5"/>
        <v/>
      </c>
      <c r="AA15" s="329"/>
    </row>
    <row r="16" spans="1:27" x14ac:dyDescent="0.4">
      <c r="A16" s="157">
        <v>11</v>
      </c>
      <c r="B16" s="327" t="s">
        <v>193</v>
      </c>
      <c r="C16" s="158" t="str">
        <f t="shared" si="0"/>
        <v>d</v>
      </c>
      <c r="D16" s="157" t="s">
        <v>84</v>
      </c>
      <c r="E16" s="159"/>
      <c r="F16" s="157" t="s">
        <v>26</v>
      </c>
      <c r="G16" s="159"/>
      <c r="H16" s="160" t="s">
        <v>85</v>
      </c>
      <c r="I16" s="159">
        <v>0</v>
      </c>
      <c r="J16" s="161" t="s">
        <v>4</v>
      </c>
      <c r="K16" s="162" t="str">
        <f t="shared" si="1"/>
        <v/>
      </c>
      <c r="M16" s="163">
        <f t="shared" si="6"/>
        <v>0.25</v>
      </c>
      <c r="N16" s="149" t="s">
        <v>26</v>
      </c>
      <c r="O16" s="163">
        <f t="shared" si="7"/>
        <v>0.875</v>
      </c>
      <c r="Q16" s="164" t="str">
        <f t="shared" si="2"/>
        <v/>
      </c>
      <c r="R16" s="149" t="s">
        <v>26</v>
      </c>
      <c r="S16" s="164" t="str">
        <f t="shared" si="3"/>
        <v/>
      </c>
      <c r="T16" s="165" t="s">
        <v>85</v>
      </c>
      <c r="U16" s="159">
        <v>0</v>
      </c>
      <c r="V16" s="148" t="s">
        <v>4</v>
      </c>
      <c r="W16" s="162" t="str">
        <f t="shared" si="4"/>
        <v/>
      </c>
      <c r="Y16" s="162" t="str">
        <f t="shared" si="5"/>
        <v/>
      </c>
      <c r="AA16" s="329"/>
    </row>
    <row r="17" spans="1:27" x14ac:dyDescent="0.4">
      <c r="A17" s="157">
        <v>12</v>
      </c>
      <c r="B17" s="327" t="s">
        <v>194</v>
      </c>
      <c r="C17" s="158" t="str">
        <f t="shared" si="0"/>
        <v>e</v>
      </c>
      <c r="D17" s="157" t="s">
        <v>84</v>
      </c>
      <c r="E17" s="159"/>
      <c r="F17" s="157" t="s">
        <v>26</v>
      </c>
      <c r="G17" s="159"/>
      <c r="H17" s="160" t="s">
        <v>85</v>
      </c>
      <c r="I17" s="159">
        <v>0</v>
      </c>
      <c r="J17" s="161" t="s">
        <v>4</v>
      </c>
      <c r="K17" s="162" t="str">
        <f t="shared" si="1"/>
        <v/>
      </c>
      <c r="M17" s="163">
        <f t="shared" si="6"/>
        <v>0.25</v>
      </c>
      <c r="N17" s="149" t="s">
        <v>26</v>
      </c>
      <c r="O17" s="163">
        <f t="shared" si="7"/>
        <v>0.875</v>
      </c>
      <c r="Q17" s="164" t="str">
        <f t="shared" si="2"/>
        <v/>
      </c>
      <c r="R17" s="149" t="s">
        <v>26</v>
      </c>
      <c r="S17" s="164" t="str">
        <f t="shared" si="3"/>
        <v/>
      </c>
      <c r="T17" s="165" t="s">
        <v>85</v>
      </c>
      <c r="U17" s="159">
        <v>0</v>
      </c>
      <c r="V17" s="148" t="s">
        <v>4</v>
      </c>
      <c r="W17" s="162" t="str">
        <f t="shared" si="4"/>
        <v/>
      </c>
      <c r="Y17" s="162" t="str">
        <f t="shared" si="5"/>
        <v/>
      </c>
      <c r="AA17" s="329"/>
    </row>
    <row r="18" spans="1:27" x14ac:dyDescent="0.4">
      <c r="A18" s="157">
        <v>13</v>
      </c>
      <c r="B18" s="169" t="s">
        <v>195</v>
      </c>
      <c r="C18" s="158" t="str">
        <f t="shared" si="0"/>
        <v>f</v>
      </c>
      <c r="D18" s="157" t="s">
        <v>84</v>
      </c>
      <c r="E18" s="159"/>
      <c r="F18" s="157" t="s">
        <v>26</v>
      </c>
      <c r="G18" s="159"/>
      <c r="H18" s="160" t="s">
        <v>85</v>
      </c>
      <c r="I18" s="159">
        <v>0</v>
      </c>
      <c r="J18" s="161" t="s">
        <v>4</v>
      </c>
      <c r="K18" s="162" t="str">
        <f t="shared" si="1"/>
        <v/>
      </c>
      <c r="M18" s="163">
        <f t="shared" si="6"/>
        <v>0.25</v>
      </c>
      <c r="N18" s="149" t="s">
        <v>26</v>
      </c>
      <c r="O18" s="163">
        <f t="shared" si="7"/>
        <v>0.875</v>
      </c>
      <c r="Q18" s="164" t="str">
        <f t="shared" si="2"/>
        <v/>
      </c>
      <c r="R18" s="149" t="s">
        <v>26</v>
      </c>
      <c r="S18" s="164" t="str">
        <f t="shared" si="3"/>
        <v/>
      </c>
      <c r="T18" s="165" t="s">
        <v>85</v>
      </c>
      <c r="U18" s="159">
        <v>0</v>
      </c>
      <c r="V18" s="148" t="s">
        <v>4</v>
      </c>
      <c r="W18" s="162" t="str">
        <f t="shared" si="4"/>
        <v/>
      </c>
      <c r="Y18" s="162" t="str">
        <f t="shared" si="5"/>
        <v/>
      </c>
      <c r="AA18" s="329"/>
    </row>
    <row r="19" spans="1:27" x14ac:dyDescent="0.4">
      <c r="A19" s="157">
        <v>14</v>
      </c>
      <c r="B19" s="327" t="s">
        <v>196</v>
      </c>
      <c r="C19" s="158" t="str">
        <f t="shared" si="0"/>
        <v>g</v>
      </c>
      <c r="D19" s="157" t="s">
        <v>84</v>
      </c>
      <c r="E19" s="159"/>
      <c r="F19" s="157" t="s">
        <v>26</v>
      </c>
      <c r="G19" s="159"/>
      <c r="H19" s="160" t="s">
        <v>85</v>
      </c>
      <c r="I19" s="159">
        <v>0</v>
      </c>
      <c r="J19" s="161" t="s">
        <v>4</v>
      </c>
      <c r="K19" s="162" t="str">
        <f t="shared" si="1"/>
        <v/>
      </c>
      <c r="M19" s="163">
        <f t="shared" si="6"/>
        <v>0.25</v>
      </c>
      <c r="N19" s="149" t="s">
        <v>26</v>
      </c>
      <c r="O19" s="163">
        <f t="shared" si="7"/>
        <v>0.875</v>
      </c>
      <c r="Q19" s="164" t="str">
        <f t="shared" si="2"/>
        <v/>
      </c>
      <c r="R19" s="149" t="s">
        <v>26</v>
      </c>
      <c r="S19" s="164" t="str">
        <f t="shared" si="3"/>
        <v/>
      </c>
      <c r="T19" s="165" t="s">
        <v>85</v>
      </c>
      <c r="U19" s="159">
        <v>0</v>
      </c>
      <c r="V19" s="148" t="s">
        <v>4</v>
      </c>
      <c r="W19" s="162" t="str">
        <f t="shared" si="4"/>
        <v/>
      </c>
      <c r="Y19" s="162" t="str">
        <f t="shared" si="5"/>
        <v/>
      </c>
      <c r="AA19" s="329"/>
    </row>
    <row r="20" spans="1:27" x14ac:dyDescent="0.4">
      <c r="A20" s="157">
        <v>15</v>
      </c>
      <c r="B20" s="169" t="s">
        <v>197</v>
      </c>
      <c r="C20" s="158" t="str">
        <f t="shared" si="0"/>
        <v>h</v>
      </c>
      <c r="D20" s="157" t="s">
        <v>84</v>
      </c>
      <c r="E20" s="159"/>
      <c r="F20" s="157" t="s">
        <v>26</v>
      </c>
      <c r="G20" s="159"/>
      <c r="H20" s="160" t="s">
        <v>85</v>
      </c>
      <c r="I20" s="159">
        <v>0</v>
      </c>
      <c r="J20" s="161" t="s">
        <v>4</v>
      </c>
      <c r="K20" s="162" t="str">
        <f t="shared" si="1"/>
        <v/>
      </c>
      <c r="M20" s="163">
        <f t="shared" si="6"/>
        <v>0.25</v>
      </c>
      <c r="N20" s="149" t="s">
        <v>26</v>
      </c>
      <c r="O20" s="163">
        <f t="shared" si="7"/>
        <v>0.875</v>
      </c>
      <c r="Q20" s="164" t="str">
        <f t="shared" si="2"/>
        <v/>
      </c>
      <c r="R20" s="149" t="s">
        <v>26</v>
      </c>
      <c r="S20" s="164" t="str">
        <f t="shared" si="3"/>
        <v/>
      </c>
      <c r="T20" s="165" t="s">
        <v>85</v>
      </c>
      <c r="U20" s="159">
        <v>0</v>
      </c>
      <c r="V20" s="148" t="s">
        <v>4</v>
      </c>
      <c r="W20" s="162" t="str">
        <f t="shared" si="4"/>
        <v/>
      </c>
      <c r="Y20" s="162" t="str">
        <f t="shared" si="5"/>
        <v/>
      </c>
      <c r="AA20" s="329"/>
    </row>
    <row r="21" spans="1:27" x14ac:dyDescent="0.4">
      <c r="A21" s="157">
        <v>16</v>
      </c>
      <c r="B21" s="169" t="s">
        <v>198</v>
      </c>
      <c r="C21" s="158" t="str">
        <f t="shared" si="0"/>
        <v>i</v>
      </c>
      <c r="D21" s="157" t="s">
        <v>84</v>
      </c>
      <c r="E21" s="159"/>
      <c r="F21" s="157" t="s">
        <v>26</v>
      </c>
      <c r="G21" s="159"/>
      <c r="H21" s="160" t="s">
        <v>85</v>
      </c>
      <c r="I21" s="159">
        <v>0</v>
      </c>
      <c r="J21" s="161" t="s">
        <v>4</v>
      </c>
      <c r="K21" s="162" t="str">
        <f t="shared" si="1"/>
        <v/>
      </c>
      <c r="M21" s="163">
        <f t="shared" si="6"/>
        <v>0.25</v>
      </c>
      <c r="N21" s="149" t="s">
        <v>26</v>
      </c>
      <c r="O21" s="163">
        <f t="shared" si="7"/>
        <v>0.875</v>
      </c>
      <c r="Q21" s="164" t="str">
        <f t="shared" si="2"/>
        <v/>
      </c>
      <c r="R21" s="149" t="s">
        <v>26</v>
      </c>
      <c r="S21" s="164" t="str">
        <f t="shared" si="3"/>
        <v/>
      </c>
      <c r="T21" s="165" t="s">
        <v>85</v>
      </c>
      <c r="U21" s="159">
        <v>0</v>
      </c>
      <c r="V21" s="148" t="s">
        <v>4</v>
      </c>
      <c r="W21" s="162" t="str">
        <f t="shared" si="4"/>
        <v/>
      </c>
      <c r="Y21" s="162" t="str">
        <f t="shared" si="5"/>
        <v/>
      </c>
      <c r="AA21" s="329"/>
    </row>
    <row r="22" spans="1:27" x14ac:dyDescent="0.4">
      <c r="A22" s="157">
        <v>17</v>
      </c>
      <c r="B22" s="327" t="s">
        <v>199</v>
      </c>
      <c r="C22" s="158" t="str">
        <f t="shared" si="0"/>
        <v>休</v>
      </c>
      <c r="D22" s="157" t="s">
        <v>84</v>
      </c>
      <c r="E22" s="159"/>
      <c r="F22" s="157" t="s">
        <v>26</v>
      </c>
      <c r="G22" s="159"/>
      <c r="H22" s="160" t="s">
        <v>85</v>
      </c>
      <c r="I22" s="159">
        <v>0</v>
      </c>
      <c r="J22" s="161" t="s">
        <v>4</v>
      </c>
      <c r="K22" s="162" t="str">
        <f t="shared" si="1"/>
        <v/>
      </c>
      <c r="M22" s="163">
        <f t="shared" si="6"/>
        <v>0.25</v>
      </c>
      <c r="N22" s="149" t="s">
        <v>26</v>
      </c>
      <c r="O22" s="163">
        <f t="shared" si="7"/>
        <v>0.875</v>
      </c>
      <c r="Q22" s="164" t="str">
        <f t="shared" si="2"/>
        <v/>
      </c>
      <c r="R22" s="149" t="s">
        <v>26</v>
      </c>
      <c r="S22" s="164" t="str">
        <f t="shared" si="3"/>
        <v/>
      </c>
      <c r="T22" s="165" t="s">
        <v>85</v>
      </c>
      <c r="U22" s="159">
        <v>0</v>
      </c>
      <c r="V22" s="148" t="s">
        <v>4</v>
      </c>
      <c r="W22" s="162" t="str">
        <f t="shared" si="4"/>
        <v/>
      </c>
      <c r="Y22" s="162" t="str">
        <f t="shared" si="5"/>
        <v/>
      </c>
      <c r="AA22" s="329" t="s">
        <v>245</v>
      </c>
    </row>
    <row r="23" spans="1:27" x14ac:dyDescent="0.4">
      <c r="A23" s="157">
        <v>18</v>
      </c>
      <c r="B23" s="169" t="s">
        <v>200</v>
      </c>
      <c r="C23" s="158" t="str">
        <f t="shared" si="0"/>
        <v>ア</v>
      </c>
      <c r="D23" s="157" t="s">
        <v>84</v>
      </c>
      <c r="E23" s="167"/>
      <c r="F23" s="157" t="s">
        <v>26</v>
      </c>
      <c r="G23" s="167"/>
      <c r="H23" s="160" t="s">
        <v>85</v>
      </c>
      <c r="I23" s="167"/>
      <c r="J23" s="161" t="s">
        <v>4</v>
      </c>
      <c r="K23" s="169">
        <v>1</v>
      </c>
      <c r="M23" s="168"/>
      <c r="N23" s="157" t="s">
        <v>26</v>
      </c>
      <c r="O23" s="168"/>
      <c r="P23" s="161"/>
      <c r="Q23" s="168"/>
      <c r="R23" s="157" t="s">
        <v>26</v>
      </c>
      <c r="S23" s="168"/>
      <c r="T23" s="160" t="s">
        <v>85</v>
      </c>
      <c r="U23" s="167"/>
      <c r="V23" s="161" t="s">
        <v>4</v>
      </c>
      <c r="W23" s="169">
        <v>1</v>
      </c>
      <c r="X23" s="161"/>
      <c r="Y23" s="169" t="s">
        <v>86</v>
      </c>
      <c r="AA23" s="166"/>
    </row>
    <row r="24" spans="1:27" x14ac:dyDescent="0.4">
      <c r="A24" s="157">
        <v>19</v>
      </c>
      <c r="B24" s="169" t="s">
        <v>201</v>
      </c>
      <c r="C24" s="158" t="str">
        <f t="shared" si="0"/>
        <v>イ</v>
      </c>
      <c r="D24" s="157" t="s">
        <v>84</v>
      </c>
      <c r="E24" s="167"/>
      <c r="F24" s="157" t="s">
        <v>26</v>
      </c>
      <c r="G24" s="167"/>
      <c r="H24" s="160" t="s">
        <v>85</v>
      </c>
      <c r="I24" s="167"/>
      <c r="J24" s="161" t="s">
        <v>4</v>
      </c>
      <c r="K24" s="169">
        <v>1.5</v>
      </c>
      <c r="M24" s="168"/>
      <c r="N24" s="157" t="s">
        <v>26</v>
      </c>
      <c r="O24" s="168"/>
      <c r="P24" s="161"/>
      <c r="Q24" s="168"/>
      <c r="R24" s="157" t="s">
        <v>26</v>
      </c>
      <c r="S24" s="168"/>
      <c r="T24" s="160" t="s">
        <v>85</v>
      </c>
      <c r="U24" s="167"/>
      <c r="V24" s="161" t="s">
        <v>4</v>
      </c>
      <c r="W24" s="169">
        <v>1.5</v>
      </c>
      <c r="X24" s="161"/>
      <c r="Y24" s="169" t="s">
        <v>86</v>
      </c>
      <c r="AA24" s="166"/>
    </row>
    <row r="25" spans="1:27" x14ac:dyDescent="0.4">
      <c r="A25" s="157">
        <v>20</v>
      </c>
      <c r="B25" s="169" t="s">
        <v>202</v>
      </c>
      <c r="C25" s="158" t="str">
        <f t="shared" si="0"/>
        <v>ウ</v>
      </c>
      <c r="D25" s="157" t="s">
        <v>84</v>
      </c>
      <c r="E25" s="167"/>
      <c r="F25" s="157" t="s">
        <v>26</v>
      </c>
      <c r="G25" s="167"/>
      <c r="H25" s="160" t="s">
        <v>85</v>
      </c>
      <c r="I25" s="167"/>
      <c r="J25" s="161" t="s">
        <v>4</v>
      </c>
      <c r="K25" s="169">
        <v>2</v>
      </c>
      <c r="M25" s="168"/>
      <c r="N25" s="157" t="s">
        <v>26</v>
      </c>
      <c r="O25" s="168"/>
      <c r="P25" s="161"/>
      <c r="Q25" s="168"/>
      <c r="R25" s="157" t="s">
        <v>26</v>
      </c>
      <c r="S25" s="168"/>
      <c r="T25" s="160" t="s">
        <v>85</v>
      </c>
      <c r="U25" s="167"/>
      <c r="V25" s="161" t="s">
        <v>4</v>
      </c>
      <c r="W25" s="169">
        <v>2</v>
      </c>
      <c r="X25" s="161"/>
      <c r="Y25" s="169" t="s">
        <v>86</v>
      </c>
      <c r="AA25" s="166"/>
    </row>
    <row r="26" spans="1:27" x14ac:dyDescent="0.4">
      <c r="A26" s="157">
        <v>21</v>
      </c>
      <c r="B26" s="169" t="s">
        <v>203</v>
      </c>
      <c r="C26" s="158" t="str">
        <f t="shared" si="0"/>
        <v>エ</v>
      </c>
      <c r="D26" s="157" t="s">
        <v>84</v>
      </c>
      <c r="E26" s="167"/>
      <c r="F26" s="157" t="s">
        <v>26</v>
      </c>
      <c r="G26" s="167"/>
      <c r="H26" s="160" t="s">
        <v>85</v>
      </c>
      <c r="I26" s="167"/>
      <c r="J26" s="161" t="s">
        <v>4</v>
      </c>
      <c r="K26" s="169">
        <v>2.5</v>
      </c>
      <c r="M26" s="168"/>
      <c r="N26" s="157" t="s">
        <v>26</v>
      </c>
      <c r="O26" s="168"/>
      <c r="P26" s="161"/>
      <c r="Q26" s="168"/>
      <c r="R26" s="157" t="s">
        <v>26</v>
      </c>
      <c r="S26" s="168"/>
      <c r="T26" s="160" t="s">
        <v>85</v>
      </c>
      <c r="U26" s="167"/>
      <c r="V26" s="161" t="s">
        <v>4</v>
      </c>
      <c r="W26" s="169">
        <v>2.5</v>
      </c>
      <c r="X26" s="161"/>
      <c r="Y26" s="169" t="s">
        <v>86</v>
      </c>
      <c r="AA26" s="166"/>
    </row>
    <row r="27" spans="1:27" x14ac:dyDescent="0.4">
      <c r="A27" s="157">
        <v>22</v>
      </c>
      <c r="B27" s="169" t="s">
        <v>204</v>
      </c>
      <c r="C27" s="158" t="str">
        <f t="shared" si="0"/>
        <v>オ</v>
      </c>
      <c r="D27" s="157" t="s">
        <v>84</v>
      </c>
      <c r="E27" s="167"/>
      <c r="F27" s="157" t="s">
        <v>26</v>
      </c>
      <c r="G27" s="167"/>
      <c r="H27" s="160" t="s">
        <v>85</v>
      </c>
      <c r="I27" s="167"/>
      <c r="J27" s="161" t="s">
        <v>4</v>
      </c>
      <c r="K27" s="169">
        <v>3</v>
      </c>
      <c r="M27" s="168"/>
      <c r="N27" s="157" t="s">
        <v>26</v>
      </c>
      <c r="O27" s="168"/>
      <c r="P27" s="161"/>
      <c r="Q27" s="168"/>
      <c r="R27" s="157" t="s">
        <v>26</v>
      </c>
      <c r="S27" s="168"/>
      <c r="T27" s="160" t="s">
        <v>85</v>
      </c>
      <c r="U27" s="167"/>
      <c r="V27" s="161" t="s">
        <v>4</v>
      </c>
      <c r="W27" s="169">
        <v>3</v>
      </c>
      <c r="X27" s="161"/>
      <c r="Y27" s="169" t="s">
        <v>86</v>
      </c>
      <c r="AA27" s="166"/>
    </row>
    <row r="28" spans="1:27" x14ac:dyDescent="0.4">
      <c r="A28" s="157">
        <v>23</v>
      </c>
      <c r="B28" s="169" t="s">
        <v>205</v>
      </c>
      <c r="C28" s="158" t="str">
        <f t="shared" si="0"/>
        <v>カ</v>
      </c>
      <c r="D28" s="157" t="s">
        <v>84</v>
      </c>
      <c r="E28" s="167"/>
      <c r="F28" s="157" t="s">
        <v>26</v>
      </c>
      <c r="G28" s="167"/>
      <c r="H28" s="160" t="s">
        <v>85</v>
      </c>
      <c r="I28" s="167"/>
      <c r="J28" s="161" t="s">
        <v>4</v>
      </c>
      <c r="K28" s="169">
        <v>3.5</v>
      </c>
      <c r="M28" s="168"/>
      <c r="N28" s="157" t="s">
        <v>26</v>
      </c>
      <c r="O28" s="168"/>
      <c r="P28" s="161"/>
      <c r="Q28" s="168"/>
      <c r="R28" s="157" t="s">
        <v>26</v>
      </c>
      <c r="S28" s="168"/>
      <c r="T28" s="160" t="s">
        <v>85</v>
      </c>
      <c r="U28" s="167"/>
      <c r="V28" s="161" t="s">
        <v>4</v>
      </c>
      <c r="W28" s="169">
        <v>3.5</v>
      </c>
      <c r="X28" s="161"/>
      <c r="Y28" s="169" t="s">
        <v>86</v>
      </c>
      <c r="AA28" s="166"/>
    </row>
    <row r="29" spans="1:27" x14ac:dyDescent="0.4">
      <c r="A29" s="157">
        <v>24</v>
      </c>
      <c r="B29" s="169" t="s">
        <v>206</v>
      </c>
      <c r="C29" s="158" t="str">
        <f t="shared" si="0"/>
        <v>キ</v>
      </c>
      <c r="D29" s="157" t="s">
        <v>84</v>
      </c>
      <c r="E29" s="167"/>
      <c r="F29" s="157" t="s">
        <v>26</v>
      </c>
      <c r="G29" s="167"/>
      <c r="H29" s="160" t="s">
        <v>85</v>
      </c>
      <c r="I29" s="167"/>
      <c r="J29" s="161" t="s">
        <v>4</v>
      </c>
      <c r="K29" s="169">
        <v>4</v>
      </c>
      <c r="M29" s="168"/>
      <c r="N29" s="157" t="s">
        <v>26</v>
      </c>
      <c r="O29" s="168"/>
      <c r="P29" s="161"/>
      <c r="Q29" s="168"/>
      <c r="R29" s="157" t="s">
        <v>26</v>
      </c>
      <c r="S29" s="168"/>
      <c r="T29" s="160" t="s">
        <v>85</v>
      </c>
      <c r="U29" s="167"/>
      <c r="V29" s="161" t="s">
        <v>4</v>
      </c>
      <c r="W29" s="169">
        <v>4</v>
      </c>
      <c r="X29" s="161"/>
      <c r="Y29" s="169" t="s">
        <v>86</v>
      </c>
      <c r="AA29" s="166"/>
    </row>
    <row r="30" spans="1:27" x14ac:dyDescent="0.4">
      <c r="A30" s="157">
        <v>25</v>
      </c>
      <c r="B30" s="169" t="s">
        <v>207</v>
      </c>
      <c r="C30" s="158" t="str">
        <f t="shared" si="0"/>
        <v>ク</v>
      </c>
      <c r="D30" s="157" t="s">
        <v>84</v>
      </c>
      <c r="E30" s="167"/>
      <c r="F30" s="157" t="s">
        <v>26</v>
      </c>
      <c r="G30" s="167"/>
      <c r="H30" s="160" t="s">
        <v>85</v>
      </c>
      <c r="I30" s="167"/>
      <c r="J30" s="161" t="s">
        <v>4</v>
      </c>
      <c r="K30" s="169">
        <v>4.5</v>
      </c>
      <c r="M30" s="168"/>
      <c r="N30" s="157" t="s">
        <v>26</v>
      </c>
      <c r="O30" s="168"/>
      <c r="P30" s="161"/>
      <c r="Q30" s="168"/>
      <c r="R30" s="157" t="s">
        <v>26</v>
      </c>
      <c r="S30" s="168"/>
      <c r="T30" s="160" t="s">
        <v>85</v>
      </c>
      <c r="U30" s="167"/>
      <c r="V30" s="161" t="s">
        <v>4</v>
      </c>
      <c r="W30" s="169">
        <v>4.5</v>
      </c>
      <c r="X30" s="161"/>
      <c r="Y30" s="169" t="s">
        <v>86</v>
      </c>
      <c r="AA30" s="166"/>
    </row>
    <row r="31" spans="1:27" x14ac:dyDescent="0.4">
      <c r="A31" s="157">
        <v>26</v>
      </c>
      <c r="B31" s="169" t="s">
        <v>208</v>
      </c>
      <c r="C31" s="158" t="str">
        <f t="shared" si="0"/>
        <v>ケ</v>
      </c>
      <c r="D31" s="157" t="s">
        <v>84</v>
      </c>
      <c r="E31" s="167"/>
      <c r="F31" s="157" t="s">
        <v>26</v>
      </c>
      <c r="G31" s="167"/>
      <c r="H31" s="160" t="s">
        <v>85</v>
      </c>
      <c r="I31" s="167"/>
      <c r="J31" s="161" t="s">
        <v>4</v>
      </c>
      <c r="K31" s="169">
        <v>5</v>
      </c>
      <c r="M31" s="168"/>
      <c r="N31" s="157" t="s">
        <v>26</v>
      </c>
      <c r="O31" s="168"/>
      <c r="P31" s="161"/>
      <c r="Q31" s="168"/>
      <c r="R31" s="157" t="s">
        <v>26</v>
      </c>
      <c r="S31" s="168"/>
      <c r="T31" s="160" t="s">
        <v>85</v>
      </c>
      <c r="U31" s="167"/>
      <c r="V31" s="161" t="s">
        <v>4</v>
      </c>
      <c r="W31" s="169">
        <v>5</v>
      </c>
      <c r="X31" s="161"/>
      <c r="Y31" s="169" t="s">
        <v>86</v>
      </c>
      <c r="AA31" s="166"/>
    </row>
    <row r="32" spans="1:27" x14ac:dyDescent="0.4">
      <c r="A32" s="157">
        <v>27</v>
      </c>
      <c r="B32" s="169" t="s">
        <v>209</v>
      </c>
      <c r="C32" s="158" t="str">
        <f t="shared" si="0"/>
        <v>コ</v>
      </c>
      <c r="D32" s="157" t="s">
        <v>84</v>
      </c>
      <c r="E32" s="167"/>
      <c r="F32" s="157" t="s">
        <v>26</v>
      </c>
      <c r="G32" s="167"/>
      <c r="H32" s="160" t="s">
        <v>85</v>
      </c>
      <c r="I32" s="167"/>
      <c r="J32" s="161" t="s">
        <v>4</v>
      </c>
      <c r="K32" s="169">
        <v>5.5</v>
      </c>
      <c r="M32" s="168"/>
      <c r="N32" s="157" t="s">
        <v>26</v>
      </c>
      <c r="O32" s="168"/>
      <c r="P32" s="161"/>
      <c r="Q32" s="168"/>
      <c r="R32" s="157" t="s">
        <v>26</v>
      </c>
      <c r="S32" s="168"/>
      <c r="T32" s="160" t="s">
        <v>85</v>
      </c>
      <c r="U32" s="167"/>
      <c r="V32" s="161" t="s">
        <v>4</v>
      </c>
      <c r="W32" s="169">
        <v>5.5</v>
      </c>
      <c r="X32" s="161"/>
      <c r="Y32" s="169" t="s">
        <v>86</v>
      </c>
      <c r="AA32" s="166"/>
    </row>
    <row r="33" spans="1:27" x14ac:dyDescent="0.4">
      <c r="A33" s="157">
        <v>28</v>
      </c>
      <c r="B33" s="169" t="s">
        <v>210</v>
      </c>
      <c r="C33" s="158" t="str">
        <f t="shared" si="0"/>
        <v>サ</v>
      </c>
      <c r="D33" s="157" t="s">
        <v>84</v>
      </c>
      <c r="E33" s="167"/>
      <c r="F33" s="157" t="s">
        <v>26</v>
      </c>
      <c r="G33" s="167"/>
      <c r="H33" s="160" t="s">
        <v>85</v>
      </c>
      <c r="I33" s="167"/>
      <c r="J33" s="161" t="s">
        <v>4</v>
      </c>
      <c r="K33" s="169">
        <v>6</v>
      </c>
      <c r="M33" s="168"/>
      <c r="N33" s="157" t="s">
        <v>26</v>
      </c>
      <c r="O33" s="168"/>
      <c r="P33" s="161"/>
      <c r="Q33" s="168"/>
      <c r="R33" s="157" t="s">
        <v>26</v>
      </c>
      <c r="S33" s="168"/>
      <c r="T33" s="160" t="s">
        <v>85</v>
      </c>
      <c r="U33" s="167"/>
      <c r="V33" s="161" t="s">
        <v>4</v>
      </c>
      <c r="W33" s="169">
        <v>6</v>
      </c>
      <c r="X33" s="161"/>
      <c r="Y33" s="169" t="s">
        <v>86</v>
      </c>
      <c r="AA33" s="166"/>
    </row>
    <row r="34" spans="1:27" x14ac:dyDescent="0.4">
      <c r="A34" s="157">
        <v>29</v>
      </c>
      <c r="B34" s="169" t="s">
        <v>211</v>
      </c>
      <c r="C34" s="158" t="str">
        <f t="shared" si="0"/>
        <v>シ</v>
      </c>
      <c r="D34" s="157" t="s">
        <v>84</v>
      </c>
      <c r="E34" s="167"/>
      <c r="F34" s="157" t="s">
        <v>26</v>
      </c>
      <c r="G34" s="167"/>
      <c r="H34" s="160" t="s">
        <v>85</v>
      </c>
      <c r="I34" s="167"/>
      <c r="J34" s="161" t="s">
        <v>4</v>
      </c>
      <c r="K34" s="169">
        <v>6.5</v>
      </c>
      <c r="M34" s="168"/>
      <c r="N34" s="157" t="s">
        <v>26</v>
      </c>
      <c r="O34" s="168"/>
      <c r="P34" s="161"/>
      <c r="Q34" s="168"/>
      <c r="R34" s="157" t="s">
        <v>26</v>
      </c>
      <c r="S34" s="168"/>
      <c r="T34" s="160" t="s">
        <v>85</v>
      </c>
      <c r="U34" s="167"/>
      <c r="V34" s="161" t="s">
        <v>4</v>
      </c>
      <c r="W34" s="169">
        <v>6.5</v>
      </c>
      <c r="X34" s="161"/>
      <c r="Y34" s="169" t="s">
        <v>86</v>
      </c>
      <c r="AA34" s="166"/>
    </row>
    <row r="35" spans="1:27" x14ac:dyDescent="0.4">
      <c r="A35" s="157">
        <v>30</v>
      </c>
      <c r="B35" s="169" t="s">
        <v>212</v>
      </c>
      <c r="C35" s="158" t="str">
        <f t="shared" si="0"/>
        <v>ス</v>
      </c>
      <c r="D35" s="157" t="s">
        <v>84</v>
      </c>
      <c r="E35" s="167"/>
      <c r="F35" s="157" t="s">
        <v>26</v>
      </c>
      <c r="G35" s="167"/>
      <c r="H35" s="160" t="s">
        <v>85</v>
      </c>
      <c r="I35" s="167"/>
      <c r="J35" s="161" t="s">
        <v>4</v>
      </c>
      <c r="K35" s="169">
        <v>7</v>
      </c>
      <c r="M35" s="168"/>
      <c r="N35" s="157" t="s">
        <v>26</v>
      </c>
      <c r="O35" s="168"/>
      <c r="P35" s="161"/>
      <c r="Q35" s="168"/>
      <c r="R35" s="157" t="s">
        <v>26</v>
      </c>
      <c r="S35" s="168"/>
      <c r="T35" s="160" t="s">
        <v>85</v>
      </c>
      <c r="U35" s="167"/>
      <c r="V35" s="161" t="s">
        <v>4</v>
      </c>
      <c r="W35" s="169">
        <v>7</v>
      </c>
      <c r="X35" s="161"/>
      <c r="Y35" s="169" t="s">
        <v>86</v>
      </c>
      <c r="AA35" s="166"/>
    </row>
    <row r="36" spans="1:27" x14ac:dyDescent="0.4">
      <c r="A36" s="157">
        <v>31</v>
      </c>
      <c r="B36" s="169" t="s">
        <v>213</v>
      </c>
      <c r="C36" s="158" t="str">
        <f t="shared" si="0"/>
        <v>セ</v>
      </c>
      <c r="D36" s="157" t="s">
        <v>84</v>
      </c>
      <c r="E36" s="167"/>
      <c r="F36" s="157" t="s">
        <v>26</v>
      </c>
      <c r="G36" s="167"/>
      <c r="H36" s="160" t="s">
        <v>85</v>
      </c>
      <c r="I36" s="167"/>
      <c r="J36" s="161" t="s">
        <v>4</v>
      </c>
      <c r="K36" s="169">
        <v>7.5</v>
      </c>
      <c r="M36" s="168"/>
      <c r="N36" s="157" t="s">
        <v>26</v>
      </c>
      <c r="O36" s="168"/>
      <c r="P36" s="161"/>
      <c r="Q36" s="168"/>
      <c r="R36" s="157" t="s">
        <v>26</v>
      </c>
      <c r="S36" s="168"/>
      <c r="T36" s="160" t="s">
        <v>85</v>
      </c>
      <c r="U36" s="167"/>
      <c r="V36" s="161" t="s">
        <v>4</v>
      </c>
      <c r="W36" s="169">
        <v>7.5</v>
      </c>
      <c r="X36" s="161"/>
      <c r="Y36" s="169" t="s">
        <v>86</v>
      </c>
      <c r="AA36" s="166"/>
    </row>
    <row r="37" spans="1:27" x14ac:dyDescent="0.4">
      <c r="A37" s="157">
        <v>32</v>
      </c>
      <c r="B37" s="169" t="s">
        <v>214</v>
      </c>
      <c r="C37" s="158" t="str">
        <f t="shared" si="0"/>
        <v>ソ</v>
      </c>
      <c r="D37" s="157" t="s">
        <v>84</v>
      </c>
      <c r="E37" s="167"/>
      <c r="F37" s="157" t="s">
        <v>26</v>
      </c>
      <c r="G37" s="167"/>
      <c r="H37" s="160" t="s">
        <v>85</v>
      </c>
      <c r="I37" s="167"/>
      <c r="J37" s="161" t="s">
        <v>4</v>
      </c>
      <c r="K37" s="169"/>
      <c r="M37" s="168"/>
      <c r="N37" s="157" t="s">
        <v>26</v>
      </c>
      <c r="O37" s="168"/>
      <c r="P37" s="161"/>
      <c r="Q37" s="168"/>
      <c r="R37" s="157" t="s">
        <v>26</v>
      </c>
      <c r="S37" s="168"/>
      <c r="T37" s="160" t="s">
        <v>85</v>
      </c>
      <c r="U37" s="167"/>
      <c r="V37" s="161" t="s">
        <v>4</v>
      </c>
      <c r="W37" s="169"/>
      <c r="X37" s="161"/>
      <c r="Y37" s="169"/>
      <c r="AA37" s="166"/>
    </row>
    <row r="38" spans="1:27" x14ac:dyDescent="0.4">
      <c r="A38" s="157">
        <v>33</v>
      </c>
      <c r="B38" s="169" t="s">
        <v>215</v>
      </c>
      <c r="C38" s="158" t="str">
        <f t="shared" si="0"/>
        <v>タ</v>
      </c>
      <c r="D38" s="157" t="s">
        <v>84</v>
      </c>
      <c r="E38" s="167"/>
      <c r="F38" s="157" t="s">
        <v>26</v>
      </c>
      <c r="G38" s="167"/>
      <c r="H38" s="160" t="s">
        <v>85</v>
      </c>
      <c r="I38" s="167"/>
      <c r="J38" s="161" t="s">
        <v>4</v>
      </c>
      <c r="K38" s="169"/>
      <c r="M38" s="168"/>
      <c r="N38" s="157" t="s">
        <v>26</v>
      </c>
      <c r="O38" s="168"/>
      <c r="P38" s="161"/>
      <c r="Q38" s="168"/>
      <c r="R38" s="157" t="s">
        <v>26</v>
      </c>
      <c r="S38" s="168"/>
      <c r="T38" s="160" t="s">
        <v>85</v>
      </c>
      <c r="U38" s="167"/>
      <c r="V38" s="161" t="s">
        <v>4</v>
      </c>
      <c r="W38" s="169"/>
      <c r="X38" s="161"/>
      <c r="Y38" s="169"/>
      <c r="AA38" s="166"/>
    </row>
    <row r="39" spans="1:27" x14ac:dyDescent="0.4">
      <c r="A39" s="157">
        <v>34</v>
      </c>
      <c r="B39" s="170" t="s">
        <v>216</v>
      </c>
      <c r="C39" s="158"/>
      <c r="D39" s="157" t="s">
        <v>84</v>
      </c>
      <c r="E39" s="159"/>
      <c r="F39" s="157" t="s">
        <v>26</v>
      </c>
      <c r="G39" s="159"/>
      <c r="H39" s="160" t="s">
        <v>85</v>
      </c>
      <c r="I39" s="159">
        <v>0</v>
      </c>
      <c r="J39" s="161" t="s">
        <v>4</v>
      </c>
      <c r="K39" s="162" t="str">
        <f>IF(OR(E39="",G39=""),"",(G39+IF(E39&gt;G39,1,0)-E39-I39)*24)</f>
        <v/>
      </c>
      <c r="M39" s="163">
        <f>$M$6</f>
        <v>0.25</v>
      </c>
      <c r="N39" s="149" t="s">
        <v>26</v>
      </c>
      <c r="O39" s="163">
        <f>$O$6</f>
        <v>0.875</v>
      </c>
      <c r="Q39" s="164" t="str">
        <f t="shared" ref="Q39:Q47" si="8">IF(E39="","",IF(E39&lt;M39,M39,IF(E39&gt;=O39,"",E39)))</f>
        <v/>
      </c>
      <c r="R39" s="149" t="s">
        <v>26</v>
      </c>
      <c r="S39" s="164" t="str">
        <f t="shared" ref="S39:S47" si="9">IF(G39="","",IF(G39&gt;E39,IF(G39&lt;O39,G39,O39),O39))</f>
        <v/>
      </c>
      <c r="T39" s="165" t="s">
        <v>85</v>
      </c>
      <c r="U39" s="159">
        <v>0</v>
      </c>
      <c r="V39" s="148" t="s">
        <v>4</v>
      </c>
      <c r="W39" s="162" t="str">
        <f>IF(Q39="","",IF((S39+IF(Q39&gt;S39,1,0)-Q39-U39)*24=0,"",(S39+IF(Q39&gt;S39,1,0)-Q39-U39)*24))</f>
        <v/>
      </c>
      <c r="Y39" s="162" t="str">
        <f t="shared" ref="Y39:Y47" si="10">IF(W39="",K39,IF(OR(K39-W39=0,K39-W39&lt;0),"-",K39-W39))</f>
        <v/>
      </c>
      <c r="AA39" s="166" t="s">
        <v>253</v>
      </c>
    </row>
    <row r="40" spans="1:27" x14ac:dyDescent="0.4">
      <c r="A40" s="157"/>
      <c r="B40" s="171" t="s">
        <v>86</v>
      </c>
      <c r="C40" s="158"/>
      <c r="D40" s="157" t="s">
        <v>84</v>
      </c>
      <c r="E40" s="159"/>
      <c r="F40" s="157" t="s">
        <v>26</v>
      </c>
      <c r="G40" s="159"/>
      <c r="H40" s="160" t="s">
        <v>85</v>
      </c>
      <c r="I40" s="159">
        <v>0</v>
      </c>
      <c r="J40" s="161" t="s">
        <v>4</v>
      </c>
      <c r="K40" s="162" t="str">
        <f>IF(OR(E40="",G40=""),"",(G40+IF(E40&gt;G40,1,0)-E40-I40)*24)</f>
        <v/>
      </c>
      <c r="M40" s="163">
        <f>$M$6</f>
        <v>0.25</v>
      </c>
      <c r="N40" s="149" t="s">
        <v>26</v>
      </c>
      <c r="O40" s="163">
        <f>$O$6</f>
        <v>0.875</v>
      </c>
      <c r="Q40" s="164" t="str">
        <f t="shared" si="8"/>
        <v/>
      </c>
      <c r="R40" s="149" t="s">
        <v>26</v>
      </c>
      <c r="S40" s="164" t="str">
        <f t="shared" si="9"/>
        <v/>
      </c>
      <c r="T40" s="165" t="s">
        <v>85</v>
      </c>
      <c r="U40" s="159">
        <v>0</v>
      </c>
      <c r="V40" s="148" t="s">
        <v>4</v>
      </c>
      <c r="W40" s="162" t="str">
        <f>IF(Q40="","",IF((S40+IF(Q40&gt;S40,1,0)-Q40-U40)*24=0,"",(S40+IF(Q40&gt;S40,1,0)-Q40-U40)*24))</f>
        <v/>
      </c>
      <c r="Y40" s="162" t="str">
        <f t="shared" si="10"/>
        <v/>
      </c>
      <c r="AA40" s="166"/>
    </row>
    <row r="41" spans="1:27" x14ac:dyDescent="0.4">
      <c r="A41" s="157"/>
      <c r="B41" s="172" t="s">
        <v>86</v>
      </c>
      <c r="C41" s="158" t="str">
        <f>B39</f>
        <v>明夜</v>
      </c>
      <c r="D41" s="157" t="s">
        <v>84</v>
      </c>
      <c r="E41" s="159" t="s">
        <v>86</v>
      </c>
      <c r="F41" s="157" t="s">
        <v>26</v>
      </c>
      <c r="G41" s="159" t="s">
        <v>86</v>
      </c>
      <c r="H41" s="160" t="s">
        <v>85</v>
      </c>
      <c r="I41" s="159" t="s">
        <v>86</v>
      </c>
      <c r="J41" s="161" t="s">
        <v>4</v>
      </c>
      <c r="K41" s="162" t="str">
        <f>IF(OR(K39="",K40=""),"",K39+K40)</f>
        <v/>
      </c>
      <c r="M41" s="163" t="s">
        <v>86</v>
      </c>
      <c r="N41" s="149" t="s">
        <v>26</v>
      </c>
      <c r="O41" s="163" t="s">
        <v>86</v>
      </c>
      <c r="Q41" s="164" t="str">
        <f t="shared" si="8"/>
        <v/>
      </c>
      <c r="R41" s="149" t="s">
        <v>26</v>
      </c>
      <c r="S41" s="164" t="str">
        <f t="shared" si="9"/>
        <v>-</v>
      </c>
      <c r="T41" s="165" t="s">
        <v>85</v>
      </c>
      <c r="U41" s="159" t="s">
        <v>86</v>
      </c>
      <c r="V41" s="148" t="s">
        <v>4</v>
      </c>
      <c r="W41" s="162" t="str">
        <f>IF(OR(W39="",W40=""),"",W39+W40)</f>
        <v/>
      </c>
      <c r="Y41" s="162" t="str">
        <f t="shared" si="10"/>
        <v/>
      </c>
      <c r="AA41" s="166"/>
    </row>
    <row r="42" spans="1:27" x14ac:dyDescent="0.4">
      <c r="A42" s="157"/>
      <c r="B42" s="170" t="s">
        <v>88</v>
      </c>
      <c r="C42" s="158"/>
      <c r="D42" s="157" t="s">
        <v>84</v>
      </c>
      <c r="E42" s="159"/>
      <c r="F42" s="157" t="s">
        <v>26</v>
      </c>
      <c r="G42" s="159"/>
      <c r="H42" s="160" t="s">
        <v>85</v>
      </c>
      <c r="I42" s="159">
        <v>0</v>
      </c>
      <c r="J42" s="161" t="s">
        <v>4</v>
      </c>
      <c r="K42" s="162" t="str">
        <f>IF(OR(E42="",G42=""),"",(G42+IF(E42&gt;G42,1,0)-E42-I42)*24)</f>
        <v/>
      </c>
      <c r="M42" s="163">
        <f>$M$6</f>
        <v>0.25</v>
      </c>
      <c r="N42" s="149" t="s">
        <v>26</v>
      </c>
      <c r="O42" s="163">
        <f>$O$6</f>
        <v>0.875</v>
      </c>
      <c r="Q42" s="164" t="str">
        <f t="shared" si="8"/>
        <v/>
      </c>
      <c r="R42" s="149" t="s">
        <v>26</v>
      </c>
      <c r="S42" s="164" t="str">
        <f t="shared" si="9"/>
        <v/>
      </c>
      <c r="T42" s="165" t="s">
        <v>85</v>
      </c>
      <c r="U42" s="159">
        <v>0</v>
      </c>
      <c r="V42" s="148" t="s">
        <v>4</v>
      </c>
      <c r="W42" s="162" t="str">
        <f>IF(Q42="","",IF((S42+IF(Q42&gt;S42,1,0)-Q42-U42)*24=0,"",(S42+IF(Q42&gt;S42,1,0)-Q42-U42)*24))</f>
        <v/>
      </c>
      <c r="Y42" s="162" t="str">
        <f t="shared" si="10"/>
        <v/>
      </c>
      <c r="AA42" s="166" t="s">
        <v>87</v>
      </c>
    </row>
    <row r="43" spans="1:27" x14ac:dyDescent="0.4">
      <c r="A43" s="157">
        <v>35</v>
      </c>
      <c r="B43" s="171" t="s">
        <v>86</v>
      </c>
      <c r="C43" s="158"/>
      <c r="D43" s="157" t="s">
        <v>84</v>
      </c>
      <c r="E43" s="159"/>
      <c r="F43" s="157" t="s">
        <v>26</v>
      </c>
      <c r="G43" s="159"/>
      <c r="H43" s="160" t="s">
        <v>85</v>
      </c>
      <c r="I43" s="159">
        <v>0</v>
      </c>
      <c r="J43" s="161" t="s">
        <v>4</v>
      </c>
      <c r="K43" s="162" t="str">
        <f>IF(OR(E43="",G43=""),"",(G43+IF(E43&gt;G43,1,0)-E43-I43)*24)</f>
        <v/>
      </c>
      <c r="M43" s="163">
        <f>$M$6</f>
        <v>0.25</v>
      </c>
      <c r="N43" s="149" t="s">
        <v>26</v>
      </c>
      <c r="O43" s="163">
        <f>$O$6</f>
        <v>0.875</v>
      </c>
      <c r="Q43" s="164" t="str">
        <f t="shared" si="8"/>
        <v/>
      </c>
      <c r="R43" s="149" t="s">
        <v>26</v>
      </c>
      <c r="S43" s="164" t="str">
        <f t="shared" si="9"/>
        <v/>
      </c>
      <c r="T43" s="165" t="s">
        <v>85</v>
      </c>
      <c r="U43" s="159">
        <v>0</v>
      </c>
      <c r="V43" s="148" t="s">
        <v>4</v>
      </c>
      <c r="W43" s="162" t="str">
        <f>IF(Q43="","",IF((S43+IF(Q43&gt;S43,1,0)-Q43-U43)*24=0,"",(S43+IF(Q43&gt;S43,1,0)-Q43-U43)*24))</f>
        <v/>
      </c>
      <c r="Y43" s="162" t="str">
        <f t="shared" si="10"/>
        <v/>
      </c>
      <c r="AA43" s="166"/>
    </row>
    <row r="44" spans="1:27" x14ac:dyDescent="0.4">
      <c r="A44" s="157"/>
      <c r="B44" s="172" t="s">
        <v>86</v>
      </c>
      <c r="C44" s="158" t="str">
        <f>B42</f>
        <v>ah</v>
      </c>
      <c r="D44" s="157" t="s">
        <v>84</v>
      </c>
      <c r="E44" s="159" t="s">
        <v>86</v>
      </c>
      <c r="F44" s="157" t="s">
        <v>26</v>
      </c>
      <c r="G44" s="159" t="s">
        <v>86</v>
      </c>
      <c r="H44" s="160" t="s">
        <v>85</v>
      </c>
      <c r="I44" s="159" t="s">
        <v>86</v>
      </c>
      <c r="J44" s="161" t="s">
        <v>4</v>
      </c>
      <c r="K44" s="162" t="str">
        <f>IF(OR(K42="",K43=""),"",K42+K43)</f>
        <v/>
      </c>
      <c r="M44" s="163" t="s">
        <v>86</v>
      </c>
      <c r="N44" s="149" t="s">
        <v>26</v>
      </c>
      <c r="O44" s="163" t="s">
        <v>86</v>
      </c>
      <c r="Q44" s="164" t="str">
        <f t="shared" si="8"/>
        <v/>
      </c>
      <c r="R44" s="149" t="s">
        <v>26</v>
      </c>
      <c r="S44" s="164" t="str">
        <f t="shared" si="9"/>
        <v>-</v>
      </c>
      <c r="T44" s="165" t="s">
        <v>85</v>
      </c>
      <c r="U44" s="159" t="s">
        <v>86</v>
      </c>
      <c r="V44" s="148" t="s">
        <v>4</v>
      </c>
      <c r="W44" s="162" t="str">
        <f>IF(OR(W42="",W43=""),"",W42+W43)</f>
        <v/>
      </c>
      <c r="Y44" s="162" t="str">
        <f t="shared" si="10"/>
        <v/>
      </c>
      <c r="AA44" s="166"/>
    </row>
    <row r="45" spans="1:27" x14ac:dyDescent="0.4">
      <c r="A45" s="157"/>
      <c r="B45" s="170" t="s">
        <v>89</v>
      </c>
      <c r="C45" s="158"/>
      <c r="D45" s="157" t="s">
        <v>84</v>
      </c>
      <c r="E45" s="159"/>
      <c r="F45" s="157" t="s">
        <v>26</v>
      </c>
      <c r="G45" s="159"/>
      <c r="H45" s="160" t="s">
        <v>85</v>
      </c>
      <c r="I45" s="159">
        <v>0</v>
      </c>
      <c r="J45" s="161" t="s">
        <v>4</v>
      </c>
      <c r="K45" s="162" t="str">
        <f>IF(OR(E45="",G45=""),"",(G45+IF(E45&gt;G45,1,0)-E45-I45)*24)</f>
        <v/>
      </c>
      <c r="M45" s="163">
        <f>$M$6</f>
        <v>0.25</v>
      </c>
      <c r="N45" s="149" t="s">
        <v>26</v>
      </c>
      <c r="O45" s="163">
        <f>$O$6</f>
        <v>0.875</v>
      </c>
      <c r="Q45" s="164" t="str">
        <f t="shared" si="8"/>
        <v/>
      </c>
      <c r="R45" s="149" t="s">
        <v>26</v>
      </c>
      <c r="S45" s="164" t="str">
        <f t="shared" si="9"/>
        <v/>
      </c>
      <c r="T45" s="165" t="s">
        <v>85</v>
      </c>
      <c r="U45" s="159">
        <v>0</v>
      </c>
      <c r="V45" s="148" t="s">
        <v>4</v>
      </c>
      <c r="W45" s="162" t="str">
        <f>IF(Q45="","",IF((S45+IF(Q45&gt;S45,1,0)-Q45-U45)*24=0,"",(S45+IF(Q45&gt;S45,1,0)-Q45-U45)*24))</f>
        <v/>
      </c>
      <c r="Y45" s="162" t="str">
        <f t="shared" si="10"/>
        <v/>
      </c>
      <c r="AA45" s="166" t="s">
        <v>87</v>
      </c>
    </row>
    <row r="46" spans="1:27" x14ac:dyDescent="0.4">
      <c r="A46" s="157">
        <v>36</v>
      </c>
      <c r="B46" s="171" t="s">
        <v>86</v>
      </c>
      <c r="C46" s="158"/>
      <c r="D46" s="157" t="s">
        <v>84</v>
      </c>
      <c r="E46" s="159"/>
      <c r="F46" s="157" t="s">
        <v>26</v>
      </c>
      <c r="G46" s="159"/>
      <c r="H46" s="160" t="s">
        <v>85</v>
      </c>
      <c r="I46" s="159">
        <v>0</v>
      </c>
      <c r="J46" s="161" t="s">
        <v>4</v>
      </c>
      <c r="K46" s="162" t="str">
        <f>IF(OR(E46="",G46=""),"",(G46+IF(E46&gt;G46,1,0)-E46-I46)*24)</f>
        <v/>
      </c>
      <c r="M46" s="163">
        <f>$M$6</f>
        <v>0.25</v>
      </c>
      <c r="N46" s="149" t="s">
        <v>26</v>
      </c>
      <c r="O46" s="163">
        <f>$O$6</f>
        <v>0.875</v>
      </c>
      <c r="Q46" s="164" t="str">
        <f t="shared" si="8"/>
        <v/>
      </c>
      <c r="R46" s="149" t="s">
        <v>26</v>
      </c>
      <c r="S46" s="164" t="str">
        <f t="shared" si="9"/>
        <v/>
      </c>
      <c r="T46" s="165" t="s">
        <v>85</v>
      </c>
      <c r="U46" s="159">
        <v>0</v>
      </c>
      <c r="V46" s="148" t="s">
        <v>4</v>
      </c>
      <c r="W46" s="162" t="str">
        <f>IF(Q46="","",IF((S46+IF(Q46&gt;S46,1,0)-Q46-U46)*24=0,"",(S46+IF(Q46&gt;S46,1,0)-Q46-U46)*24))</f>
        <v/>
      </c>
      <c r="Y46" s="162" t="str">
        <f t="shared" si="10"/>
        <v/>
      </c>
      <c r="AA46" s="166"/>
    </row>
    <row r="47" spans="1:27" x14ac:dyDescent="0.4">
      <c r="A47" s="157"/>
      <c r="B47" s="172" t="s">
        <v>86</v>
      </c>
      <c r="C47" s="158" t="str">
        <f>B45</f>
        <v>ai</v>
      </c>
      <c r="D47" s="157" t="s">
        <v>84</v>
      </c>
      <c r="E47" s="159" t="s">
        <v>86</v>
      </c>
      <c r="F47" s="157" t="s">
        <v>26</v>
      </c>
      <c r="G47" s="159" t="s">
        <v>86</v>
      </c>
      <c r="H47" s="160" t="s">
        <v>85</v>
      </c>
      <c r="I47" s="159" t="s">
        <v>86</v>
      </c>
      <c r="J47" s="161" t="s">
        <v>4</v>
      </c>
      <c r="K47" s="162" t="str">
        <f>IF(OR(K45="",K46=""),"",K45+K46)</f>
        <v/>
      </c>
      <c r="M47" s="163" t="s">
        <v>86</v>
      </c>
      <c r="N47" s="149" t="s">
        <v>26</v>
      </c>
      <c r="O47" s="163" t="s">
        <v>86</v>
      </c>
      <c r="Q47" s="164" t="str">
        <f t="shared" si="8"/>
        <v/>
      </c>
      <c r="R47" s="149" t="s">
        <v>26</v>
      </c>
      <c r="S47" s="164" t="str">
        <f t="shared" si="9"/>
        <v>-</v>
      </c>
      <c r="T47" s="165" t="s">
        <v>85</v>
      </c>
      <c r="U47" s="159" t="s">
        <v>86</v>
      </c>
      <c r="V47" s="148" t="s">
        <v>4</v>
      </c>
      <c r="W47" s="162" t="str">
        <f>IF(OR(W45="",W46=""),"",W45+W46)</f>
        <v/>
      </c>
      <c r="Y47" s="162" t="str">
        <f t="shared" si="10"/>
        <v/>
      </c>
      <c r="AA47" s="166"/>
    </row>
    <row r="48" spans="1:27" hidden="1" x14ac:dyDescent="0.4"/>
    <row r="49" spans="1:1023" ht="18" customHeight="1" x14ac:dyDescent="0.4">
      <c r="B49" s="151" t="s">
        <v>90</v>
      </c>
      <c r="C49" s="151"/>
    </row>
    <row r="50" spans="1:1023" ht="18" customHeight="1" x14ac:dyDescent="0.4">
      <c r="B50" s="151" t="s">
        <v>91</v>
      </c>
      <c r="C50" s="151"/>
    </row>
    <row r="51" spans="1:1023" ht="18" customHeight="1" x14ac:dyDescent="0.4">
      <c r="B51" s="151" t="s">
        <v>92</v>
      </c>
      <c r="C51" s="151"/>
    </row>
    <row r="52" spans="1:1023" ht="18" customHeight="1" x14ac:dyDescent="0.4">
      <c r="B52" s="151" t="s">
        <v>93</v>
      </c>
      <c r="C52" s="151"/>
    </row>
    <row r="53" spans="1:1023" s="221" customFormat="1" ht="18" customHeight="1" x14ac:dyDescent="0.4">
      <c r="A53" s="148"/>
      <c r="B53" s="151" t="s">
        <v>251</v>
      </c>
      <c r="C53" s="331"/>
      <c r="D53" s="331"/>
      <c r="E53" s="331"/>
      <c r="F53" s="331"/>
      <c r="G53" s="331"/>
      <c r="H53" s="331"/>
      <c r="I53" s="331"/>
      <c r="J53" s="331"/>
      <c r="K53" s="331"/>
      <c r="L53" s="331"/>
      <c r="M53" s="331"/>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8"/>
      <c r="CA53" s="148"/>
      <c r="CB53" s="148"/>
      <c r="CC53" s="148"/>
      <c r="CD53" s="148"/>
      <c r="CE53" s="148"/>
      <c r="CF53" s="148"/>
      <c r="CG53" s="148"/>
      <c r="CH53" s="148"/>
      <c r="CI53" s="148"/>
      <c r="CJ53" s="148"/>
      <c r="CK53" s="148"/>
      <c r="CL53" s="148"/>
      <c r="CM53" s="148"/>
      <c r="CN53" s="148"/>
      <c r="CO53" s="148"/>
      <c r="CP53" s="148"/>
      <c r="CQ53" s="148"/>
      <c r="CR53" s="148"/>
      <c r="CS53" s="148"/>
      <c r="CT53" s="148"/>
      <c r="CU53" s="148"/>
      <c r="CV53" s="148"/>
      <c r="CW53" s="148"/>
      <c r="CX53" s="148"/>
      <c r="CY53" s="148"/>
      <c r="CZ53" s="148"/>
      <c r="DA53" s="148"/>
      <c r="DB53" s="148"/>
      <c r="DC53" s="148"/>
      <c r="DD53" s="148"/>
      <c r="DE53" s="148"/>
      <c r="DF53" s="148"/>
      <c r="DG53" s="148"/>
      <c r="DH53" s="148"/>
      <c r="DI53" s="148"/>
      <c r="DJ53" s="148"/>
      <c r="DK53" s="148"/>
      <c r="DL53" s="148"/>
      <c r="DM53" s="148"/>
      <c r="DN53" s="148"/>
      <c r="DO53" s="148"/>
      <c r="DP53" s="148"/>
      <c r="DQ53" s="148"/>
      <c r="DR53" s="148"/>
      <c r="DS53" s="148"/>
      <c r="DT53" s="148"/>
      <c r="DU53" s="148"/>
      <c r="DV53" s="148"/>
      <c r="DW53" s="148"/>
      <c r="DX53" s="148"/>
      <c r="DY53" s="148"/>
      <c r="DZ53" s="148"/>
      <c r="EA53" s="148"/>
      <c r="EB53" s="148"/>
      <c r="EC53" s="148"/>
      <c r="ED53" s="148"/>
      <c r="EE53" s="148"/>
      <c r="EF53" s="148"/>
      <c r="EG53" s="148"/>
      <c r="EH53" s="148"/>
      <c r="EI53" s="148"/>
      <c r="EJ53" s="148"/>
      <c r="EK53" s="148"/>
      <c r="EL53" s="148"/>
      <c r="EM53" s="148"/>
      <c r="EN53" s="148"/>
      <c r="EO53" s="148"/>
      <c r="EP53" s="148"/>
      <c r="EQ53" s="148"/>
      <c r="ER53" s="148"/>
      <c r="ES53" s="148"/>
      <c r="ET53" s="148"/>
      <c r="EU53" s="148"/>
      <c r="EV53" s="148"/>
      <c r="EW53" s="148"/>
      <c r="EX53" s="148"/>
      <c r="EY53" s="148"/>
      <c r="EZ53" s="148"/>
      <c r="FA53" s="148"/>
      <c r="FB53" s="148"/>
      <c r="FC53" s="148"/>
      <c r="FD53" s="148"/>
      <c r="FE53" s="148"/>
      <c r="FF53" s="148"/>
      <c r="FG53" s="148"/>
      <c r="FH53" s="148"/>
      <c r="FI53" s="148"/>
      <c r="FJ53" s="148"/>
      <c r="FK53" s="148"/>
      <c r="FL53" s="148"/>
      <c r="FM53" s="148"/>
      <c r="FN53" s="148"/>
      <c r="FO53" s="148"/>
      <c r="FP53" s="148"/>
      <c r="FQ53" s="148"/>
      <c r="FR53" s="148"/>
      <c r="FS53" s="148"/>
      <c r="FT53" s="148"/>
      <c r="FU53" s="148"/>
      <c r="FV53" s="148"/>
      <c r="FW53" s="148"/>
      <c r="FX53" s="148"/>
      <c r="FY53" s="148"/>
      <c r="FZ53" s="148"/>
      <c r="GA53" s="148"/>
      <c r="GB53" s="148"/>
      <c r="GC53" s="148"/>
      <c r="GD53" s="148"/>
      <c r="GE53" s="148"/>
      <c r="GF53" s="148"/>
      <c r="GG53" s="148"/>
      <c r="GH53" s="148"/>
      <c r="GI53" s="148"/>
      <c r="GJ53" s="148"/>
      <c r="GK53" s="148"/>
      <c r="GL53" s="148"/>
      <c r="GM53" s="148"/>
      <c r="GN53" s="148"/>
      <c r="GO53" s="148"/>
      <c r="GP53" s="148"/>
      <c r="GQ53" s="148"/>
      <c r="GR53" s="148"/>
      <c r="GS53" s="148"/>
      <c r="GT53" s="148"/>
      <c r="GU53" s="148"/>
      <c r="GV53" s="148"/>
      <c r="GW53" s="148"/>
      <c r="GX53" s="148"/>
      <c r="GY53" s="148"/>
      <c r="GZ53" s="148"/>
      <c r="HA53" s="148"/>
      <c r="HB53" s="148"/>
      <c r="HC53" s="148"/>
      <c r="HD53" s="148"/>
      <c r="HE53" s="148"/>
      <c r="HF53" s="148"/>
      <c r="HG53" s="148"/>
      <c r="HH53" s="148"/>
      <c r="HI53" s="148"/>
      <c r="HJ53" s="148"/>
      <c r="HK53" s="148"/>
      <c r="HL53" s="148"/>
      <c r="HM53" s="148"/>
      <c r="HN53" s="148"/>
      <c r="HO53" s="148"/>
      <c r="HP53" s="148"/>
      <c r="HQ53" s="148"/>
      <c r="HR53" s="148"/>
      <c r="HS53" s="148"/>
      <c r="HT53" s="148"/>
      <c r="HU53" s="148"/>
      <c r="HV53" s="148"/>
      <c r="HW53" s="148"/>
      <c r="HX53" s="148"/>
      <c r="HY53" s="148"/>
      <c r="HZ53" s="148"/>
      <c r="IA53" s="148"/>
      <c r="IB53" s="148"/>
      <c r="IC53" s="148"/>
      <c r="ID53" s="148"/>
      <c r="IE53" s="148"/>
      <c r="IF53" s="148"/>
      <c r="IG53" s="148"/>
      <c r="IH53" s="148"/>
      <c r="II53" s="148"/>
      <c r="IJ53" s="148"/>
      <c r="IK53" s="148"/>
      <c r="IL53" s="148"/>
      <c r="IM53" s="148"/>
      <c r="IN53" s="148"/>
      <c r="IO53" s="148"/>
      <c r="IP53" s="148"/>
      <c r="IQ53" s="148"/>
      <c r="IR53" s="148"/>
      <c r="IS53" s="148"/>
      <c r="IT53" s="148"/>
      <c r="IU53" s="148"/>
      <c r="IV53" s="148"/>
      <c r="IW53" s="148"/>
      <c r="IX53" s="148"/>
      <c r="IY53" s="148"/>
      <c r="IZ53" s="148"/>
      <c r="JA53" s="148"/>
      <c r="JB53" s="148"/>
      <c r="JC53" s="148"/>
      <c r="JD53" s="148"/>
      <c r="JE53" s="148"/>
      <c r="JF53" s="148"/>
      <c r="JG53" s="148"/>
      <c r="JH53" s="148"/>
      <c r="JI53" s="148"/>
      <c r="JJ53" s="148"/>
      <c r="JK53" s="148"/>
      <c r="JL53" s="148"/>
      <c r="JM53" s="148"/>
      <c r="JN53" s="148"/>
      <c r="JO53" s="148"/>
      <c r="JP53" s="148"/>
      <c r="JQ53" s="148"/>
      <c r="JR53" s="148"/>
      <c r="JS53" s="148"/>
      <c r="JT53" s="148"/>
      <c r="JU53" s="148"/>
      <c r="JV53" s="148"/>
      <c r="JW53" s="148"/>
      <c r="JX53" s="148"/>
      <c r="JY53" s="148"/>
      <c r="JZ53" s="148"/>
      <c r="KA53" s="148"/>
      <c r="KB53" s="148"/>
      <c r="KC53" s="148"/>
      <c r="KD53" s="148"/>
      <c r="KE53" s="148"/>
      <c r="KF53" s="148"/>
      <c r="KG53" s="148"/>
      <c r="KH53" s="148"/>
      <c r="KI53" s="148"/>
      <c r="KJ53" s="148"/>
      <c r="KK53" s="148"/>
      <c r="KL53" s="148"/>
      <c r="KM53" s="148"/>
      <c r="KN53" s="148"/>
      <c r="KO53" s="148"/>
      <c r="KP53" s="148"/>
      <c r="KQ53" s="148"/>
      <c r="KR53" s="148"/>
      <c r="KS53" s="148"/>
      <c r="KT53" s="148"/>
      <c r="KU53" s="148"/>
      <c r="KV53" s="148"/>
      <c r="KW53" s="148"/>
      <c r="KX53" s="148"/>
      <c r="KY53" s="148"/>
      <c r="KZ53" s="148"/>
      <c r="LA53" s="148"/>
      <c r="LB53" s="148"/>
      <c r="LC53" s="148"/>
      <c r="LD53" s="148"/>
      <c r="LE53" s="148"/>
      <c r="LF53" s="148"/>
      <c r="LG53" s="148"/>
      <c r="LH53" s="148"/>
      <c r="LI53" s="148"/>
      <c r="LJ53" s="148"/>
      <c r="LK53" s="148"/>
      <c r="LL53" s="148"/>
      <c r="LM53" s="148"/>
      <c r="LN53" s="148"/>
      <c r="LO53" s="148"/>
      <c r="LP53" s="148"/>
      <c r="LQ53" s="148"/>
      <c r="LR53" s="148"/>
      <c r="LS53" s="148"/>
      <c r="LT53" s="148"/>
      <c r="LU53" s="148"/>
      <c r="LV53" s="148"/>
      <c r="LW53" s="148"/>
      <c r="LX53" s="148"/>
      <c r="LY53" s="148"/>
      <c r="LZ53" s="148"/>
      <c r="MA53" s="148"/>
      <c r="MB53" s="148"/>
      <c r="MC53" s="148"/>
      <c r="MD53" s="148"/>
      <c r="ME53" s="148"/>
      <c r="MF53" s="148"/>
      <c r="MG53" s="148"/>
      <c r="MH53" s="148"/>
      <c r="MI53" s="148"/>
      <c r="MJ53" s="148"/>
      <c r="MK53" s="148"/>
      <c r="ML53" s="148"/>
      <c r="MM53" s="148"/>
      <c r="MN53" s="148"/>
      <c r="MO53" s="148"/>
      <c r="MP53" s="148"/>
      <c r="MQ53" s="148"/>
      <c r="MR53" s="148"/>
      <c r="MS53" s="148"/>
      <c r="MT53" s="148"/>
      <c r="MU53" s="148"/>
      <c r="MV53" s="148"/>
      <c r="MW53" s="148"/>
      <c r="MX53" s="148"/>
      <c r="MY53" s="148"/>
      <c r="MZ53" s="148"/>
      <c r="NA53" s="148"/>
      <c r="NB53" s="148"/>
      <c r="NC53" s="148"/>
      <c r="ND53" s="148"/>
      <c r="NE53" s="148"/>
      <c r="NF53" s="148"/>
      <c r="NG53" s="148"/>
      <c r="NH53" s="148"/>
      <c r="NI53" s="148"/>
      <c r="NJ53" s="148"/>
      <c r="NK53" s="148"/>
      <c r="NL53" s="148"/>
      <c r="NM53" s="148"/>
      <c r="NN53" s="148"/>
      <c r="NO53" s="148"/>
      <c r="NP53" s="148"/>
      <c r="NQ53" s="148"/>
      <c r="NR53" s="148"/>
      <c r="NS53" s="148"/>
      <c r="NT53" s="148"/>
      <c r="NU53" s="148"/>
      <c r="NV53" s="148"/>
      <c r="NW53" s="148"/>
      <c r="NX53" s="148"/>
      <c r="NY53" s="148"/>
      <c r="NZ53" s="148"/>
      <c r="OA53" s="148"/>
      <c r="OB53" s="148"/>
      <c r="OC53" s="148"/>
      <c r="OD53" s="148"/>
      <c r="OE53" s="148"/>
      <c r="OF53" s="148"/>
      <c r="OG53" s="148"/>
      <c r="OH53" s="148"/>
      <c r="OI53" s="148"/>
      <c r="OJ53" s="148"/>
      <c r="OK53" s="148"/>
      <c r="OL53" s="148"/>
      <c r="OM53" s="148"/>
      <c r="ON53" s="148"/>
      <c r="OO53" s="148"/>
      <c r="OP53" s="148"/>
      <c r="OQ53" s="148"/>
      <c r="OR53" s="148"/>
      <c r="OS53" s="148"/>
      <c r="OT53" s="148"/>
      <c r="OU53" s="148"/>
      <c r="OV53" s="148"/>
      <c r="OW53" s="148"/>
      <c r="OX53" s="148"/>
      <c r="OY53" s="148"/>
      <c r="OZ53" s="148"/>
      <c r="PA53" s="148"/>
      <c r="PB53" s="148"/>
      <c r="PC53" s="148"/>
      <c r="PD53" s="148"/>
      <c r="PE53" s="148"/>
      <c r="PF53" s="148"/>
      <c r="PG53" s="148"/>
      <c r="PH53" s="148"/>
      <c r="PI53" s="148"/>
      <c r="PJ53" s="148"/>
      <c r="PK53" s="148"/>
      <c r="PL53" s="148"/>
      <c r="PM53" s="148"/>
      <c r="PN53" s="148"/>
      <c r="PO53" s="148"/>
      <c r="PP53" s="148"/>
      <c r="PQ53" s="148"/>
      <c r="PR53" s="148"/>
      <c r="PS53" s="148"/>
      <c r="PT53" s="148"/>
      <c r="PU53" s="148"/>
      <c r="PV53" s="148"/>
      <c r="PW53" s="148"/>
      <c r="PX53" s="148"/>
      <c r="PY53" s="148"/>
      <c r="PZ53" s="148"/>
      <c r="QA53" s="148"/>
      <c r="QB53" s="148"/>
      <c r="QC53" s="148"/>
      <c r="QD53" s="148"/>
      <c r="QE53" s="148"/>
      <c r="QF53" s="148"/>
      <c r="QG53" s="148"/>
      <c r="QH53" s="148"/>
      <c r="QI53" s="148"/>
      <c r="QJ53" s="148"/>
      <c r="QK53" s="148"/>
      <c r="QL53" s="148"/>
      <c r="QM53" s="148"/>
      <c r="QN53" s="148"/>
      <c r="QO53" s="148"/>
      <c r="QP53" s="148"/>
      <c r="QQ53" s="148"/>
      <c r="QR53" s="148"/>
      <c r="QS53" s="148"/>
      <c r="QT53" s="148"/>
      <c r="QU53" s="148"/>
      <c r="QV53" s="148"/>
      <c r="QW53" s="148"/>
      <c r="QX53" s="148"/>
      <c r="QY53" s="148"/>
      <c r="QZ53" s="148"/>
      <c r="RA53" s="148"/>
      <c r="RB53" s="148"/>
      <c r="RC53" s="148"/>
      <c r="RD53" s="148"/>
      <c r="RE53" s="148"/>
      <c r="RF53" s="148"/>
      <c r="RG53" s="148"/>
      <c r="RH53" s="148"/>
      <c r="RI53" s="148"/>
      <c r="RJ53" s="148"/>
      <c r="RK53" s="148"/>
      <c r="RL53" s="148"/>
      <c r="RM53" s="148"/>
      <c r="RN53" s="148"/>
      <c r="RO53" s="148"/>
      <c r="RP53" s="148"/>
      <c r="RQ53" s="148"/>
      <c r="RR53" s="148"/>
      <c r="RS53" s="148"/>
      <c r="RT53" s="148"/>
      <c r="RU53" s="148"/>
      <c r="RV53" s="148"/>
      <c r="RW53" s="148"/>
      <c r="RX53" s="148"/>
      <c r="RY53" s="148"/>
      <c r="RZ53" s="148"/>
      <c r="SA53" s="148"/>
      <c r="SB53" s="148"/>
      <c r="SC53" s="148"/>
      <c r="SD53" s="148"/>
      <c r="SE53" s="148"/>
      <c r="SF53" s="148"/>
      <c r="SG53" s="148"/>
      <c r="SH53" s="148"/>
      <c r="SI53" s="148"/>
      <c r="SJ53" s="148"/>
      <c r="SK53" s="148"/>
      <c r="SL53" s="148"/>
      <c r="SM53" s="148"/>
      <c r="SN53" s="148"/>
      <c r="SO53" s="148"/>
      <c r="SP53" s="148"/>
      <c r="SQ53" s="148"/>
      <c r="SR53" s="148"/>
      <c r="SS53" s="148"/>
      <c r="ST53" s="148"/>
      <c r="SU53" s="148"/>
      <c r="SV53" s="148"/>
      <c r="SW53" s="148"/>
      <c r="SX53" s="148"/>
      <c r="SY53" s="148"/>
      <c r="SZ53" s="148"/>
      <c r="TA53" s="148"/>
      <c r="TB53" s="148"/>
      <c r="TC53" s="148"/>
      <c r="TD53" s="148"/>
      <c r="TE53" s="148"/>
      <c r="TF53" s="148"/>
      <c r="TG53" s="148"/>
      <c r="TH53" s="148"/>
      <c r="TI53" s="148"/>
      <c r="TJ53" s="148"/>
      <c r="TK53" s="148"/>
      <c r="TL53" s="148"/>
      <c r="TM53" s="148"/>
      <c r="TN53" s="148"/>
      <c r="TO53" s="148"/>
      <c r="TP53" s="148"/>
      <c r="TQ53" s="148"/>
      <c r="TR53" s="148"/>
      <c r="TS53" s="148"/>
      <c r="TT53" s="148"/>
      <c r="TU53" s="148"/>
      <c r="TV53" s="148"/>
      <c r="TW53" s="148"/>
      <c r="TX53" s="148"/>
      <c r="TY53" s="148"/>
      <c r="TZ53" s="148"/>
      <c r="UA53" s="148"/>
      <c r="UB53" s="148"/>
      <c r="UC53" s="148"/>
      <c r="UD53" s="148"/>
      <c r="UE53" s="148"/>
      <c r="UF53" s="148"/>
      <c r="UG53" s="148"/>
      <c r="UH53" s="148"/>
      <c r="UI53" s="148"/>
      <c r="UJ53" s="148"/>
      <c r="UK53" s="148"/>
      <c r="UL53" s="148"/>
      <c r="UM53" s="148"/>
      <c r="UN53" s="148"/>
      <c r="UO53" s="148"/>
      <c r="UP53" s="148"/>
      <c r="UQ53" s="148"/>
      <c r="UR53" s="148"/>
      <c r="US53" s="148"/>
      <c r="UT53" s="148"/>
      <c r="UU53" s="148"/>
      <c r="UV53" s="148"/>
      <c r="UW53" s="148"/>
      <c r="UX53" s="148"/>
      <c r="UY53" s="148"/>
      <c r="UZ53" s="148"/>
      <c r="VA53" s="148"/>
      <c r="VB53" s="148"/>
      <c r="VC53" s="148"/>
      <c r="VD53" s="148"/>
      <c r="VE53" s="148"/>
      <c r="VF53" s="148"/>
      <c r="VG53" s="148"/>
      <c r="VH53" s="148"/>
      <c r="VI53" s="148"/>
      <c r="VJ53" s="148"/>
      <c r="VK53" s="148"/>
      <c r="VL53" s="148"/>
      <c r="VM53" s="148"/>
      <c r="VN53" s="148"/>
      <c r="VO53" s="148"/>
      <c r="VP53" s="148"/>
      <c r="VQ53" s="148"/>
      <c r="VR53" s="148"/>
      <c r="VS53" s="148"/>
      <c r="VT53" s="148"/>
      <c r="VU53" s="148"/>
      <c r="VV53" s="148"/>
      <c r="VW53" s="148"/>
      <c r="VX53" s="148"/>
      <c r="VY53" s="148"/>
      <c r="VZ53" s="148"/>
      <c r="WA53" s="148"/>
      <c r="WB53" s="148"/>
      <c r="WC53" s="148"/>
      <c r="WD53" s="148"/>
      <c r="WE53" s="148"/>
      <c r="WF53" s="148"/>
      <c r="WG53" s="148"/>
      <c r="WH53" s="148"/>
      <c r="WI53" s="148"/>
      <c r="WJ53" s="148"/>
      <c r="WK53" s="148"/>
      <c r="WL53" s="148"/>
      <c r="WM53" s="148"/>
      <c r="WN53" s="148"/>
      <c r="WO53" s="148"/>
      <c r="WP53" s="148"/>
      <c r="WQ53" s="148"/>
      <c r="WR53" s="148"/>
      <c r="WS53" s="148"/>
      <c r="WT53" s="148"/>
      <c r="WU53" s="148"/>
      <c r="WV53" s="148"/>
      <c r="WW53" s="148"/>
      <c r="WX53" s="148"/>
      <c r="WY53" s="148"/>
      <c r="WZ53" s="148"/>
      <c r="XA53" s="148"/>
      <c r="XB53" s="148"/>
      <c r="XC53" s="148"/>
      <c r="XD53" s="148"/>
      <c r="XE53" s="148"/>
      <c r="XF53" s="148"/>
      <c r="XG53" s="148"/>
      <c r="XH53" s="148"/>
      <c r="XI53" s="148"/>
      <c r="XJ53" s="148"/>
      <c r="XK53" s="148"/>
      <c r="XL53" s="148"/>
      <c r="XM53" s="148"/>
      <c r="XN53" s="148"/>
      <c r="XO53" s="148"/>
      <c r="XP53" s="148"/>
      <c r="XQ53" s="148"/>
      <c r="XR53" s="148"/>
      <c r="XS53" s="148"/>
      <c r="XT53" s="148"/>
      <c r="XU53" s="148"/>
      <c r="XV53" s="148"/>
      <c r="XW53" s="148"/>
      <c r="XX53" s="148"/>
      <c r="XY53" s="148"/>
      <c r="XZ53" s="148"/>
      <c r="YA53" s="148"/>
      <c r="YB53" s="148"/>
      <c r="YC53" s="148"/>
      <c r="YD53" s="148"/>
      <c r="YE53" s="148"/>
      <c r="YF53" s="148"/>
      <c r="YG53" s="148"/>
      <c r="YH53" s="148"/>
      <c r="YI53" s="148"/>
      <c r="YJ53" s="148"/>
      <c r="YK53" s="148"/>
      <c r="YL53" s="148"/>
      <c r="YM53" s="148"/>
      <c r="YN53" s="148"/>
      <c r="YO53" s="148"/>
      <c r="YP53" s="148"/>
      <c r="YQ53" s="148"/>
      <c r="YR53" s="148"/>
      <c r="YS53" s="148"/>
      <c r="YT53" s="148"/>
      <c r="YU53" s="148"/>
      <c r="YV53" s="148"/>
      <c r="YW53" s="148"/>
      <c r="YX53" s="148"/>
      <c r="YY53" s="148"/>
      <c r="YZ53" s="148"/>
      <c r="ZA53" s="148"/>
      <c r="ZB53" s="148"/>
      <c r="ZC53" s="148"/>
      <c r="ZD53" s="148"/>
      <c r="ZE53" s="148"/>
      <c r="ZF53" s="148"/>
      <c r="ZG53" s="148"/>
      <c r="ZH53" s="148"/>
      <c r="ZI53" s="148"/>
      <c r="ZJ53" s="148"/>
      <c r="ZK53" s="148"/>
      <c r="ZL53" s="148"/>
      <c r="ZM53" s="148"/>
      <c r="ZN53" s="148"/>
      <c r="ZO53" s="148"/>
      <c r="ZP53" s="148"/>
      <c r="ZQ53" s="148"/>
      <c r="ZR53" s="148"/>
      <c r="ZS53" s="148"/>
      <c r="ZT53" s="148"/>
      <c r="ZU53" s="148"/>
      <c r="ZV53" s="148"/>
      <c r="ZW53" s="148"/>
      <c r="ZX53" s="148"/>
      <c r="ZY53" s="148"/>
      <c r="ZZ53" s="148"/>
      <c r="AAA53" s="148"/>
      <c r="AAB53" s="148"/>
      <c r="AAC53" s="148"/>
      <c r="AAD53" s="148"/>
      <c r="AAE53" s="148"/>
      <c r="AAF53" s="148"/>
      <c r="AAG53" s="148"/>
      <c r="AAH53" s="148"/>
      <c r="AAI53" s="148"/>
      <c r="AAJ53" s="148"/>
      <c r="AAK53" s="148"/>
      <c r="AAL53" s="148"/>
      <c r="AAM53" s="148"/>
      <c r="AAN53" s="148"/>
      <c r="AAO53" s="148"/>
      <c r="AAP53" s="148"/>
      <c r="AAQ53" s="148"/>
      <c r="AAR53" s="148"/>
      <c r="AAS53" s="148"/>
      <c r="AAT53" s="148"/>
      <c r="AAU53" s="148"/>
      <c r="AAV53" s="148"/>
      <c r="AAW53" s="148"/>
      <c r="AAX53" s="148"/>
      <c r="AAY53" s="148"/>
      <c r="AAZ53" s="148"/>
      <c r="ABA53" s="148"/>
      <c r="ABB53" s="148"/>
      <c r="ABC53" s="148"/>
      <c r="ABD53" s="148"/>
      <c r="ABE53" s="148"/>
      <c r="ABF53" s="148"/>
      <c r="ABG53" s="148"/>
      <c r="ABH53" s="148"/>
      <c r="ABI53" s="148"/>
      <c r="ABJ53" s="148"/>
      <c r="ABK53" s="148"/>
      <c r="ABL53" s="148"/>
      <c r="ABM53" s="148"/>
      <c r="ABN53" s="148"/>
      <c r="ABO53" s="148"/>
      <c r="ABP53" s="148"/>
      <c r="ABQ53" s="148"/>
      <c r="ABR53" s="148"/>
      <c r="ABS53" s="148"/>
      <c r="ABT53" s="148"/>
      <c r="ABU53" s="148"/>
      <c r="ABV53" s="148"/>
      <c r="ABW53" s="148"/>
      <c r="ABX53" s="148"/>
      <c r="ABY53" s="148"/>
      <c r="ABZ53" s="148"/>
      <c r="ACA53" s="148"/>
      <c r="ACB53" s="148"/>
      <c r="ACC53" s="148"/>
      <c r="ACD53" s="148"/>
      <c r="ACE53" s="148"/>
      <c r="ACF53" s="148"/>
      <c r="ACG53" s="148"/>
      <c r="ACH53" s="148"/>
      <c r="ACI53" s="148"/>
      <c r="ACJ53" s="148"/>
      <c r="ACK53" s="148"/>
      <c r="ACL53" s="148"/>
      <c r="ACM53" s="148"/>
      <c r="ACN53" s="148"/>
      <c r="ACO53" s="148"/>
      <c r="ACP53" s="148"/>
      <c r="ACQ53" s="148"/>
      <c r="ACR53" s="148"/>
      <c r="ACS53" s="148"/>
      <c r="ACT53" s="148"/>
      <c r="ACU53" s="148"/>
      <c r="ACV53" s="148"/>
      <c r="ACW53" s="148"/>
      <c r="ACX53" s="148"/>
      <c r="ACY53" s="148"/>
      <c r="ACZ53" s="148"/>
      <c r="ADA53" s="148"/>
      <c r="ADB53" s="148"/>
      <c r="ADC53" s="148"/>
      <c r="ADD53" s="148"/>
      <c r="ADE53" s="148"/>
      <c r="ADF53" s="148"/>
      <c r="ADG53" s="148"/>
      <c r="ADH53" s="148"/>
      <c r="ADI53" s="148"/>
      <c r="ADJ53" s="148"/>
      <c r="ADK53" s="148"/>
      <c r="ADL53" s="148"/>
      <c r="ADM53" s="148"/>
      <c r="ADN53" s="148"/>
      <c r="ADO53" s="148"/>
      <c r="ADP53" s="148"/>
      <c r="ADQ53" s="148"/>
      <c r="ADR53" s="148"/>
      <c r="ADS53" s="148"/>
      <c r="ADT53" s="148"/>
      <c r="ADU53" s="148"/>
      <c r="ADV53" s="148"/>
      <c r="ADW53" s="148"/>
      <c r="ADX53" s="148"/>
      <c r="ADY53" s="148"/>
      <c r="ADZ53" s="148"/>
      <c r="AEA53" s="148"/>
      <c r="AEB53" s="148"/>
      <c r="AEC53" s="148"/>
      <c r="AED53" s="148"/>
      <c r="AEE53" s="148"/>
      <c r="AEF53" s="148"/>
      <c r="AEG53" s="148"/>
      <c r="AEH53" s="148"/>
      <c r="AEI53" s="148"/>
      <c r="AEJ53" s="148"/>
      <c r="AEK53" s="148"/>
      <c r="AEL53" s="148"/>
      <c r="AEM53" s="148"/>
      <c r="AEN53" s="148"/>
      <c r="AEO53" s="148"/>
      <c r="AEP53" s="148"/>
      <c r="AEQ53" s="148"/>
      <c r="AER53" s="148"/>
      <c r="AES53" s="148"/>
      <c r="AET53" s="148"/>
      <c r="AEU53" s="148"/>
      <c r="AEV53" s="148"/>
      <c r="AEW53" s="148"/>
      <c r="AEX53" s="148"/>
      <c r="AEY53" s="148"/>
      <c r="AEZ53" s="148"/>
      <c r="AFA53" s="148"/>
      <c r="AFB53" s="148"/>
      <c r="AFC53" s="148"/>
      <c r="AFD53" s="148"/>
      <c r="AFE53" s="148"/>
      <c r="AFF53" s="148"/>
      <c r="AFG53" s="148"/>
      <c r="AFH53" s="148"/>
      <c r="AFI53" s="148"/>
      <c r="AFJ53" s="148"/>
      <c r="AFK53" s="148"/>
      <c r="AFL53" s="148"/>
      <c r="AFM53" s="148"/>
      <c r="AFN53" s="148"/>
      <c r="AFO53" s="148"/>
      <c r="AFP53" s="148"/>
      <c r="AFQ53" s="148"/>
      <c r="AFR53" s="148"/>
      <c r="AFS53" s="148"/>
      <c r="AFT53" s="148"/>
      <c r="AFU53" s="148"/>
      <c r="AFV53" s="148"/>
      <c r="AFW53" s="148"/>
      <c r="AFX53" s="148"/>
      <c r="AFY53" s="148"/>
      <c r="AFZ53" s="148"/>
      <c r="AGA53" s="148"/>
      <c r="AGB53" s="148"/>
      <c r="AGC53" s="148"/>
      <c r="AGD53" s="148"/>
      <c r="AGE53" s="148"/>
      <c r="AGF53" s="148"/>
      <c r="AGG53" s="148"/>
      <c r="AGH53" s="148"/>
      <c r="AGI53" s="148"/>
      <c r="AGJ53" s="148"/>
      <c r="AGK53" s="148"/>
      <c r="AGL53" s="148"/>
      <c r="AGM53" s="148"/>
      <c r="AGN53" s="148"/>
      <c r="AGO53" s="148"/>
      <c r="AGP53" s="148"/>
      <c r="AGQ53" s="148"/>
      <c r="AGR53" s="148"/>
      <c r="AGS53" s="148"/>
      <c r="AGT53" s="148"/>
      <c r="AGU53" s="148"/>
      <c r="AGV53" s="148"/>
      <c r="AGW53" s="148"/>
      <c r="AGX53" s="148"/>
      <c r="AGY53" s="148"/>
      <c r="AGZ53" s="148"/>
      <c r="AHA53" s="148"/>
      <c r="AHB53" s="148"/>
      <c r="AHC53" s="148"/>
      <c r="AHD53" s="148"/>
      <c r="AHE53" s="148"/>
      <c r="AHF53" s="148"/>
      <c r="AHG53" s="148"/>
      <c r="AHH53" s="148"/>
      <c r="AHI53" s="148"/>
      <c r="AHJ53" s="148"/>
      <c r="AHK53" s="148"/>
      <c r="AHL53" s="148"/>
      <c r="AHM53" s="148"/>
      <c r="AHN53" s="148"/>
      <c r="AHO53" s="148"/>
      <c r="AHP53" s="148"/>
      <c r="AHQ53" s="148"/>
      <c r="AHR53" s="148"/>
      <c r="AHS53" s="148"/>
      <c r="AHT53" s="148"/>
      <c r="AHU53" s="148"/>
      <c r="AHV53" s="148"/>
      <c r="AHW53" s="148"/>
      <c r="AHX53" s="148"/>
      <c r="AHY53" s="148"/>
      <c r="AHZ53" s="148"/>
      <c r="AIA53" s="148"/>
      <c r="AIB53" s="148"/>
      <c r="AIC53" s="148"/>
      <c r="AID53" s="148"/>
      <c r="AIE53" s="148"/>
      <c r="AIF53" s="148"/>
      <c r="AIG53" s="148"/>
      <c r="AIH53" s="148"/>
      <c r="AII53" s="148"/>
      <c r="AIJ53" s="148"/>
      <c r="AIK53" s="148"/>
      <c r="AIL53" s="148"/>
      <c r="AIM53" s="148"/>
      <c r="AIN53" s="148"/>
      <c r="AIO53" s="148"/>
      <c r="AIP53" s="148"/>
      <c r="AIQ53" s="148"/>
      <c r="AIR53" s="148"/>
      <c r="AIS53" s="148"/>
      <c r="AIT53" s="148"/>
      <c r="AIU53" s="148"/>
      <c r="AIV53" s="148"/>
      <c r="AIW53" s="148"/>
      <c r="AIX53" s="148"/>
      <c r="AIY53" s="148"/>
      <c r="AIZ53" s="148"/>
      <c r="AJA53" s="148"/>
      <c r="AJB53" s="148"/>
      <c r="AJC53" s="148"/>
      <c r="AJD53" s="148"/>
      <c r="AJE53" s="148"/>
      <c r="AJF53" s="148"/>
      <c r="AJG53" s="148"/>
      <c r="AJH53" s="148"/>
      <c r="AJI53" s="148"/>
      <c r="AJJ53" s="148"/>
      <c r="AJK53" s="148"/>
      <c r="AJL53" s="148"/>
      <c r="AJM53" s="148"/>
      <c r="AJN53" s="148"/>
      <c r="AJO53" s="148"/>
      <c r="AJP53" s="148"/>
      <c r="AJQ53" s="148"/>
      <c r="AJR53" s="148"/>
      <c r="AJS53" s="148"/>
      <c r="AJT53" s="148"/>
      <c r="AJU53" s="148"/>
      <c r="AJV53" s="148"/>
      <c r="AJW53" s="148"/>
      <c r="AJX53" s="148"/>
      <c r="AJY53" s="148"/>
      <c r="AJZ53" s="148"/>
      <c r="AKA53" s="148"/>
      <c r="AKB53" s="148"/>
      <c r="AKC53" s="148"/>
      <c r="AKD53" s="148"/>
      <c r="AKE53" s="148"/>
      <c r="AKF53" s="148"/>
      <c r="AKG53" s="148"/>
      <c r="AKH53" s="148"/>
      <c r="AKI53" s="148"/>
      <c r="AKJ53" s="148"/>
      <c r="AKK53" s="148"/>
      <c r="AKL53" s="148"/>
      <c r="AKM53" s="148"/>
      <c r="AKN53" s="148"/>
      <c r="AKO53" s="148"/>
      <c r="AKP53" s="148"/>
      <c r="AKQ53" s="148"/>
      <c r="AKR53" s="148"/>
      <c r="AKS53" s="148"/>
      <c r="AKT53" s="148"/>
      <c r="AKU53" s="148"/>
      <c r="AKV53" s="148"/>
      <c r="AKW53" s="148"/>
      <c r="AKX53" s="148"/>
      <c r="AKY53" s="148"/>
      <c r="AKZ53" s="148"/>
      <c r="ALA53" s="148"/>
      <c r="ALB53" s="148"/>
      <c r="ALC53" s="148"/>
      <c r="ALD53" s="148"/>
      <c r="ALE53" s="148"/>
      <c r="ALF53" s="148"/>
      <c r="ALG53" s="148"/>
      <c r="ALH53" s="148"/>
      <c r="ALI53" s="148"/>
      <c r="ALJ53" s="148"/>
      <c r="ALK53" s="148"/>
      <c r="ALL53" s="148"/>
      <c r="ALM53" s="148"/>
      <c r="ALN53" s="148"/>
      <c r="ALO53" s="148"/>
      <c r="ALP53" s="148"/>
      <c r="ALQ53" s="148"/>
      <c r="ALR53" s="148"/>
      <c r="ALS53" s="148"/>
      <c r="ALT53" s="148"/>
      <c r="ALU53" s="148"/>
      <c r="ALV53" s="148"/>
      <c r="ALW53" s="148"/>
      <c r="ALX53" s="148"/>
      <c r="ALY53" s="148"/>
      <c r="ALZ53" s="148"/>
      <c r="AMA53" s="148"/>
      <c r="AMB53" s="148"/>
      <c r="AMC53" s="148"/>
      <c r="AMD53" s="148"/>
      <c r="AME53" s="148"/>
      <c r="AMF53" s="148"/>
      <c r="AMG53" s="148"/>
      <c r="AMH53" s="148"/>
      <c r="AMI53" s="148"/>
    </row>
    <row r="54" spans="1:1023" s="332" customFormat="1" ht="18" customHeight="1" x14ac:dyDescent="0.4">
      <c r="B54" s="151" t="s">
        <v>252</v>
      </c>
      <c r="C54" s="331"/>
      <c r="D54" s="331"/>
      <c r="E54" s="331"/>
      <c r="F54" s="331"/>
      <c r="G54" s="331"/>
      <c r="H54" s="331"/>
      <c r="I54" s="331"/>
      <c r="J54" s="331"/>
      <c r="K54" s="331"/>
      <c r="L54" s="331"/>
      <c r="M54" s="331"/>
    </row>
  </sheetData>
  <sheetProtection sheet="1" insertRows="0" deleteRows="0"/>
  <mergeCells count="4">
    <mergeCell ref="E4:K4"/>
    <mergeCell ref="M4:O4"/>
    <mergeCell ref="Q4:W4"/>
    <mergeCell ref="AA4:AA5"/>
  </mergeCells>
  <phoneticPr fontId="19"/>
  <printOptions horizontalCentered="1"/>
  <pageMargins left="0.19685039370078741" right="0.19685039370078741" top="0.59055118110236227" bottom="0.19685039370078741" header="0.51181102362204722" footer="0.51181102362204722"/>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17"/>
  <sheetViews>
    <sheetView zoomScale="75" zoomScaleNormal="75" workbookViewId="0"/>
  </sheetViews>
  <sheetFormatPr defaultColWidth="9" defaultRowHeight="13.5" x14ac:dyDescent="0.4"/>
  <cols>
    <col min="1" max="2" width="9" style="305"/>
    <col min="3" max="3" width="40.625" style="305" customWidth="1"/>
    <col min="4" max="14" width="9" style="305"/>
    <col min="15" max="15" width="3.875" style="305" customWidth="1"/>
    <col min="16" max="1023" width="9" style="305"/>
    <col min="1024" max="16384" width="9" style="326"/>
  </cols>
  <sheetData>
    <row r="1" spans="1:10" ht="13.5" customHeight="1" x14ac:dyDescent="0.4">
      <c r="A1" s="305" t="s">
        <v>94</v>
      </c>
      <c r="C1" s="306"/>
      <c r="D1" s="306"/>
      <c r="E1" s="306"/>
    </row>
    <row r="2" spans="1:10" s="308" customFormat="1" ht="18" customHeight="1" x14ac:dyDescent="0.4">
      <c r="A2" s="307" t="s">
        <v>95</v>
      </c>
      <c r="B2" s="307"/>
      <c r="C2" s="306"/>
      <c r="D2" s="306"/>
      <c r="E2" s="306"/>
    </row>
    <row r="3" spans="1:10" s="308" customFormat="1" ht="15.95" customHeight="1" x14ac:dyDescent="0.4">
      <c r="A3" s="307"/>
      <c r="B3" s="307"/>
      <c r="C3" s="306"/>
      <c r="D3" s="306"/>
      <c r="E3" s="306"/>
    </row>
    <row r="4" spans="1:10" s="310" customFormat="1" ht="15.95" customHeight="1" x14ac:dyDescent="0.4">
      <c r="A4" s="309"/>
      <c r="B4" s="306" t="s">
        <v>96</v>
      </c>
      <c r="C4" s="306"/>
      <c r="E4" s="477" t="s">
        <v>97</v>
      </c>
      <c r="F4" s="477"/>
      <c r="G4" s="477"/>
      <c r="H4" s="477"/>
      <c r="I4" s="477"/>
      <c r="J4" s="477"/>
    </row>
    <row r="5" spans="1:10" s="310" customFormat="1" ht="15.95" customHeight="1" x14ac:dyDescent="0.4">
      <c r="A5" s="311"/>
      <c r="B5" s="306" t="s">
        <v>98</v>
      </c>
      <c r="C5" s="306"/>
      <c r="E5" s="477"/>
      <c r="F5" s="477"/>
      <c r="G5" s="477"/>
      <c r="H5" s="477"/>
      <c r="I5" s="477"/>
      <c r="J5" s="477"/>
    </row>
    <row r="6" spans="1:10" s="308" customFormat="1" ht="15.95" customHeight="1" x14ac:dyDescent="0.4">
      <c r="A6" s="312" t="s">
        <v>99</v>
      </c>
      <c r="B6" s="306"/>
      <c r="C6" s="306"/>
      <c r="D6" s="313"/>
      <c r="E6" s="314"/>
    </row>
    <row r="7" spans="1:10" s="308" customFormat="1" ht="15.95" customHeight="1" x14ac:dyDescent="0.4">
      <c r="A7" s="307"/>
      <c r="B7" s="307"/>
      <c r="C7" s="306"/>
      <c r="D7" s="313"/>
      <c r="E7" s="314"/>
    </row>
    <row r="8" spans="1:10" s="308" customFormat="1" ht="15.95" customHeight="1" x14ac:dyDescent="0.4">
      <c r="A8" s="306" t="s">
        <v>100</v>
      </c>
      <c r="B8" s="307"/>
      <c r="C8" s="306"/>
      <c r="D8" s="313"/>
      <c r="E8" s="314"/>
    </row>
    <row r="9" spans="1:10" s="308" customFormat="1" ht="15.95" customHeight="1" x14ac:dyDescent="0.4">
      <c r="A9" s="307"/>
      <c r="B9" s="307"/>
      <c r="C9" s="306"/>
      <c r="D9" s="306"/>
      <c r="E9" s="306"/>
    </row>
    <row r="10" spans="1:10" s="308" customFormat="1" ht="15.95" customHeight="1" x14ac:dyDescent="0.4">
      <c r="A10" s="306" t="s">
        <v>163</v>
      </c>
      <c r="B10" s="307"/>
      <c r="C10" s="306"/>
      <c r="D10" s="306"/>
      <c r="E10" s="306"/>
    </row>
    <row r="11" spans="1:10" s="308" customFormat="1" ht="15.95" customHeight="1" x14ac:dyDescent="0.4">
      <c r="A11" s="306"/>
      <c r="B11" s="307"/>
      <c r="C11" s="306"/>
      <c r="D11" s="306"/>
      <c r="E11" s="306"/>
    </row>
    <row r="12" spans="1:10" s="308" customFormat="1" ht="15.95" customHeight="1" x14ac:dyDescent="0.4">
      <c r="A12" s="306" t="s">
        <v>164</v>
      </c>
      <c r="B12" s="307"/>
      <c r="C12" s="306"/>
    </row>
    <row r="13" spans="1:10" s="308" customFormat="1" ht="15.95" customHeight="1" x14ac:dyDescent="0.4">
      <c r="A13" s="306"/>
      <c r="B13" s="307"/>
      <c r="C13" s="306"/>
    </row>
    <row r="14" spans="1:10" s="308" customFormat="1" ht="15.95" customHeight="1" x14ac:dyDescent="0.4">
      <c r="A14" s="306" t="s">
        <v>165</v>
      </c>
      <c r="B14" s="307"/>
      <c r="C14" s="306"/>
    </row>
    <row r="15" spans="1:10" s="308" customFormat="1" ht="15.95" customHeight="1" x14ac:dyDescent="0.4">
      <c r="A15" s="306"/>
      <c r="B15" s="307"/>
      <c r="C15" s="306"/>
    </row>
    <row r="16" spans="1:10" s="308" customFormat="1" ht="15.95" customHeight="1" x14ac:dyDescent="0.4">
      <c r="A16" s="306" t="s">
        <v>166</v>
      </c>
      <c r="B16" s="307"/>
      <c r="C16" s="306"/>
    </row>
    <row r="17" spans="1:5" s="308" customFormat="1" ht="15.95" customHeight="1" x14ac:dyDescent="0.4">
      <c r="A17" s="306" t="s">
        <v>101</v>
      </c>
      <c r="B17" s="307"/>
      <c r="C17" s="306"/>
    </row>
    <row r="18" spans="1:5" s="308" customFormat="1" ht="15.95" customHeight="1" x14ac:dyDescent="0.4">
      <c r="A18" s="306"/>
      <c r="B18" s="307"/>
      <c r="C18" s="306"/>
    </row>
    <row r="19" spans="1:5" s="308" customFormat="1" ht="15.95" customHeight="1" x14ac:dyDescent="0.4">
      <c r="A19" s="306" t="s">
        <v>167</v>
      </c>
      <c r="B19" s="307"/>
      <c r="C19" s="306"/>
    </row>
    <row r="20" spans="1:5" s="308" customFormat="1" ht="15.95" customHeight="1" x14ac:dyDescent="0.4">
      <c r="A20" s="306"/>
      <c r="B20" s="307"/>
      <c r="C20" s="306"/>
    </row>
    <row r="21" spans="1:5" s="308" customFormat="1" ht="15.95" customHeight="1" x14ac:dyDescent="0.4">
      <c r="A21" s="306" t="s">
        <v>168</v>
      </c>
      <c r="B21" s="306"/>
      <c r="C21" s="306"/>
    </row>
    <row r="22" spans="1:5" s="308" customFormat="1" ht="15.95" customHeight="1" x14ac:dyDescent="0.4">
      <c r="A22" s="306" t="s">
        <v>102</v>
      </c>
      <c r="B22" s="306"/>
      <c r="C22" s="306"/>
    </row>
    <row r="23" spans="1:5" s="308" customFormat="1" ht="15.95" hidden="1" customHeight="1" x14ac:dyDescent="0.4">
      <c r="A23" s="306"/>
      <c r="B23" s="306"/>
      <c r="C23" s="306"/>
    </row>
    <row r="24" spans="1:5" s="308" customFormat="1" ht="18" customHeight="1" x14ac:dyDescent="0.4">
      <c r="A24" s="306"/>
      <c r="B24" s="185" t="s">
        <v>28</v>
      </c>
      <c r="C24" s="185" t="s">
        <v>103</v>
      </c>
    </row>
    <row r="25" spans="1:5" s="308" customFormat="1" ht="18" customHeight="1" x14ac:dyDescent="0.4">
      <c r="A25" s="306"/>
      <c r="B25" s="185">
        <v>1</v>
      </c>
      <c r="C25" s="315" t="s">
        <v>43</v>
      </c>
    </row>
    <row r="26" spans="1:5" s="308" customFormat="1" ht="18" customHeight="1" x14ac:dyDescent="0.4">
      <c r="A26" s="306"/>
      <c r="B26" s="185">
        <v>2</v>
      </c>
      <c r="C26" s="315" t="s">
        <v>51</v>
      </c>
      <c r="D26" s="308" t="s">
        <v>104</v>
      </c>
    </row>
    <row r="27" spans="1:5" s="308" customFormat="1" ht="18" customHeight="1" x14ac:dyDescent="0.4">
      <c r="A27" s="306"/>
      <c r="B27" s="185">
        <v>3</v>
      </c>
      <c r="C27" s="372" t="s">
        <v>156</v>
      </c>
    </row>
    <row r="28" spans="1:5" s="308" customFormat="1" ht="17.25" hidden="1" customHeight="1" x14ac:dyDescent="0.4">
      <c r="A28" s="306"/>
      <c r="B28" s="185">
        <v>4</v>
      </c>
      <c r="C28" s="315" t="s">
        <v>105</v>
      </c>
      <c r="D28" s="308" t="s">
        <v>169</v>
      </c>
    </row>
    <row r="29" spans="1:5" s="308" customFormat="1" ht="15.95" customHeight="1" x14ac:dyDescent="0.4">
      <c r="A29" s="306"/>
      <c r="B29" s="313"/>
      <c r="C29" s="314"/>
    </row>
    <row r="30" spans="1:5" s="308" customFormat="1" ht="15.95" customHeight="1" x14ac:dyDescent="0.4">
      <c r="A30" s="306" t="s">
        <v>170</v>
      </c>
      <c r="B30" s="306"/>
      <c r="C30" s="306"/>
      <c r="D30" s="310"/>
      <c r="E30" s="310"/>
    </row>
    <row r="31" spans="1:5" s="308" customFormat="1" ht="15.95" customHeight="1" x14ac:dyDescent="0.4">
      <c r="A31" s="306" t="s">
        <v>106</v>
      </c>
      <c r="B31" s="306"/>
      <c r="C31" s="306"/>
      <c r="D31" s="310"/>
      <c r="E31" s="310"/>
    </row>
    <row r="32" spans="1:5" s="308" customFormat="1" ht="15.95" hidden="1" customHeight="1" x14ac:dyDescent="0.4">
      <c r="A32" s="306"/>
      <c r="B32" s="306"/>
      <c r="C32" s="306"/>
      <c r="D32" s="310"/>
      <c r="E32" s="310"/>
    </row>
    <row r="33" spans="1:50" s="308" customFormat="1" ht="18" customHeight="1" x14ac:dyDescent="0.4">
      <c r="A33" s="306"/>
      <c r="B33" s="185" t="s">
        <v>77</v>
      </c>
      <c r="C33" s="185" t="s">
        <v>107</v>
      </c>
      <c r="D33" s="310"/>
      <c r="E33" s="310"/>
    </row>
    <row r="34" spans="1:50" s="308" customFormat="1" ht="18" customHeight="1" x14ac:dyDescent="0.4">
      <c r="A34" s="306"/>
      <c r="B34" s="185" t="s">
        <v>44</v>
      </c>
      <c r="C34" s="315" t="s">
        <v>108</v>
      </c>
      <c r="D34" s="310"/>
      <c r="E34" s="310"/>
    </row>
    <row r="35" spans="1:50" s="308" customFormat="1" ht="18" customHeight="1" x14ac:dyDescent="0.4">
      <c r="A35" s="306"/>
      <c r="B35" s="185" t="s">
        <v>109</v>
      </c>
      <c r="C35" s="315" t="s">
        <v>110</v>
      </c>
      <c r="D35" s="310"/>
      <c r="E35" s="310"/>
    </row>
    <row r="36" spans="1:50" s="308" customFormat="1" ht="18" customHeight="1" x14ac:dyDescent="0.4">
      <c r="A36" s="306"/>
      <c r="B36" s="185" t="s">
        <v>61</v>
      </c>
      <c r="C36" s="315" t="s">
        <v>111</v>
      </c>
      <c r="D36" s="310"/>
      <c r="E36" s="310"/>
    </row>
    <row r="37" spans="1:50" s="308" customFormat="1" ht="18" customHeight="1" x14ac:dyDescent="0.4">
      <c r="A37" s="306"/>
      <c r="B37" s="185" t="s">
        <v>112</v>
      </c>
      <c r="C37" s="315" t="s">
        <v>113</v>
      </c>
      <c r="D37" s="310"/>
      <c r="E37" s="310"/>
    </row>
    <row r="38" spans="1:50" s="308" customFormat="1" ht="15.95" hidden="1" customHeight="1" x14ac:dyDescent="0.4">
      <c r="A38" s="306"/>
      <c r="B38" s="306"/>
      <c r="C38" s="306"/>
      <c r="D38" s="310"/>
      <c r="E38" s="310"/>
    </row>
    <row r="39" spans="1:50" s="308" customFormat="1" ht="15.95" customHeight="1" x14ac:dyDescent="0.4">
      <c r="A39" s="306"/>
      <c r="B39" s="306" t="s">
        <v>114</v>
      </c>
      <c r="C39" s="306"/>
      <c r="D39" s="310"/>
      <c r="E39" s="310"/>
    </row>
    <row r="40" spans="1:50" s="308" customFormat="1" ht="15.95" customHeight="1" x14ac:dyDescent="0.4">
      <c r="A40" s="310"/>
      <c r="B40" s="306" t="s">
        <v>171</v>
      </c>
      <c r="C40" s="310"/>
      <c r="D40" s="310"/>
      <c r="E40" s="306"/>
    </row>
    <row r="41" spans="1:50" s="308" customFormat="1" ht="15.95" customHeight="1" x14ac:dyDescent="0.4">
      <c r="A41" s="310"/>
      <c r="B41" s="306" t="s">
        <v>172</v>
      </c>
      <c r="C41" s="310"/>
      <c r="D41" s="310"/>
      <c r="E41" s="306"/>
    </row>
    <row r="42" spans="1:50" s="308" customFormat="1" ht="15.95" customHeight="1" x14ac:dyDescent="0.4">
      <c r="A42" s="306"/>
      <c r="B42" s="306"/>
      <c r="C42" s="306"/>
      <c r="D42" s="306"/>
    </row>
    <row r="43" spans="1:50" s="308" customFormat="1" ht="15.95" customHeight="1" x14ac:dyDescent="0.4">
      <c r="A43" s="306" t="s">
        <v>173</v>
      </c>
      <c r="B43" s="306"/>
      <c r="C43" s="306"/>
    </row>
    <row r="44" spans="1:50" s="308" customFormat="1" ht="15.95" customHeight="1" x14ac:dyDescent="0.4">
      <c r="A44" s="306" t="s">
        <v>115</v>
      </c>
      <c r="B44" s="306"/>
      <c r="C44" s="306"/>
      <c r="AG44" s="316"/>
      <c r="AH44" s="316"/>
      <c r="AI44" s="316"/>
      <c r="AJ44" s="316"/>
      <c r="AK44" s="316"/>
      <c r="AL44" s="316"/>
      <c r="AM44" s="316"/>
      <c r="AN44" s="316"/>
      <c r="AO44" s="316"/>
      <c r="AP44" s="316"/>
      <c r="AQ44" s="316"/>
      <c r="AR44" s="316"/>
    </row>
    <row r="45" spans="1:50" s="308" customFormat="1" ht="15.95" customHeight="1" x14ac:dyDescent="0.4">
      <c r="A45" s="317" t="s">
        <v>174</v>
      </c>
      <c r="B45" s="310"/>
      <c r="C45" s="310"/>
      <c r="D45" s="316"/>
      <c r="E45" s="316"/>
      <c r="F45" s="316"/>
      <c r="G45" s="316"/>
      <c r="H45" s="316"/>
      <c r="I45" s="316"/>
      <c r="J45" s="316"/>
      <c r="K45" s="316"/>
      <c r="L45" s="316"/>
      <c r="M45" s="316"/>
      <c r="N45" s="318"/>
      <c r="O45" s="318"/>
      <c r="P45" s="316"/>
      <c r="Q45" s="318"/>
      <c r="R45" s="316"/>
      <c r="S45" s="316"/>
      <c r="T45" s="318"/>
      <c r="U45" s="316"/>
      <c r="V45" s="316"/>
      <c r="W45" s="316"/>
      <c r="X45" s="316"/>
      <c r="Y45" s="316"/>
      <c r="Z45" s="316"/>
      <c r="AA45" s="316"/>
      <c r="AB45" s="316"/>
      <c r="AC45" s="316"/>
      <c r="AD45" s="318"/>
      <c r="AE45" s="318"/>
      <c r="AF45" s="318"/>
      <c r="AG45" s="318"/>
      <c r="AH45" s="319"/>
      <c r="AI45" s="318"/>
      <c r="AJ45" s="318"/>
      <c r="AK45" s="318"/>
      <c r="AL45" s="318"/>
      <c r="AM45" s="318"/>
      <c r="AN45" s="318"/>
      <c r="AO45" s="318"/>
      <c r="AP45" s="318"/>
      <c r="AQ45" s="318"/>
      <c r="AR45" s="318"/>
      <c r="AS45" s="318"/>
      <c r="AT45" s="318"/>
      <c r="AU45" s="318"/>
      <c r="AV45" s="318"/>
      <c r="AW45" s="318"/>
      <c r="AX45" s="319"/>
    </row>
    <row r="46" spans="1:50" s="308" customFormat="1" ht="15.95" customHeight="1" x14ac:dyDescent="0.4">
      <c r="A46" s="317" t="s">
        <v>175</v>
      </c>
      <c r="B46" s="310"/>
      <c r="C46" s="310"/>
      <c r="D46" s="316"/>
      <c r="E46" s="316"/>
      <c r="F46" s="316"/>
      <c r="G46" s="316"/>
      <c r="H46" s="316"/>
      <c r="I46" s="316"/>
      <c r="J46" s="316"/>
      <c r="K46" s="316"/>
      <c r="L46" s="316"/>
      <c r="M46" s="316"/>
      <c r="N46" s="318"/>
      <c r="O46" s="318"/>
      <c r="P46" s="316"/>
      <c r="Q46" s="318"/>
      <c r="R46" s="316"/>
      <c r="S46" s="316"/>
      <c r="T46" s="318"/>
      <c r="U46" s="316"/>
      <c r="V46" s="316"/>
      <c r="W46" s="316"/>
      <c r="X46" s="316"/>
      <c r="Y46" s="316"/>
      <c r="Z46" s="316"/>
      <c r="AA46" s="316"/>
      <c r="AB46" s="316"/>
      <c r="AC46" s="316"/>
      <c r="AD46" s="318"/>
      <c r="AE46" s="318"/>
      <c r="AF46" s="318"/>
      <c r="AG46" s="318"/>
      <c r="AH46" s="319"/>
      <c r="AI46" s="318"/>
      <c r="AJ46" s="318"/>
      <c r="AK46" s="318"/>
      <c r="AL46" s="318"/>
      <c r="AM46" s="318"/>
      <c r="AN46" s="318"/>
      <c r="AO46" s="318"/>
      <c r="AP46" s="318"/>
      <c r="AQ46" s="318"/>
      <c r="AR46" s="318"/>
      <c r="AS46" s="318"/>
      <c r="AT46" s="318"/>
      <c r="AU46" s="318"/>
      <c r="AV46" s="318"/>
      <c r="AW46" s="318"/>
      <c r="AX46" s="319"/>
    </row>
    <row r="47" spans="1:50" s="308" customFormat="1" ht="15.95" customHeight="1" x14ac:dyDescent="0.4">
      <c r="E47" s="316"/>
    </row>
    <row r="48" spans="1:50" s="308" customFormat="1" ht="15.95" customHeight="1" x14ac:dyDescent="0.4">
      <c r="A48" s="306" t="s">
        <v>176</v>
      </c>
      <c r="B48" s="306"/>
    </row>
    <row r="49" spans="1:49" s="308" customFormat="1" ht="15.95" customHeight="1" x14ac:dyDescent="0.4">
      <c r="A49" s="306"/>
      <c r="B49" s="306"/>
    </row>
    <row r="50" spans="1:49" s="308" customFormat="1" ht="15.95" customHeight="1" x14ac:dyDescent="0.4">
      <c r="A50" s="306" t="s">
        <v>177</v>
      </c>
      <c r="B50" s="306"/>
    </row>
    <row r="51" spans="1:49" s="308" customFormat="1" ht="15.95" customHeight="1" x14ac:dyDescent="0.4">
      <c r="A51" s="306" t="s">
        <v>178</v>
      </c>
      <c r="B51" s="306"/>
    </row>
    <row r="52" spans="1:49" s="308" customFormat="1" ht="15.95" customHeight="1" x14ac:dyDescent="0.4">
      <c r="A52" s="306"/>
      <c r="B52" s="306"/>
    </row>
    <row r="53" spans="1:49" s="308" customFormat="1" ht="15.95" customHeight="1" x14ac:dyDescent="0.4">
      <c r="A53" s="306" t="s">
        <v>179</v>
      </c>
      <c r="B53" s="306"/>
    </row>
    <row r="54" spans="1:49" s="308" customFormat="1" ht="15.95" customHeight="1" x14ac:dyDescent="0.4">
      <c r="A54" s="306" t="s">
        <v>180</v>
      </c>
      <c r="B54" s="306"/>
    </row>
    <row r="55" spans="1:49" s="308" customFormat="1" ht="15.95" customHeight="1" x14ac:dyDescent="0.4">
      <c r="A55" s="306"/>
      <c r="B55" s="306"/>
    </row>
    <row r="56" spans="1:49" s="308" customFormat="1" ht="15.95" customHeight="1" x14ac:dyDescent="0.4">
      <c r="A56" s="306" t="s">
        <v>181</v>
      </c>
      <c r="B56" s="306"/>
      <c r="C56" s="306"/>
    </row>
    <row r="57" spans="1:49" s="308" customFormat="1" ht="15.95" customHeight="1" x14ac:dyDescent="0.4">
      <c r="A57" s="306"/>
      <c r="B57" s="306"/>
      <c r="C57" s="306"/>
    </row>
    <row r="58" spans="1:49" s="308" customFormat="1" ht="15.95" customHeight="1" x14ac:dyDescent="0.4">
      <c r="A58" s="310" t="s">
        <v>182</v>
      </c>
      <c r="B58" s="310"/>
      <c r="C58" s="306"/>
    </row>
    <row r="59" spans="1:49" s="308" customFormat="1" ht="15.95" customHeight="1" x14ac:dyDescent="0.4">
      <c r="A59" s="310" t="s">
        <v>183</v>
      </c>
      <c r="B59" s="310"/>
      <c r="C59" s="306"/>
    </row>
    <row r="60" spans="1:49" s="308" customFormat="1" ht="15.95" hidden="1" customHeight="1" x14ac:dyDescent="0.4">
      <c r="A60" s="310" t="s">
        <v>116</v>
      </c>
      <c r="B60" s="310"/>
      <c r="C60" s="306"/>
    </row>
    <row r="61" spans="1:49" s="308" customFormat="1" ht="15.95" customHeight="1" x14ac:dyDescent="0.4">
      <c r="A61" s="310" t="s">
        <v>256</v>
      </c>
      <c r="B61" s="310"/>
      <c r="C61" s="306"/>
    </row>
    <row r="62" spans="1:49" s="308" customFormat="1" ht="15.95" customHeight="1" x14ac:dyDescent="0.4">
      <c r="A62" s="310" t="s">
        <v>117</v>
      </c>
    </row>
    <row r="63" spans="1:49" s="308" customFormat="1" ht="15.95" customHeight="1" x14ac:dyDescent="0.4">
      <c r="A63" s="310"/>
    </row>
    <row r="64" spans="1:49" s="308" customFormat="1" ht="15.95" customHeight="1" x14ac:dyDescent="0.4">
      <c r="A64" s="308" t="s">
        <v>184</v>
      </c>
      <c r="D64" s="320"/>
      <c r="E64" s="320"/>
      <c r="F64" s="320"/>
      <c r="G64" s="320"/>
      <c r="H64" s="320"/>
      <c r="I64" s="320"/>
      <c r="J64" s="320"/>
      <c r="K64" s="321"/>
      <c r="L64" s="310" t="s">
        <v>118</v>
      </c>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row>
    <row r="65" spans="1:70" s="308" customFormat="1" ht="15.95" customHeight="1" x14ac:dyDescent="0.4">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row>
    <row r="66" spans="1:70" s="308" customFormat="1" ht="15.95" customHeight="1" x14ac:dyDescent="0.4">
      <c r="A66" s="308" t="s">
        <v>185</v>
      </c>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row>
    <row r="67" spans="1:70" s="308" customFormat="1" ht="15.95" customHeight="1" x14ac:dyDescent="0.4">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row>
    <row r="68" spans="1:70" s="308" customFormat="1" ht="15.95" customHeight="1" x14ac:dyDescent="0.4">
      <c r="A68" s="308" t="s">
        <v>186</v>
      </c>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row>
    <row r="69" spans="1:70" s="308" customFormat="1" ht="15.95" customHeight="1" x14ac:dyDescent="0.4">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row>
    <row r="70" spans="1:70" s="308" customFormat="1" ht="15.95" customHeight="1" x14ac:dyDescent="0.2">
      <c r="A70" s="308" t="s">
        <v>187</v>
      </c>
      <c r="BK70" s="322"/>
      <c r="BL70" s="323"/>
      <c r="BM70" s="322"/>
      <c r="BN70" s="322"/>
      <c r="BO70" s="322"/>
      <c r="BP70" s="324"/>
      <c r="BQ70" s="325"/>
      <c r="BR70" s="325"/>
    </row>
    <row r="71" spans="1:70" s="308" customFormat="1" ht="15.95" customHeight="1" x14ac:dyDescent="0.2">
      <c r="A71" s="308" t="s">
        <v>188</v>
      </c>
      <c r="BK71" s="322"/>
      <c r="BL71" s="323"/>
      <c r="BM71" s="322"/>
      <c r="BN71" s="322"/>
      <c r="BO71" s="322"/>
      <c r="BP71" s="324"/>
      <c r="BQ71" s="325"/>
      <c r="BR71" s="325"/>
    </row>
    <row r="72" spans="1:70" s="308" customFormat="1" ht="15.95" customHeight="1" x14ac:dyDescent="0.4">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row>
    <row r="73" spans="1:70" ht="15.95" customHeight="1" x14ac:dyDescent="0.4">
      <c r="A73" s="308" t="s">
        <v>189</v>
      </c>
    </row>
    <row r="74" spans="1:70" ht="15.95" hidden="1" customHeight="1" x14ac:dyDescent="0.4"/>
    <row r="75" spans="1:70" ht="18.75" customHeight="1" x14ac:dyDescent="0.4"/>
    <row r="76" spans="1:70" ht="18.75" customHeight="1" x14ac:dyDescent="0.4"/>
    <row r="77" spans="1:70" ht="18.75" customHeight="1" x14ac:dyDescent="0.4"/>
    <row r="78" spans="1:70" ht="18.75" customHeight="1" x14ac:dyDescent="0.4"/>
    <row r="79" spans="1:70" ht="18.75" customHeight="1" x14ac:dyDescent="0.4"/>
    <row r="80" spans="1:7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sheetProtection algorithmName="SHA-512" hashValue="E4aAO3UolRp36bj6kOfTRFBkpYXFPnclgukXBORBKx86+lMgkKZvb7CZt0TtbsNXyNCrQCu25hisC6hhlD7VSQ==" saltValue="24hfDSSou7KGKX27uhva+g==" spinCount="100000" sheet="1" objects="1" scenarios="1" selectLockedCells="1"/>
  <mergeCells count="1">
    <mergeCell ref="E4:J5"/>
  </mergeCells>
  <phoneticPr fontId="19"/>
  <printOptions horizontalCentered="1"/>
  <pageMargins left="0.59055118110236227" right="0.59055118110236227" top="0.39370078740157483" bottom="0.19685039370078741" header="0.51181102362204722" footer="0.51181102362204722"/>
  <pageSetup paperSize="9" scale="5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4"/>
  <sheetViews>
    <sheetView topLeftCell="B19" zoomScaleNormal="100" workbookViewId="0">
      <selection activeCell="B25" sqref="A25:XFD44"/>
    </sheetView>
  </sheetViews>
  <sheetFormatPr defaultColWidth="9" defaultRowHeight="25.5" x14ac:dyDescent="0.4"/>
  <cols>
    <col min="1" max="1" width="1.875" style="186" customWidth="1"/>
    <col min="2" max="2" width="11.5" style="186" customWidth="1"/>
    <col min="3" max="5" width="40.625" style="186" customWidth="1"/>
    <col min="6" max="11" width="40.625" style="186" hidden="1" customWidth="1"/>
    <col min="12" max="12" width="40.625" style="186" customWidth="1"/>
    <col min="13" max="1024" width="9" style="186"/>
  </cols>
  <sheetData>
    <row r="1" spans="2:12" x14ac:dyDescent="0.4">
      <c r="B1" s="187" t="s">
        <v>119</v>
      </c>
      <c r="C1" s="187"/>
      <c r="D1" s="187"/>
    </row>
    <row r="2" spans="2:12" hidden="1" x14ac:dyDescent="0.4">
      <c r="B2" s="187"/>
      <c r="C2" s="187"/>
      <c r="D2" s="187"/>
    </row>
    <row r="3" spans="2:12" x14ac:dyDescent="0.4">
      <c r="B3" s="188" t="s">
        <v>28</v>
      </c>
      <c r="C3" s="189" t="s">
        <v>120</v>
      </c>
      <c r="D3" s="187"/>
    </row>
    <row r="4" spans="2:12" x14ac:dyDescent="0.4">
      <c r="B4" s="190">
        <v>1</v>
      </c>
      <c r="C4" s="191" t="s">
        <v>3</v>
      </c>
      <c r="D4" s="187"/>
    </row>
    <row r="5" spans="2:12" x14ac:dyDescent="0.4">
      <c r="B5" s="190">
        <v>2</v>
      </c>
      <c r="C5" s="191" t="s">
        <v>121</v>
      </c>
    </row>
    <row r="6" spans="2:12" x14ac:dyDescent="0.4">
      <c r="B6" s="190">
        <v>3</v>
      </c>
      <c r="C6" s="191" t="s">
        <v>122</v>
      </c>
      <c r="D6" s="187"/>
    </row>
    <row r="7" spans="2:12" x14ac:dyDescent="0.4">
      <c r="B7" s="190">
        <v>4</v>
      </c>
      <c r="C7" s="191" t="s">
        <v>123</v>
      </c>
      <c r="D7" s="187"/>
    </row>
    <row r="8" spans="2:12" x14ac:dyDescent="0.4">
      <c r="B8" s="190">
        <v>5</v>
      </c>
      <c r="C8" s="191" t="s">
        <v>124</v>
      </c>
      <c r="D8" s="187"/>
    </row>
    <row r="9" spans="2:12" x14ac:dyDescent="0.4">
      <c r="B9" s="190">
        <v>6</v>
      </c>
      <c r="C9" s="191" t="s">
        <v>125</v>
      </c>
      <c r="D9" s="187"/>
    </row>
    <row r="10" spans="2:12" hidden="1" x14ac:dyDescent="0.4">
      <c r="B10" s="190">
        <v>7</v>
      </c>
      <c r="C10" s="191" t="s">
        <v>55</v>
      </c>
      <c r="D10" s="187"/>
    </row>
    <row r="12" spans="2:12" x14ac:dyDescent="0.4">
      <c r="B12" s="187" t="s">
        <v>126</v>
      </c>
    </row>
    <row r="13" spans="2:12" hidden="1" x14ac:dyDescent="0.4"/>
    <row r="14" spans="2:12" x14ac:dyDescent="0.4">
      <c r="B14" s="192" t="s">
        <v>103</v>
      </c>
      <c r="C14" s="193" t="s">
        <v>43</v>
      </c>
      <c r="D14" s="194" t="s">
        <v>51</v>
      </c>
      <c r="E14" s="206" t="s">
        <v>105</v>
      </c>
      <c r="F14" s="194" t="s">
        <v>148</v>
      </c>
      <c r="G14" s="194" t="s">
        <v>55</v>
      </c>
      <c r="H14" s="194" t="s">
        <v>55</v>
      </c>
      <c r="I14" s="194" t="s">
        <v>55</v>
      </c>
      <c r="J14" s="194" t="s">
        <v>55</v>
      </c>
      <c r="K14" s="194" t="s">
        <v>55</v>
      </c>
      <c r="L14" s="195" t="s">
        <v>55</v>
      </c>
    </row>
    <row r="15" spans="2:12" x14ac:dyDescent="0.4">
      <c r="B15" s="478" t="s">
        <v>127</v>
      </c>
      <c r="C15" s="196" t="s">
        <v>157</v>
      </c>
      <c r="D15" s="197" t="s">
        <v>59</v>
      </c>
      <c r="E15" s="207" t="s">
        <v>146</v>
      </c>
      <c r="F15" s="198" t="s">
        <v>55</v>
      </c>
      <c r="G15" s="198" t="s">
        <v>55</v>
      </c>
      <c r="H15" s="198" t="s">
        <v>55</v>
      </c>
      <c r="I15" s="198" t="s">
        <v>55</v>
      </c>
      <c r="J15" s="198" t="s">
        <v>55</v>
      </c>
      <c r="K15" s="198" t="s">
        <v>55</v>
      </c>
      <c r="L15" s="199" t="s">
        <v>55</v>
      </c>
    </row>
    <row r="16" spans="2:12" x14ac:dyDescent="0.4">
      <c r="B16" s="478"/>
      <c r="C16" s="204" t="s">
        <v>55</v>
      </c>
      <c r="D16" s="198" t="s">
        <v>128</v>
      </c>
      <c r="E16" s="205" t="s">
        <v>147</v>
      </c>
      <c r="F16" s="198" t="s">
        <v>55</v>
      </c>
      <c r="G16" s="198" t="s">
        <v>55</v>
      </c>
      <c r="H16" s="198" t="s">
        <v>55</v>
      </c>
      <c r="I16" s="198" t="s">
        <v>55</v>
      </c>
      <c r="J16" s="198" t="s">
        <v>55</v>
      </c>
      <c r="K16" s="198" t="s">
        <v>55</v>
      </c>
      <c r="L16" s="199" t="s">
        <v>55</v>
      </c>
    </row>
    <row r="17" spans="2:12" x14ac:dyDescent="0.4">
      <c r="B17" s="478"/>
      <c r="C17" s="200" t="s">
        <v>55</v>
      </c>
      <c r="D17" s="198" t="s">
        <v>52</v>
      </c>
      <c r="E17" s="198" t="s">
        <v>55</v>
      </c>
      <c r="F17" s="198" t="s">
        <v>55</v>
      </c>
      <c r="G17" s="198" t="s">
        <v>55</v>
      </c>
      <c r="H17" s="198" t="s">
        <v>55</v>
      </c>
      <c r="I17" s="198" t="s">
        <v>55</v>
      </c>
      <c r="J17" s="198" t="s">
        <v>55</v>
      </c>
      <c r="K17" s="198" t="s">
        <v>55</v>
      </c>
      <c r="L17" s="199" t="s">
        <v>55</v>
      </c>
    </row>
    <row r="18" spans="2:12" x14ac:dyDescent="0.4">
      <c r="B18" s="478"/>
      <c r="C18" s="200" t="s">
        <v>55</v>
      </c>
      <c r="D18" s="205" t="s">
        <v>158</v>
      </c>
      <c r="E18" s="198" t="s">
        <v>55</v>
      </c>
      <c r="F18" s="198" t="s">
        <v>55</v>
      </c>
      <c r="G18" s="198" t="s">
        <v>55</v>
      </c>
      <c r="H18" s="198" t="s">
        <v>55</v>
      </c>
      <c r="I18" s="198" t="s">
        <v>55</v>
      </c>
      <c r="J18" s="198" t="s">
        <v>55</v>
      </c>
      <c r="K18" s="198" t="s">
        <v>55</v>
      </c>
      <c r="L18" s="199" t="s">
        <v>55</v>
      </c>
    </row>
    <row r="19" spans="2:12" x14ac:dyDescent="0.4">
      <c r="B19" s="478"/>
      <c r="C19" s="200" t="s">
        <v>55</v>
      </c>
      <c r="D19" s="205" t="s">
        <v>159</v>
      </c>
      <c r="E19" s="198" t="s">
        <v>55</v>
      </c>
      <c r="F19" s="198" t="s">
        <v>55</v>
      </c>
      <c r="G19" s="198" t="s">
        <v>55</v>
      </c>
      <c r="H19" s="198" t="s">
        <v>55</v>
      </c>
      <c r="I19" s="198" t="s">
        <v>55</v>
      </c>
      <c r="J19" s="198" t="s">
        <v>55</v>
      </c>
      <c r="K19" s="198" t="s">
        <v>55</v>
      </c>
      <c r="L19" s="199" t="s">
        <v>55</v>
      </c>
    </row>
    <row r="20" spans="2:12" x14ac:dyDescent="0.4">
      <c r="B20" s="478"/>
      <c r="C20" s="200" t="s">
        <v>55</v>
      </c>
      <c r="D20" s="205" t="s">
        <v>160</v>
      </c>
      <c r="E20" s="198" t="s">
        <v>55</v>
      </c>
      <c r="F20" s="198" t="s">
        <v>55</v>
      </c>
      <c r="G20" s="198" t="s">
        <v>55</v>
      </c>
      <c r="H20" s="198" t="s">
        <v>55</v>
      </c>
      <c r="I20" s="198" t="s">
        <v>55</v>
      </c>
      <c r="J20" s="198" t="s">
        <v>55</v>
      </c>
      <c r="K20" s="198" t="s">
        <v>55</v>
      </c>
      <c r="L20" s="199" t="s">
        <v>55</v>
      </c>
    </row>
    <row r="21" spans="2:12" x14ac:dyDescent="0.4">
      <c r="B21" s="478"/>
      <c r="C21" s="200" t="s">
        <v>55</v>
      </c>
      <c r="D21" s="205" t="s">
        <v>161</v>
      </c>
      <c r="E21" s="198" t="s">
        <v>55</v>
      </c>
      <c r="F21" s="198" t="s">
        <v>55</v>
      </c>
      <c r="G21" s="198" t="s">
        <v>55</v>
      </c>
      <c r="H21" s="198" t="s">
        <v>55</v>
      </c>
      <c r="I21" s="198" t="s">
        <v>55</v>
      </c>
      <c r="J21" s="198" t="s">
        <v>55</v>
      </c>
      <c r="K21" s="198" t="s">
        <v>55</v>
      </c>
      <c r="L21" s="199" t="s">
        <v>55</v>
      </c>
    </row>
    <row r="22" spans="2:12" x14ac:dyDescent="0.4">
      <c r="B22" s="478"/>
      <c r="C22" s="200" t="s">
        <v>55</v>
      </c>
      <c r="D22" s="205" t="s">
        <v>162</v>
      </c>
      <c r="E22" s="198" t="s">
        <v>55</v>
      </c>
      <c r="F22" s="198" t="s">
        <v>55</v>
      </c>
      <c r="G22" s="198" t="s">
        <v>55</v>
      </c>
      <c r="H22" s="198" t="s">
        <v>55</v>
      </c>
      <c r="I22" s="198" t="s">
        <v>55</v>
      </c>
      <c r="J22" s="198" t="s">
        <v>55</v>
      </c>
      <c r="K22" s="198" t="s">
        <v>55</v>
      </c>
      <c r="L22" s="199" t="s">
        <v>55</v>
      </c>
    </row>
    <row r="23" spans="2:12" x14ac:dyDescent="0.4">
      <c r="B23" s="478"/>
      <c r="C23" s="201" t="s">
        <v>55</v>
      </c>
      <c r="D23" s="202" t="s">
        <v>55</v>
      </c>
      <c r="E23" s="202" t="s">
        <v>55</v>
      </c>
      <c r="F23" s="202" t="s">
        <v>55</v>
      </c>
      <c r="G23" s="202" t="s">
        <v>55</v>
      </c>
      <c r="H23" s="202" t="s">
        <v>55</v>
      </c>
      <c r="I23" s="202" t="s">
        <v>55</v>
      </c>
      <c r="J23" s="202" t="s">
        <v>55</v>
      </c>
      <c r="K23" s="202" t="s">
        <v>55</v>
      </c>
      <c r="L23" s="203" t="s">
        <v>55</v>
      </c>
    </row>
    <row r="25" spans="2:12" hidden="1" x14ac:dyDescent="0.4">
      <c r="C25" s="186" t="s">
        <v>129</v>
      </c>
    </row>
    <row r="26" spans="2:12" hidden="1" x14ac:dyDescent="0.4">
      <c r="C26" s="186" t="s">
        <v>130</v>
      </c>
    </row>
    <row r="27" spans="2:12" hidden="1" x14ac:dyDescent="0.4"/>
    <row r="28" spans="2:12" hidden="1" x14ac:dyDescent="0.4">
      <c r="C28" s="186" t="s">
        <v>131</v>
      </c>
    </row>
    <row r="29" spans="2:12" hidden="1" x14ac:dyDescent="0.4">
      <c r="C29" s="186" t="s">
        <v>132</v>
      </c>
    </row>
    <row r="30" spans="2:12" hidden="1" x14ac:dyDescent="0.4">
      <c r="C30" s="186" t="s">
        <v>133</v>
      </c>
    </row>
    <row r="31" spans="2:12" hidden="1" x14ac:dyDescent="0.4">
      <c r="C31" s="186" t="s">
        <v>134</v>
      </c>
    </row>
    <row r="32" spans="2:12" hidden="1" x14ac:dyDescent="0.4">
      <c r="C32" s="186" t="s">
        <v>135</v>
      </c>
    </row>
    <row r="33" spans="3:3" hidden="1" x14ac:dyDescent="0.4">
      <c r="C33" s="186" t="s">
        <v>136</v>
      </c>
    </row>
    <row r="34" spans="3:3" hidden="1" x14ac:dyDescent="0.4">
      <c r="C34" s="186" t="s">
        <v>137</v>
      </c>
    </row>
    <row r="35" spans="3:3" hidden="1" x14ac:dyDescent="0.4"/>
    <row r="36" spans="3:3" hidden="1" x14ac:dyDescent="0.4">
      <c r="C36" s="186" t="s">
        <v>138</v>
      </c>
    </row>
    <row r="37" spans="3:3" hidden="1" x14ac:dyDescent="0.4">
      <c r="C37" s="186" t="s">
        <v>139</v>
      </c>
    </row>
    <row r="38" spans="3:3" hidden="1" x14ac:dyDescent="0.4"/>
    <row r="39" spans="3:3" hidden="1" x14ac:dyDescent="0.4">
      <c r="C39" s="186" t="s">
        <v>140</v>
      </c>
    </row>
    <row r="40" spans="3:3" hidden="1" x14ac:dyDescent="0.4">
      <c r="C40" s="186" t="s">
        <v>141</v>
      </c>
    </row>
    <row r="41" spans="3:3" hidden="1" x14ac:dyDescent="0.4">
      <c r="C41" s="186" t="s">
        <v>142</v>
      </c>
    </row>
    <row r="42" spans="3:3" hidden="1" x14ac:dyDescent="0.4">
      <c r="C42" s="186" t="s">
        <v>143</v>
      </c>
    </row>
    <row r="43" spans="3:3" hidden="1" x14ac:dyDescent="0.4">
      <c r="C43" s="186" t="s">
        <v>144</v>
      </c>
    </row>
    <row r="44" spans="3:3" hidden="1" x14ac:dyDescent="0.4">
      <c r="C44" s="186" t="s">
        <v>145</v>
      </c>
    </row>
  </sheetData>
  <mergeCells count="1">
    <mergeCell ref="B15:B23"/>
  </mergeCells>
  <phoneticPr fontId="19"/>
  <printOptions horizontalCentered="1"/>
  <pageMargins left="0.19685039370078741" right="0.19685039370078741" top="0.59055118110236227" bottom="0.19685039370078741" header="0.51181102362204722" footer="0.51181102362204722"/>
  <pageSetup paperSize="9" scale="7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【記載例】小多機</vt:lpstr>
      <vt:lpstr>【記載例】シフト記号表（勤務時間帯）</vt:lpstr>
      <vt:lpstr>小多機（1枚用）</vt:lpstr>
      <vt:lpstr>小多機(50人)</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Printed>2023-03-06T10:24:30Z</cp:lastPrinted>
  <dcterms:created xsi:type="dcterms:W3CDTF">2020-01-28T01:12:50Z</dcterms:created>
  <dcterms:modified xsi:type="dcterms:W3CDTF">2023-03-09T04:22:31Z</dcterms:modified>
</cp:coreProperties>
</file>