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19.61.34\認定支払係\R6\26 重度障害者等就労支援事業（被雇用者）\13 請求用実績記録票エクセル\ver1.0\"/>
    </mc:Choice>
  </mc:AlternateContent>
  <bookViews>
    <workbookView xWindow="-120" yWindow="-120" windowWidth="29040" windowHeight="15840"/>
  </bookViews>
  <sheets>
    <sheet name="基本情報" sheetId="5" r:id="rId1"/>
    <sheet name="実績記録票原紙" sheetId="6" r:id="rId2"/>
    <sheet name="基本設定" sheetId="2" state="hidden" r:id="rId3"/>
    <sheet name="単価表" sheetId="3" state="hidden" r:id="rId4"/>
    <sheet name="Sheet4" sheetId="4" state="hidden" r:id="rId5"/>
  </sheets>
  <definedNames>
    <definedName name="_xlnm.Print_Area" localSheetId="1">実績記録票原紙!$A$1:$AV$196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Z18" i="6" l="1" a="1"/>
  <c r="DZ18" i="6" s="1"/>
  <c r="DZ19" i="6" a="1"/>
  <c r="DZ19" i="6" s="1"/>
  <c r="DZ20" i="6" a="1"/>
  <c r="DZ20" i="6" s="1"/>
  <c r="DZ21" i="6" a="1"/>
  <c r="DZ21" i="6" s="1"/>
  <c r="DZ22" i="6" a="1"/>
  <c r="DZ22" i="6" s="1"/>
  <c r="DZ23" i="6" a="1"/>
  <c r="DZ23" i="6" s="1"/>
  <c r="DZ24" i="6" a="1"/>
  <c r="DZ24" i="6" s="1"/>
  <c r="DZ25" i="6" a="1"/>
  <c r="DZ25" i="6" s="1"/>
  <c r="DZ26" i="6" a="1"/>
  <c r="DZ26" i="6" s="1"/>
  <c r="DZ27" i="6" a="1"/>
  <c r="DZ27" i="6" s="1"/>
  <c r="DZ28" i="6" a="1"/>
  <c r="DZ28" i="6" s="1"/>
  <c r="DZ29" i="6" a="1"/>
  <c r="DZ29" i="6" s="1"/>
  <c r="DZ30" i="6" a="1"/>
  <c r="DZ30" i="6" s="1"/>
  <c r="DZ31" i="6" a="1"/>
  <c r="DZ31" i="6" s="1"/>
  <c r="DZ32" i="6" a="1"/>
  <c r="DZ32" i="6" s="1"/>
  <c r="DZ33" i="6" a="1"/>
  <c r="DZ33" i="6" s="1"/>
  <c r="DZ34" i="6" a="1"/>
  <c r="DZ34" i="6" s="1"/>
  <c r="DZ35" i="6" a="1"/>
  <c r="DZ35" i="6" s="1"/>
  <c r="DZ36" i="6" a="1"/>
  <c r="DZ36" i="6" s="1"/>
  <c r="DZ37" i="6" a="1"/>
  <c r="DZ37" i="6" s="1"/>
  <c r="DZ38" i="6" a="1"/>
  <c r="DZ38" i="6" s="1"/>
  <c r="DZ39" i="6" a="1"/>
  <c r="DZ39" i="6" s="1"/>
  <c r="DZ40" i="6" a="1"/>
  <c r="DZ40" i="6" s="1"/>
  <c r="DZ41" i="6" a="1"/>
  <c r="DZ41" i="6" s="1"/>
  <c r="DZ42" i="6" a="1"/>
  <c r="DZ42" i="6" s="1"/>
  <c r="DZ43" i="6" a="1"/>
  <c r="DZ43" i="6" s="1"/>
  <c r="DZ44" i="6" a="1"/>
  <c r="DZ44" i="6" s="1"/>
  <c r="DZ45" i="6" a="1"/>
  <c r="DZ45" i="6" s="1"/>
  <c r="DZ46" i="6" a="1"/>
  <c r="DZ46" i="6" s="1"/>
  <c r="DZ47" i="6" a="1"/>
  <c r="DZ47" i="6" s="1"/>
  <c r="DZ48" i="6" a="1"/>
  <c r="DZ48" i="6" s="1"/>
  <c r="DZ49" i="6" a="1"/>
  <c r="DZ49" i="6" s="1"/>
  <c r="DZ50" i="6" a="1"/>
  <c r="DZ50" i="6" s="1"/>
  <c r="DZ51" i="6" a="1"/>
  <c r="DZ51" i="6" s="1"/>
  <c r="DZ52" i="6" a="1"/>
  <c r="DZ52" i="6" s="1"/>
  <c r="DZ53" i="6" a="1"/>
  <c r="DZ53" i="6" s="1"/>
  <c r="DZ54" i="6" a="1"/>
  <c r="DZ54" i="6" s="1"/>
  <c r="DZ55" i="6" a="1"/>
  <c r="DZ55" i="6" s="1"/>
  <c r="DZ56" i="6" a="1"/>
  <c r="DZ56" i="6" s="1"/>
  <c r="DZ57" i="6" a="1"/>
  <c r="DZ57" i="6" s="1"/>
  <c r="DZ58" i="6" a="1"/>
  <c r="DZ58" i="6" s="1"/>
  <c r="DZ59" i="6" a="1"/>
  <c r="DZ59" i="6" s="1"/>
  <c r="DZ60" i="6" a="1"/>
  <c r="DZ60" i="6" s="1"/>
  <c r="DZ61" i="6" a="1"/>
  <c r="DZ61" i="6" s="1"/>
  <c r="DZ62" i="6" a="1"/>
  <c r="DZ62" i="6" s="1"/>
  <c r="DZ63" i="6" a="1"/>
  <c r="DZ63" i="6" s="1"/>
  <c r="DZ64" i="6" a="1"/>
  <c r="DZ64" i="6" s="1"/>
  <c r="DZ65" i="6" a="1"/>
  <c r="DZ65" i="6" s="1"/>
  <c r="DZ66" i="6" a="1"/>
  <c r="DZ66" i="6" s="1"/>
  <c r="DZ67" i="6" a="1"/>
  <c r="DZ67" i="6" s="1"/>
  <c r="DZ68" i="6" a="1"/>
  <c r="DZ68" i="6" s="1"/>
  <c r="DZ69" i="6" a="1"/>
  <c r="DZ69" i="6" s="1"/>
  <c r="DZ70" i="6" a="1"/>
  <c r="DZ70" i="6" s="1"/>
  <c r="DZ71" i="6" a="1"/>
  <c r="DZ71" i="6" s="1"/>
  <c r="DZ72" i="6" a="1"/>
  <c r="DZ72" i="6" s="1"/>
  <c r="DZ73" i="6" a="1"/>
  <c r="DZ73" i="6" s="1"/>
  <c r="DZ74" i="6" a="1"/>
  <c r="DZ74" i="6" s="1"/>
  <c r="DZ75" i="6" a="1"/>
  <c r="DZ75" i="6" s="1"/>
  <c r="DZ76" i="6" a="1"/>
  <c r="DZ76" i="6" s="1"/>
  <c r="DZ77" i="6" a="1"/>
  <c r="DZ77" i="6" s="1"/>
  <c r="DZ78" i="6" a="1"/>
  <c r="DZ78" i="6" s="1"/>
  <c r="DZ79" i="6" a="1"/>
  <c r="DZ79" i="6" s="1"/>
  <c r="DZ80" i="6" a="1"/>
  <c r="DZ80" i="6" s="1"/>
  <c r="DZ81" i="6" a="1"/>
  <c r="DZ81" i="6" s="1"/>
  <c r="DZ82" i="6" a="1"/>
  <c r="DZ82" i="6" s="1"/>
  <c r="DZ83" i="6" a="1"/>
  <c r="DZ83" i="6" s="1"/>
  <c r="DZ84" i="6" a="1"/>
  <c r="DZ84" i="6" s="1"/>
  <c r="DZ85" i="6" a="1"/>
  <c r="DZ85" i="6" s="1"/>
  <c r="DZ86" i="6" a="1"/>
  <c r="DZ86" i="6" s="1"/>
  <c r="DZ87" i="6" a="1"/>
  <c r="DZ87" i="6" s="1"/>
  <c r="DZ88" i="6" a="1"/>
  <c r="DZ88" i="6" s="1"/>
  <c r="DZ89" i="6" a="1"/>
  <c r="DZ89" i="6" s="1"/>
  <c r="DZ90" i="6" a="1"/>
  <c r="DZ90" i="6" s="1"/>
  <c r="DZ91" i="6" a="1"/>
  <c r="DZ91" i="6" s="1"/>
  <c r="DZ92" i="6" a="1"/>
  <c r="DZ92" i="6" s="1"/>
  <c r="DZ93" i="6" a="1"/>
  <c r="DZ93" i="6" s="1"/>
  <c r="DZ94" i="6" a="1"/>
  <c r="DZ94" i="6" s="1"/>
  <c r="DZ95" i="6" a="1"/>
  <c r="DZ95" i="6" s="1"/>
  <c r="DZ96" i="6" a="1"/>
  <c r="DZ96" i="6" s="1"/>
  <c r="DZ97" i="6" a="1"/>
  <c r="DZ97" i="6" s="1"/>
  <c r="DZ98" i="6" a="1"/>
  <c r="DZ98" i="6" s="1"/>
  <c r="DZ99" i="6" a="1"/>
  <c r="DZ99" i="6" s="1"/>
  <c r="DZ100" i="6" a="1"/>
  <c r="DZ100" i="6" s="1"/>
  <c r="DZ101" i="6" a="1"/>
  <c r="DZ101" i="6" s="1"/>
  <c r="DZ102" i="6" a="1"/>
  <c r="DZ102" i="6" s="1"/>
  <c r="DZ103" i="6" a="1"/>
  <c r="DZ103" i="6" s="1"/>
  <c r="DZ104" i="6" a="1"/>
  <c r="DZ104" i="6" s="1"/>
  <c r="DZ105" i="6" a="1"/>
  <c r="DZ105" i="6" s="1"/>
  <c r="DZ106" i="6" a="1"/>
  <c r="DZ106" i="6" s="1"/>
  <c r="DZ107" i="6" a="1"/>
  <c r="DZ107" i="6" s="1"/>
  <c r="DZ108" i="6" a="1"/>
  <c r="DZ108" i="6" s="1"/>
  <c r="DZ109" i="6" a="1"/>
  <c r="DZ109" i="6" s="1"/>
  <c r="DZ110" i="6" a="1"/>
  <c r="DZ110" i="6" s="1"/>
  <c r="DZ111" i="6" a="1"/>
  <c r="DZ111" i="6" s="1"/>
  <c r="DZ112" i="6" a="1"/>
  <c r="DZ112" i="6" s="1"/>
  <c r="DZ113" i="6" a="1"/>
  <c r="DZ113" i="6" s="1"/>
  <c r="DZ114" i="6" a="1"/>
  <c r="DZ114" i="6" s="1"/>
  <c r="DZ115" i="6" a="1"/>
  <c r="DZ115" i="6" s="1"/>
  <c r="DZ116" i="6" a="1"/>
  <c r="DZ116" i="6" s="1"/>
  <c r="DZ117" i="6" a="1"/>
  <c r="DZ117" i="6" s="1"/>
  <c r="DZ118" i="6" a="1"/>
  <c r="DZ118" i="6" s="1"/>
  <c r="DZ119" i="6" a="1"/>
  <c r="DZ119" i="6" s="1"/>
  <c r="DZ120" i="6" a="1"/>
  <c r="DZ120" i="6" s="1"/>
  <c r="DZ121" i="6" a="1"/>
  <c r="DZ121" i="6" s="1"/>
  <c r="DZ122" i="6" a="1"/>
  <c r="DZ122" i="6" s="1"/>
  <c r="DZ123" i="6" a="1"/>
  <c r="DZ123" i="6" s="1"/>
  <c r="DZ124" i="6" a="1"/>
  <c r="DZ124" i="6" s="1"/>
  <c r="DZ125" i="6" a="1"/>
  <c r="DZ125" i="6" s="1"/>
  <c r="DZ126" i="6" a="1"/>
  <c r="DZ126" i="6" s="1"/>
  <c r="DZ127" i="6" a="1"/>
  <c r="DZ127" i="6" s="1"/>
  <c r="DZ128" i="6" a="1"/>
  <c r="DZ128" i="6" s="1"/>
  <c r="DZ129" i="6" a="1"/>
  <c r="DZ129" i="6" s="1"/>
  <c r="DZ130" i="6" a="1"/>
  <c r="DZ130" i="6" s="1"/>
  <c r="DZ131" i="6" a="1"/>
  <c r="DZ131" i="6" s="1"/>
  <c r="DZ132" i="6" a="1"/>
  <c r="DZ132" i="6" s="1"/>
  <c r="DZ133" i="6" a="1"/>
  <c r="DZ133" i="6" s="1"/>
  <c r="DZ134" i="6" a="1"/>
  <c r="DZ134" i="6" s="1"/>
  <c r="DZ135" i="6" a="1"/>
  <c r="DZ135" i="6" s="1"/>
  <c r="DZ136" i="6" a="1"/>
  <c r="DZ136" i="6" s="1"/>
  <c r="DZ137" i="6" a="1"/>
  <c r="DZ137" i="6" s="1"/>
  <c r="DZ138" i="6" a="1"/>
  <c r="DZ138" i="6" s="1"/>
  <c r="DZ139" i="6" a="1"/>
  <c r="DZ139" i="6" s="1"/>
  <c r="DZ140" i="6" a="1"/>
  <c r="DZ140" i="6" s="1"/>
  <c r="DZ141" i="6" a="1"/>
  <c r="DZ141" i="6" s="1"/>
  <c r="DZ142" i="6" a="1"/>
  <c r="DZ142" i="6" s="1"/>
  <c r="DZ143" i="6" a="1"/>
  <c r="DZ143" i="6" s="1"/>
  <c r="DZ144" i="6" a="1"/>
  <c r="DZ144" i="6" s="1"/>
  <c r="DZ145" i="6" a="1"/>
  <c r="DZ145" i="6" s="1"/>
  <c r="DZ146" i="6" a="1"/>
  <c r="DZ146" i="6" s="1"/>
  <c r="DZ147" i="6" a="1"/>
  <c r="DZ147" i="6" s="1"/>
  <c r="DZ148" i="6" a="1"/>
  <c r="DZ148" i="6" s="1"/>
  <c r="DZ149" i="6" a="1"/>
  <c r="DZ149" i="6" s="1"/>
  <c r="DZ150" i="6" a="1"/>
  <c r="DZ150" i="6" s="1"/>
  <c r="DZ151" i="6" a="1"/>
  <c r="DZ151" i="6" s="1"/>
  <c r="DZ152" i="6" a="1"/>
  <c r="DZ152" i="6" s="1"/>
  <c r="DZ153" i="6" a="1"/>
  <c r="DZ153" i="6" s="1"/>
  <c r="DZ154" i="6" a="1"/>
  <c r="DZ154" i="6" s="1"/>
  <c r="DZ155" i="6" a="1"/>
  <c r="DZ155" i="6" s="1"/>
  <c r="DZ156" i="6" a="1"/>
  <c r="DZ156" i="6" s="1"/>
  <c r="DZ157" i="6" a="1"/>
  <c r="DZ157" i="6" s="1"/>
  <c r="DZ158" i="6" a="1"/>
  <c r="DZ158" i="6" s="1"/>
  <c r="DZ159" i="6" a="1"/>
  <c r="DZ159" i="6" s="1"/>
  <c r="DZ160" i="6" a="1"/>
  <c r="DZ160" i="6" s="1"/>
  <c r="DZ161" i="6" a="1"/>
  <c r="DZ161" i="6" s="1"/>
  <c r="DZ162" i="6" a="1"/>
  <c r="DZ162" i="6" s="1"/>
  <c r="DZ163" i="6" a="1"/>
  <c r="DZ163" i="6" s="1"/>
  <c r="DZ164" i="6" a="1"/>
  <c r="DZ164" i="6" s="1"/>
  <c r="DZ165" i="6" a="1"/>
  <c r="DZ165" i="6" s="1"/>
  <c r="DZ166" i="6" a="1"/>
  <c r="DZ166" i="6" s="1"/>
  <c r="DZ167" i="6" a="1"/>
  <c r="DZ167" i="6" s="1"/>
  <c r="DZ168" i="6" a="1"/>
  <c r="DZ168" i="6" s="1"/>
  <c r="DZ169" i="6" a="1"/>
  <c r="DZ169" i="6" s="1"/>
  <c r="DZ170" i="6" a="1"/>
  <c r="DZ170" i="6" s="1"/>
  <c r="DZ171" i="6" a="1"/>
  <c r="DZ171" i="6" s="1"/>
  <c r="DZ172" i="6" a="1"/>
  <c r="DZ172" i="6" s="1"/>
  <c r="DZ173" i="6" a="1"/>
  <c r="DZ173" i="6" s="1"/>
  <c r="DZ174" i="6" a="1"/>
  <c r="DZ174" i="6" s="1"/>
  <c r="DZ175" i="6" a="1"/>
  <c r="DZ175" i="6" s="1"/>
  <c r="DZ176" i="6" a="1"/>
  <c r="DZ176" i="6" s="1"/>
  <c r="DZ177" i="6" a="1"/>
  <c r="DZ177" i="6" s="1"/>
  <c r="DZ178" i="6" a="1"/>
  <c r="DZ178" i="6" s="1"/>
  <c r="DZ179" i="6" a="1"/>
  <c r="DZ179" i="6" s="1"/>
  <c r="DZ180" i="6" a="1"/>
  <c r="DZ180" i="6" s="1"/>
  <c r="DZ181" i="6" a="1"/>
  <c r="DZ181" i="6" s="1"/>
  <c r="DZ182" i="6" a="1"/>
  <c r="DZ182" i="6" s="1"/>
  <c r="DZ183" i="6" a="1"/>
  <c r="DZ183" i="6" s="1"/>
  <c r="DZ184" i="6" a="1"/>
  <c r="DZ184" i="6" s="1"/>
  <c r="DZ185" i="6" a="1"/>
  <c r="DZ185" i="6" s="1"/>
  <c r="DZ186" i="6" a="1"/>
  <c r="DZ186" i="6" s="1"/>
  <c r="DZ187" i="6" a="1"/>
  <c r="DZ187" i="6" s="1"/>
  <c r="DZ188" i="6" a="1"/>
  <c r="DZ188" i="6" s="1"/>
  <c r="DZ189" i="6" a="1"/>
  <c r="DZ189" i="6" s="1"/>
  <c r="DZ190" i="6" a="1"/>
  <c r="DZ190" i="6" s="1"/>
  <c r="DZ191" i="6" a="1"/>
  <c r="DZ191" i="6" s="1"/>
  <c r="DZ192" i="6" a="1"/>
  <c r="DZ192" i="6" s="1"/>
  <c r="EA18" i="6" a="1"/>
  <c r="EA18" i="6" s="1"/>
  <c r="EA19" i="6" a="1"/>
  <c r="EA19" i="6" s="1"/>
  <c r="EA20" i="6" a="1"/>
  <c r="EA20" i="6" s="1"/>
  <c r="EA21" i="6" a="1"/>
  <c r="EA21" i="6" s="1"/>
  <c r="EA22" i="6" a="1"/>
  <c r="EA22" i="6" s="1"/>
  <c r="EA23" i="6" a="1"/>
  <c r="EA23" i="6" s="1"/>
  <c r="EA24" i="6" a="1"/>
  <c r="EA24" i="6" s="1"/>
  <c r="EA25" i="6" a="1"/>
  <c r="EA25" i="6" s="1"/>
  <c r="EA26" i="6" a="1"/>
  <c r="EA26" i="6" s="1"/>
  <c r="EA27" i="6" a="1"/>
  <c r="EA27" i="6" s="1"/>
  <c r="EA28" i="6" a="1"/>
  <c r="EA28" i="6" s="1"/>
  <c r="EA29" i="6" a="1"/>
  <c r="EA29" i="6" s="1"/>
  <c r="EA30" i="6" a="1"/>
  <c r="EA30" i="6" s="1"/>
  <c r="EA31" i="6" a="1"/>
  <c r="EA31" i="6" s="1"/>
  <c r="EA32" i="6" a="1"/>
  <c r="EA32" i="6" s="1"/>
  <c r="EA33" i="6" a="1"/>
  <c r="EA33" i="6" s="1"/>
  <c r="EA34" i="6" a="1"/>
  <c r="EA34" i="6" s="1"/>
  <c r="EA35" i="6" a="1"/>
  <c r="EA35" i="6" s="1"/>
  <c r="EA36" i="6" a="1"/>
  <c r="EA36" i="6" s="1"/>
  <c r="EA37" i="6" a="1"/>
  <c r="EA37" i="6" s="1"/>
  <c r="EA38" i="6" a="1"/>
  <c r="EA38" i="6" s="1"/>
  <c r="EA39" i="6" a="1"/>
  <c r="EA39" i="6" s="1"/>
  <c r="EA40" i="6" a="1"/>
  <c r="EA40" i="6" s="1"/>
  <c r="EA41" i="6" a="1"/>
  <c r="EA41" i="6" s="1"/>
  <c r="EA42" i="6" a="1"/>
  <c r="EA42" i="6" s="1"/>
  <c r="EA43" i="6" a="1"/>
  <c r="EA43" i="6" s="1"/>
  <c r="EA44" i="6" a="1"/>
  <c r="EA44" i="6" s="1"/>
  <c r="EA45" i="6" a="1"/>
  <c r="EA45" i="6" s="1"/>
  <c r="EA46" i="6" a="1"/>
  <c r="EA46" i="6" s="1"/>
  <c r="EA47" i="6" a="1"/>
  <c r="EA47" i="6" s="1"/>
  <c r="EA48" i="6" a="1"/>
  <c r="EA48" i="6" s="1"/>
  <c r="EA49" i="6" a="1"/>
  <c r="EA49" i="6" s="1"/>
  <c r="EA50" i="6" a="1"/>
  <c r="EA50" i="6" s="1"/>
  <c r="EA51" i="6" a="1"/>
  <c r="EA51" i="6" s="1"/>
  <c r="EA52" i="6" a="1"/>
  <c r="EA52" i="6" s="1"/>
  <c r="EA53" i="6" a="1"/>
  <c r="EA53" i="6" s="1"/>
  <c r="EA54" i="6" a="1"/>
  <c r="EA54" i="6" s="1"/>
  <c r="EA55" i="6" a="1"/>
  <c r="EA55" i="6" s="1"/>
  <c r="EA56" i="6" a="1"/>
  <c r="EA56" i="6" s="1"/>
  <c r="EA57" i="6" a="1"/>
  <c r="EA57" i="6" s="1"/>
  <c r="EA58" i="6" a="1"/>
  <c r="EA58" i="6" s="1"/>
  <c r="EA59" i="6" a="1"/>
  <c r="EA59" i="6" s="1"/>
  <c r="EA60" i="6" a="1"/>
  <c r="EA60" i="6" s="1"/>
  <c r="EA61" i="6" a="1"/>
  <c r="EA61" i="6" s="1"/>
  <c r="EA62" i="6" a="1"/>
  <c r="EA62" i="6" s="1"/>
  <c r="EA63" i="6" a="1"/>
  <c r="EA63" i="6" s="1"/>
  <c r="EA64" i="6" a="1"/>
  <c r="EA64" i="6" s="1"/>
  <c r="EA65" i="6" a="1"/>
  <c r="EA65" i="6" s="1"/>
  <c r="EA66" i="6" a="1"/>
  <c r="EA66" i="6" s="1"/>
  <c r="EA67" i="6" a="1"/>
  <c r="EA67" i="6" s="1"/>
  <c r="EA68" i="6" a="1"/>
  <c r="EA68" i="6" s="1"/>
  <c r="EA69" i="6" a="1"/>
  <c r="EA69" i="6" s="1"/>
  <c r="EA70" i="6" a="1"/>
  <c r="EA70" i="6" s="1"/>
  <c r="EA71" i="6" a="1"/>
  <c r="EA71" i="6" s="1"/>
  <c r="EA72" i="6" a="1"/>
  <c r="EA72" i="6" s="1"/>
  <c r="EA73" i="6" a="1"/>
  <c r="EA73" i="6" s="1"/>
  <c r="EA74" i="6" a="1"/>
  <c r="EA74" i="6" s="1"/>
  <c r="EA75" i="6" a="1"/>
  <c r="EA75" i="6" s="1"/>
  <c r="EA76" i="6" a="1"/>
  <c r="EA76" i="6" s="1"/>
  <c r="EA77" i="6" a="1"/>
  <c r="EA77" i="6" s="1"/>
  <c r="EA78" i="6" a="1"/>
  <c r="EA78" i="6" s="1"/>
  <c r="EA79" i="6" a="1"/>
  <c r="EA79" i="6" s="1"/>
  <c r="EA80" i="6" a="1"/>
  <c r="EA80" i="6" s="1"/>
  <c r="EA81" i="6" a="1"/>
  <c r="EA81" i="6" s="1"/>
  <c r="EA82" i="6" a="1"/>
  <c r="EA82" i="6" s="1"/>
  <c r="EA83" i="6" a="1"/>
  <c r="EA83" i="6" s="1"/>
  <c r="EA84" i="6" a="1"/>
  <c r="EA84" i="6" s="1"/>
  <c r="EA85" i="6" a="1"/>
  <c r="EA85" i="6" s="1"/>
  <c r="EA86" i="6" a="1"/>
  <c r="EA86" i="6" s="1"/>
  <c r="EA87" i="6" a="1"/>
  <c r="EA87" i="6" s="1"/>
  <c r="EA88" i="6" a="1"/>
  <c r="EA88" i="6" s="1"/>
  <c r="EA89" i="6" a="1"/>
  <c r="EA89" i="6" s="1"/>
  <c r="EA90" i="6" a="1"/>
  <c r="EA90" i="6" s="1"/>
  <c r="EA91" i="6" a="1"/>
  <c r="EA91" i="6" s="1"/>
  <c r="EA92" i="6" a="1"/>
  <c r="EA92" i="6" s="1"/>
  <c r="EA93" i="6" a="1"/>
  <c r="EA93" i="6" s="1"/>
  <c r="EA94" i="6" a="1"/>
  <c r="EA94" i="6" s="1"/>
  <c r="EA95" i="6" a="1"/>
  <c r="EA95" i="6" s="1"/>
  <c r="EA96" i="6" a="1"/>
  <c r="EA96" i="6" s="1"/>
  <c r="EA97" i="6" a="1"/>
  <c r="EA97" i="6" s="1"/>
  <c r="EA98" i="6" a="1"/>
  <c r="EA98" i="6" s="1"/>
  <c r="EA99" i="6" a="1"/>
  <c r="EA99" i="6" s="1"/>
  <c r="EA100" i="6" a="1"/>
  <c r="EA100" i="6" s="1"/>
  <c r="EA101" i="6" a="1"/>
  <c r="EA101" i="6" s="1"/>
  <c r="EA102" i="6" a="1"/>
  <c r="EA102" i="6" s="1"/>
  <c r="EA103" i="6" a="1"/>
  <c r="EA103" i="6" s="1"/>
  <c r="EA104" i="6" a="1"/>
  <c r="EA104" i="6" s="1"/>
  <c r="EA105" i="6" a="1"/>
  <c r="EA105" i="6" s="1"/>
  <c r="EA106" i="6" a="1"/>
  <c r="EA106" i="6" s="1"/>
  <c r="EA107" i="6" a="1"/>
  <c r="EA107" i="6" s="1"/>
  <c r="EA108" i="6" a="1"/>
  <c r="EA108" i="6" s="1"/>
  <c r="EA109" i="6" a="1"/>
  <c r="EA109" i="6" s="1"/>
  <c r="EA110" i="6" a="1"/>
  <c r="EA110" i="6" s="1"/>
  <c r="EA111" i="6" a="1"/>
  <c r="EA111" i="6" s="1"/>
  <c r="EA112" i="6" a="1"/>
  <c r="EA112" i="6" s="1"/>
  <c r="EA113" i="6" a="1"/>
  <c r="EA113" i="6" s="1"/>
  <c r="EA114" i="6" a="1"/>
  <c r="EA114" i="6" s="1"/>
  <c r="EA115" i="6" a="1"/>
  <c r="EA115" i="6" s="1"/>
  <c r="EA116" i="6" a="1"/>
  <c r="EA116" i="6" s="1"/>
  <c r="EA117" i="6" a="1"/>
  <c r="EA117" i="6" s="1"/>
  <c r="EA118" i="6" a="1"/>
  <c r="EA118" i="6" s="1"/>
  <c r="EA119" i="6" a="1"/>
  <c r="EA119" i="6" s="1"/>
  <c r="EA120" i="6" a="1"/>
  <c r="EA120" i="6" s="1"/>
  <c r="EA121" i="6" a="1"/>
  <c r="EA121" i="6" s="1"/>
  <c r="EA122" i="6" a="1"/>
  <c r="EA122" i="6" s="1"/>
  <c r="EA123" i="6" a="1"/>
  <c r="EA123" i="6" s="1"/>
  <c r="EA124" i="6" a="1"/>
  <c r="EA124" i="6" s="1"/>
  <c r="EA125" i="6" a="1"/>
  <c r="EA125" i="6" s="1"/>
  <c r="EA126" i="6" a="1"/>
  <c r="EA126" i="6" s="1"/>
  <c r="EA127" i="6" a="1"/>
  <c r="EA127" i="6" s="1"/>
  <c r="EA128" i="6" a="1"/>
  <c r="EA128" i="6" s="1"/>
  <c r="EA129" i="6" a="1"/>
  <c r="EA129" i="6" s="1"/>
  <c r="EA130" i="6" a="1"/>
  <c r="EA130" i="6" s="1"/>
  <c r="EA131" i="6" a="1"/>
  <c r="EA131" i="6" s="1"/>
  <c r="EA132" i="6" a="1"/>
  <c r="EA132" i="6" s="1"/>
  <c r="EA133" i="6" a="1"/>
  <c r="EA133" i="6" s="1"/>
  <c r="EA134" i="6" a="1"/>
  <c r="EA134" i="6" s="1"/>
  <c r="EA135" i="6" a="1"/>
  <c r="EA135" i="6" s="1"/>
  <c r="EA136" i="6" a="1"/>
  <c r="EA136" i="6" s="1"/>
  <c r="EA137" i="6" a="1"/>
  <c r="EA137" i="6" s="1"/>
  <c r="EA138" i="6" a="1"/>
  <c r="EA138" i="6" s="1"/>
  <c r="EA139" i="6" a="1"/>
  <c r="EA139" i="6" s="1"/>
  <c r="EA140" i="6" a="1"/>
  <c r="EA140" i="6" s="1"/>
  <c r="EA141" i="6" a="1"/>
  <c r="EA141" i="6" s="1"/>
  <c r="EA142" i="6" a="1"/>
  <c r="EA142" i="6" s="1"/>
  <c r="EA143" i="6" a="1"/>
  <c r="EA143" i="6" s="1"/>
  <c r="EA144" i="6" a="1"/>
  <c r="EA144" i="6" s="1"/>
  <c r="EA145" i="6" a="1"/>
  <c r="EA145" i="6" s="1"/>
  <c r="EA146" i="6" a="1"/>
  <c r="EA146" i="6" s="1"/>
  <c r="EA147" i="6" a="1"/>
  <c r="EA147" i="6" s="1"/>
  <c r="EA148" i="6" a="1"/>
  <c r="EA148" i="6" s="1"/>
  <c r="EA149" i="6" a="1"/>
  <c r="EA149" i="6" s="1"/>
  <c r="EA150" i="6" a="1"/>
  <c r="EA150" i="6" s="1"/>
  <c r="EA151" i="6" a="1"/>
  <c r="EA151" i="6" s="1"/>
  <c r="EA152" i="6" a="1"/>
  <c r="EA152" i="6" s="1"/>
  <c r="EA153" i="6" a="1"/>
  <c r="EA153" i="6" s="1"/>
  <c r="EA154" i="6" a="1"/>
  <c r="EA154" i="6" s="1"/>
  <c r="EA155" i="6" a="1"/>
  <c r="EA155" i="6" s="1"/>
  <c r="EA156" i="6" a="1"/>
  <c r="EA156" i="6" s="1"/>
  <c r="EA157" i="6" a="1"/>
  <c r="EA157" i="6" s="1"/>
  <c r="EA158" i="6" a="1"/>
  <c r="EA158" i="6" s="1"/>
  <c r="EA159" i="6" a="1"/>
  <c r="EA159" i="6" s="1"/>
  <c r="EA160" i="6" a="1"/>
  <c r="EA160" i="6" s="1"/>
  <c r="EA161" i="6" a="1"/>
  <c r="EA161" i="6" s="1"/>
  <c r="EA162" i="6" a="1"/>
  <c r="EA162" i="6" s="1"/>
  <c r="EA163" i="6" a="1"/>
  <c r="EA163" i="6" s="1"/>
  <c r="EA164" i="6" a="1"/>
  <c r="EA164" i="6" s="1"/>
  <c r="EA165" i="6" a="1"/>
  <c r="EA165" i="6" s="1"/>
  <c r="EA166" i="6" a="1"/>
  <c r="EA166" i="6" s="1"/>
  <c r="EA167" i="6" a="1"/>
  <c r="EA167" i="6" s="1"/>
  <c r="EA168" i="6" a="1"/>
  <c r="EA168" i="6" s="1"/>
  <c r="EA169" i="6" a="1"/>
  <c r="EA169" i="6" s="1"/>
  <c r="EA170" i="6" a="1"/>
  <c r="EA170" i="6" s="1"/>
  <c r="EA171" i="6" a="1"/>
  <c r="EA171" i="6" s="1"/>
  <c r="EA172" i="6" a="1"/>
  <c r="EA172" i="6" s="1"/>
  <c r="EA173" i="6" a="1"/>
  <c r="EA173" i="6" s="1"/>
  <c r="EA174" i="6" a="1"/>
  <c r="EA174" i="6" s="1"/>
  <c r="EA175" i="6" a="1"/>
  <c r="EA175" i="6" s="1"/>
  <c r="EA176" i="6" a="1"/>
  <c r="EA176" i="6" s="1"/>
  <c r="EA177" i="6" a="1"/>
  <c r="EA177" i="6" s="1"/>
  <c r="EA178" i="6" a="1"/>
  <c r="EA178" i="6" s="1"/>
  <c r="EA179" i="6" a="1"/>
  <c r="EA179" i="6" s="1"/>
  <c r="EA180" i="6" a="1"/>
  <c r="EA180" i="6" s="1"/>
  <c r="EA181" i="6" a="1"/>
  <c r="EA181" i="6" s="1"/>
  <c r="EA182" i="6" a="1"/>
  <c r="EA182" i="6" s="1"/>
  <c r="EA183" i="6" a="1"/>
  <c r="EA183" i="6" s="1"/>
  <c r="EA184" i="6" a="1"/>
  <c r="EA184" i="6" s="1"/>
  <c r="EA185" i="6" a="1"/>
  <c r="EA185" i="6" s="1"/>
  <c r="EA186" i="6" a="1"/>
  <c r="EA186" i="6" s="1"/>
  <c r="EA187" i="6" a="1"/>
  <c r="EA187" i="6" s="1"/>
  <c r="EA188" i="6" a="1"/>
  <c r="EA188" i="6" s="1"/>
  <c r="EA189" i="6" a="1"/>
  <c r="EA189" i="6" s="1"/>
  <c r="EA190" i="6" a="1"/>
  <c r="EA190" i="6" s="1"/>
  <c r="EA191" i="6" a="1"/>
  <c r="EA191" i="6" s="1"/>
  <c r="EA192" i="6" a="1"/>
  <c r="EA192" i="6" s="1"/>
  <c r="EB18" i="6" a="1"/>
  <c r="EB18" i="6" s="1"/>
  <c r="EB19" i="6" a="1"/>
  <c r="EB19" i="6" s="1"/>
  <c r="EB20" i="6" a="1"/>
  <c r="EB20" i="6" s="1"/>
  <c r="EB21" i="6" a="1"/>
  <c r="EB21" i="6" s="1"/>
  <c r="EB22" i="6" a="1"/>
  <c r="EB22" i="6" s="1"/>
  <c r="EB23" i="6" a="1"/>
  <c r="EB23" i="6" s="1"/>
  <c r="EB24" i="6" a="1"/>
  <c r="EB24" i="6" s="1"/>
  <c r="EB25" i="6" a="1"/>
  <c r="EB25" i="6" s="1"/>
  <c r="EB26" i="6" a="1"/>
  <c r="EB26" i="6" s="1"/>
  <c r="EB27" i="6" a="1"/>
  <c r="EB27" i="6" s="1"/>
  <c r="EB28" i="6" a="1"/>
  <c r="EB28" i="6" s="1"/>
  <c r="EB29" i="6" a="1"/>
  <c r="EB29" i="6" s="1"/>
  <c r="EB30" i="6" a="1"/>
  <c r="EB30" i="6" s="1"/>
  <c r="EB31" i="6" a="1"/>
  <c r="EB31" i="6" s="1"/>
  <c r="EB32" i="6" a="1"/>
  <c r="EB32" i="6" s="1"/>
  <c r="EB33" i="6" a="1"/>
  <c r="EB33" i="6" s="1"/>
  <c r="EB34" i="6" a="1"/>
  <c r="EB34" i="6" s="1"/>
  <c r="EB35" i="6" a="1"/>
  <c r="EB35" i="6" s="1"/>
  <c r="EB36" i="6" a="1"/>
  <c r="EB36" i="6" s="1"/>
  <c r="EB37" i="6" a="1"/>
  <c r="EB37" i="6" s="1"/>
  <c r="EB38" i="6" a="1"/>
  <c r="EB38" i="6" s="1"/>
  <c r="EB39" i="6" a="1"/>
  <c r="EB39" i="6" s="1"/>
  <c r="EB40" i="6" a="1"/>
  <c r="EB40" i="6" s="1"/>
  <c r="EB41" i="6" a="1"/>
  <c r="EB41" i="6" s="1"/>
  <c r="EB42" i="6" a="1"/>
  <c r="EB42" i="6" s="1"/>
  <c r="EB43" i="6" a="1"/>
  <c r="EB43" i="6" s="1"/>
  <c r="EB44" i="6" a="1"/>
  <c r="EB44" i="6" s="1"/>
  <c r="EB45" i="6" a="1"/>
  <c r="EB45" i="6" s="1"/>
  <c r="EB46" i="6" a="1"/>
  <c r="EB46" i="6" s="1"/>
  <c r="EB47" i="6" a="1"/>
  <c r="EB47" i="6" s="1"/>
  <c r="EB48" i="6" a="1"/>
  <c r="EB48" i="6" s="1"/>
  <c r="EB49" i="6" a="1"/>
  <c r="EB49" i="6" s="1"/>
  <c r="EB50" i="6" a="1"/>
  <c r="EB50" i="6" s="1"/>
  <c r="EB51" i="6" a="1"/>
  <c r="EB51" i="6" s="1"/>
  <c r="EB52" i="6" a="1"/>
  <c r="EB52" i="6" s="1"/>
  <c r="EB53" i="6" a="1"/>
  <c r="EB53" i="6" s="1"/>
  <c r="EB54" i="6" a="1"/>
  <c r="EB54" i="6" s="1"/>
  <c r="EB55" i="6" a="1"/>
  <c r="EB55" i="6" s="1"/>
  <c r="EB56" i="6" a="1"/>
  <c r="EB56" i="6" s="1"/>
  <c r="EB57" i="6" a="1"/>
  <c r="EB57" i="6" s="1"/>
  <c r="EB58" i="6" a="1"/>
  <c r="EB58" i="6" s="1"/>
  <c r="EB59" i="6" a="1"/>
  <c r="EB59" i="6" s="1"/>
  <c r="EB60" i="6" a="1"/>
  <c r="EB60" i="6" s="1"/>
  <c r="EB61" i="6" a="1"/>
  <c r="EB61" i="6" s="1"/>
  <c r="EB62" i="6" a="1"/>
  <c r="EB62" i="6" s="1"/>
  <c r="EB63" i="6" a="1"/>
  <c r="EB63" i="6" s="1"/>
  <c r="EB64" i="6" a="1"/>
  <c r="EB64" i="6" s="1"/>
  <c r="EB65" i="6" a="1"/>
  <c r="EB65" i="6" s="1"/>
  <c r="EB66" i="6" a="1"/>
  <c r="EB66" i="6" s="1"/>
  <c r="EB67" i="6" a="1"/>
  <c r="EB67" i="6" s="1"/>
  <c r="EB68" i="6" a="1"/>
  <c r="EB68" i="6" s="1"/>
  <c r="EB69" i="6" a="1"/>
  <c r="EB69" i="6" s="1"/>
  <c r="EB70" i="6" a="1"/>
  <c r="EB70" i="6" s="1"/>
  <c r="EB71" i="6" a="1"/>
  <c r="EB71" i="6" s="1"/>
  <c r="EB72" i="6" a="1"/>
  <c r="EB72" i="6" s="1"/>
  <c r="EB73" i="6" a="1"/>
  <c r="EB73" i="6" s="1"/>
  <c r="EB74" i="6" a="1"/>
  <c r="EB74" i="6" s="1"/>
  <c r="EB75" i="6" a="1"/>
  <c r="EB75" i="6" s="1"/>
  <c r="EB76" i="6" a="1"/>
  <c r="EB76" i="6" s="1"/>
  <c r="EB77" i="6" a="1"/>
  <c r="EB77" i="6" s="1"/>
  <c r="EB78" i="6" a="1"/>
  <c r="EB78" i="6" s="1"/>
  <c r="EB79" i="6" a="1"/>
  <c r="EB79" i="6" s="1"/>
  <c r="EB80" i="6" a="1"/>
  <c r="EB80" i="6" s="1"/>
  <c r="EB81" i="6" a="1"/>
  <c r="EB81" i="6" s="1"/>
  <c r="EB82" i="6" a="1"/>
  <c r="EB82" i="6" s="1"/>
  <c r="EB83" i="6" a="1"/>
  <c r="EB83" i="6" s="1"/>
  <c r="EB84" i="6" a="1"/>
  <c r="EB84" i="6" s="1"/>
  <c r="EB85" i="6" a="1"/>
  <c r="EB85" i="6" s="1"/>
  <c r="EB86" i="6" a="1"/>
  <c r="EB86" i="6" s="1"/>
  <c r="EB87" i="6" a="1"/>
  <c r="EB87" i="6" s="1"/>
  <c r="EB88" i="6" a="1"/>
  <c r="EB88" i="6" s="1"/>
  <c r="EB89" i="6" a="1"/>
  <c r="EB89" i="6" s="1"/>
  <c r="EB90" i="6" a="1"/>
  <c r="EB90" i="6" s="1"/>
  <c r="EB91" i="6" a="1"/>
  <c r="EB91" i="6" s="1"/>
  <c r="EB92" i="6" a="1"/>
  <c r="EB92" i="6" s="1"/>
  <c r="EB93" i="6" a="1"/>
  <c r="EB93" i="6" s="1"/>
  <c r="EB94" i="6" a="1"/>
  <c r="EB94" i="6" s="1"/>
  <c r="EB95" i="6" a="1"/>
  <c r="EB95" i="6" s="1"/>
  <c r="EB96" i="6" a="1"/>
  <c r="EB96" i="6" s="1"/>
  <c r="EB97" i="6" a="1"/>
  <c r="EB97" i="6" s="1"/>
  <c r="EB98" i="6" a="1"/>
  <c r="EB98" i="6" s="1"/>
  <c r="EB99" i="6" a="1"/>
  <c r="EB99" i="6" s="1"/>
  <c r="EB100" i="6" a="1"/>
  <c r="EB100" i="6" s="1"/>
  <c r="EB101" i="6" a="1"/>
  <c r="EB101" i="6" s="1"/>
  <c r="EB102" i="6" a="1"/>
  <c r="EB102" i="6" s="1"/>
  <c r="EB103" i="6" a="1"/>
  <c r="EB103" i="6" s="1"/>
  <c r="EB104" i="6" a="1"/>
  <c r="EB104" i="6" s="1"/>
  <c r="EB105" i="6" a="1"/>
  <c r="EB105" i="6" s="1"/>
  <c r="EB106" i="6" a="1"/>
  <c r="EB106" i="6" s="1"/>
  <c r="EB107" i="6" a="1"/>
  <c r="EB107" i="6" s="1"/>
  <c r="EB108" i="6" a="1"/>
  <c r="EB108" i="6" s="1"/>
  <c r="EB109" i="6" a="1"/>
  <c r="EB109" i="6" s="1"/>
  <c r="EB110" i="6" a="1"/>
  <c r="EB110" i="6" s="1"/>
  <c r="EB111" i="6" a="1"/>
  <c r="EB111" i="6" s="1"/>
  <c r="EB112" i="6" a="1"/>
  <c r="EB112" i="6" s="1"/>
  <c r="EB113" i="6" a="1"/>
  <c r="EB113" i="6" s="1"/>
  <c r="EB114" i="6" a="1"/>
  <c r="EB114" i="6" s="1"/>
  <c r="EB115" i="6" a="1"/>
  <c r="EB115" i="6" s="1"/>
  <c r="EB116" i="6" a="1"/>
  <c r="EB116" i="6" s="1"/>
  <c r="EB117" i="6" a="1"/>
  <c r="EB117" i="6" s="1"/>
  <c r="EB118" i="6" a="1"/>
  <c r="EB118" i="6" s="1"/>
  <c r="EB119" i="6" a="1"/>
  <c r="EB119" i="6" s="1"/>
  <c r="EB120" i="6" a="1"/>
  <c r="EB120" i="6" s="1"/>
  <c r="EB121" i="6" a="1"/>
  <c r="EB121" i="6" s="1"/>
  <c r="EB122" i="6" a="1"/>
  <c r="EB122" i="6" s="1"/>
  <c r="EB123" i="6" a="1"/>
  <c r="EB123" i="6" s="1"/>
  <c r="EB124" i="6" a="1"/>
  <c r="EB124" i="6" s="1"/>
  <c r="EB125" i="6" a="1"/>
  <c r="EB125" i="6" s="1"/>
  <c r="EB126" i="6" a="1"/>
  <c r="EB126" i="6" s="1"/>
  <c r="EB127" i="6" a="1"/>
  <c r="EB127" i="6" s="1"/>
  <c r="EB128" i="6" a="1"/>
  <c r="EB128" i="6" s="1"/>
  <c r="EB129" i="6" a="1"/>
  <c r="EB129" i="6" s="1"/>
  <c r="EB130" i="6" a="1"/>
  <c r="EB130" i="6" s="1"/>
  <c r="EB131" i="6" a="1"/>
  <c r="EB131" i="6" s="1"/>
  <c r="EB132" i="6" a="1"/>
  <c r="EB132" i="6" s="1"/>
  <c r="EB133" i="6" a="1"/>
  <c r="EB133" i="6" s="1"/>
  <c r="EB134" i="6" a="1"/>
  <c r="EB134" i="6" s="1"/>
  <c r="EB135" i="6" a="1"/>
  <c r="EB135" i="6" s="1"/>
  <c r="EB136" i="6" a="1"/>
  <c r="EB136" i="6" s="1"/>
  <c r="EB137" i="6" a="1"/>
  <c r="EB137" i="6" s="1"/>
  <c r="EB138" i="6" a="1"/>
  <c r="EB138" i="6" s="1"/>
  <c r="EB139" i="6" a="1"/>
  <c r="EB139" i="6" s="1"/>
  <c r="EB140" i="6" a="1"/>
  <c r="EB140" i="6" s="1"/>
  <c r="EB141" i="6" a="1"/>
  <c r="EB141" i="6" s="1"/>
  <c r="EB142" i="6" a="1"/>
  <c r="EB142" i="6" s="1"/>
  <c r="EB143" i="6" a="1"/>
  <c r="EB143" i="6" s="1"/>
  <c r="EB144" i="6" a="1"/>
  <c r="EB144" i="6" s="1"/>
  <c r="EB145" i="6" a="1"/>
  <c r="EB145" i="6" s="1"/>
  <c r="EB146" i="6" a="1"/>
  <c r="EB146" i="6" s="1"/>
  <c r="EB147" i="6" a="1"/>
  <c r="EB147" i="6" s="1"/>
  <c r="EB148" i="6" a="1"/>
  <c r="EB148" i="6" s="1"/>
  <c r="EB149" i="6" a="1"/>
  <c r="EB149" i="6" s="1"/>
  <c r="EB150" i="6" a="1"/>
  <c r="EB150" i="6" s="1"/>
  <c r="EB151" i="6" a="1"/>
  <c r="EB151" i="6" s="1"/>
  <c r="EB152" i="6" a="1"/>
  <c r="EB152" i="6" s="1"/>
  <c r="EB153" i="6" a="1"/>
  <c r="EB153" i="6" s="1"/>
  <c r="EB154" i="6" a="1"/>
  <c r="EB154" i="6" s="1"/>
  <c r="EB155" i="6" a="1"/>
  <c r="EB155" i="6" s="1"/>
  <c r="EB156" i="6" a="1"/>
  <c r="EB156" i="6" s="1"/>
  <c r="EB157" i="6" a="1"/>
  <c r="EB157" i="6" s="1"/>
  <c r="EB158" i="6" a="1"/>
  <c r="EB158" i="6" s="1"/>
  <c r="EB159" i="6" a="1"/>
  <c r="EB159" i="6" s="1"/>
  <c r="EB160" i="6" a="1"/>
  <c r="EB160" i="6" s="1"/>
  <c r="EB161" i="6" a="1"/>
  <c r="EB161" i="6" s="1"/>
  <c r="EB162" i="6" a="1"/>
  <c r="EB162" i="6" s="1"/>
  <c r="EB163" i="6" a="1"/>
  <c r="EB163" i="6" s="1"/>
  <c r="EB164" i="6" a="1"/>
  <c r="EB164" i="6" s="1"/>
  <c r="EB165" i="6" a="1"/>
  <c r="EB165" i="6" s="1"/>
  <c r="EB166" i="6" a="1"/>
  <c r="EB166" i="6" s="1"/>
  <c r="EB167" i="6" a="1"/>
  <c r="EB167" i="6" s="1"/>
  <c r="EB168" i="6" a="1"/>
  <c r="EB168" i="6" s="1"/>
  <c r="EB169" i="6" a="1"/>
  <c r="EB169" i="6" s="1"/>
  <c r="EB170" i="6" a="1"/>
  <c r="EB170" i="6" s="1"/>
  <c r="EB171" i="6" a="1"/>
  <c r="EB171" i="6" s="1"/>
  <c r="EB172" i="6" a="1"/>
  <c r="EB172" i="6" s="1"/>
  <c r="EB173" i="6" a="1"/>
  <c r="EB173" i="6" s="1"/>
  <c r="EB174" i="6" a="1"/>
  <c r="EB174" i="6" s="1"/>
  <c r="EB175" i="6" a="1"/>
  <c r="EB175" i="6" s="1"/>
  <c r="EB176" i="6" a="1"/>
  <c r="EB176" i="6" s="1"/>
  <c r="EB177" i="6" a="1"/>
  <c r="EB177" i="6" s="1"/>
  <c r="EB178" i="6" a="1"/>
  <c r="EB178" i="6" s="1"/>
  <c r="EB179" i="6" a="1"/>
  <c r="EB179" i="6" s="1"/>
  <c r="EB180" i="6" a="1"/>
  <c r="EB180" i="6" s="1"/>
  <c r="EB181" i="6" a="1"/>
  <c r="EB181" i="6" s="1"/>
  <c r="EB182" i="6" a="1"/>
  <c r="EB182" i="6" s="1"/>
  <c r="EB183" i="6" a="1"/>
  <c r="EB183" i="6" s="1"/>
  <c r="EB184" i="6" a="1"/>
  <c r="EB184" i="6" s="1"/>
  <c r="EB185" i="6" a="1"/>
  <c r="EB185" i="6" s="1"/>
  <c r="EB186" i="6" a="1"/>
  <c r="EB186" i="6" s="1"/>
  <c r="EB187" i="6" a="1"/>
  <c r="EB187" i="6" s="1"/>
  <c r="EB188" i="6" a="1"/>
  <c r="EB188" i="6" s="1"/>
  <c r="EB189" i="6" a="1"/>
  <c r="EB189" i="6" s="1"/>
  <c r="EB190" i="6" a="1"/>
  <c r="EB190" i="6" s="1"/>
  <c r="EB191" i="6" a="1"/>
  <c r="EB191" i="6" s="1"/>
  <c r="EB192" i="6" a="1"/>
  <c r="EB192" i="6" s="1"/>
  <c r="EC18" i="6" a="1"/>
  <c r="EC18" i="6" s="1"/>
  <c r="EC19" i="6" a="1"/>
  <c r="EC19" i="6" s="1"/>
  <c r="EC20" i="6" a="1"/>
  <c r="EC20" i="6" s="1"/>
  <c r="EC21" i="6" a="1"/>
  <c r="EC21" i="6" s="1"/>
  <c r="EC22" i="6" a="1"/>
  <c r="EC22" i="6" s="1"/>
  <c r="EC23" i="6" a="1"/>
  <c r="EC23" i="6" s="1"/>
  <c r="EC24" i="6" a="1"/>
  <c r="EC24" i="6" s="1"/>
  <c r="EC25" i="6" a="1"/>
  <c r="EC25" i="6" s="1"/>
  <c r="EC26" i="6" a="1"/>
  <c r="EC26" i="6" s="1"/>
  <c r="EC27" i="6" a="1"/>
  <c r="EC27" i="6" s="1"/>
  <c r="EC28" i="6" a="1"/>
  <c r="EC28" i="6" s="1"/>
  <c r="EC29" i="6" a="1"/>
  <c r="EC29" i="6" s="1"/>
  <c r="EC30" i="6" a="1"/>
  <c r="EC30" i="6" s="1"/>
  <c r="EC31" i="6" a="1"/>
  <c r="EC31" i="6" s="1"/>
  <c r="EC32" i="6" a="1"/>
  <c r="EC32" i="6" s="1"/>
  <c r="EC33" i="6" a="1"/>
  <c r="EC33" i="6" s="1"/>
  <c r="EC34" i="6" a="1"/>
  <c r="EC34" i="6" s="1"/>
  <c r="EC35" i="6" a="1"/>
  <c r="EC35" i="6" s="1"/>
  <c r="EC36" i="6" a="1"/>
  <c r="EC36" i="6" s="1"/>
  <c r="EC37" i="6" a="1"/>
  <c r="EC37" i="6" s="1"/>
  <c r="EC38" i="6" a="1"/>
  <c r="EC38" i="6" s="1"/>
  <c r="EC39" i="6" a="1"/>
  <c r="EC39" i="6" s="1"/>
  <c r="EC40" i="6" a="1"/>
  <c r="EC40" i="6" s="1"/>
  <c r="EC41" i="6" a="1"/>
  <c r="EC41" i="6" s="1"/>
  <c r="EC42" i="6" a="1"/>
  <c r="EC42" i="6" s="1"/>
  <c r="EC43" i="6" a="1"/>
  <c r="EC43" i="6" s="1"/>
  <c r="EC44" i="6" a="1"/>
  <c r="EC44" i="6" s="1"/>
  <c r="EC45" i="6" a="1"/>
  <c r="EC45" i="6" s="1"/>
  <c r="EC46" i="6" a="1"/>
  <c r="EC46" i="6" s="1"/>
  <c r="EC47" i="6" a="1"/>
  <c r="EC47" i="6" s="1"/>
  <c r="EC48" i="6" a="1"/>
  <c r="EC48" i="6" s="1"/>
  <c r="EC49" i="6" a="1"/>
  <c r="EC49" i="6" s="1"/>
  <c r="EC50" i="6" a="1"/>
  <c r="EC50" i="6" s="1"/>
  <c r="EC51" i="6" a="1"/>
  <c r="EC51" i="6" s="1"/>
  <c r="EC52" i="6" a="1"/>
  <c r="EC52" i="6" s="1"/>
  <c r="EC53" i="6" a="1"/>
  <c r="EC53" i="6" s="1"/>
  <c r="EC54" i="6" a="1"/>
  <c r="EC54" i="6" s="1"/>
  <c r="EC55" i="6" a="1"/>
  <c r="EC55" i="6" s="1"/>
  <c r="EC56" i="6" a="1"/>
  <c r="EC56" i="6" s="1"/>
  <c r="EC57" i="6" a="1"/>
  <c r="EC57" i="6" s="1"/>
  <c r="EC58" i="6" a="1"/>
  <c r="EC58" i="6" s="1"/>
  <c r="EC59" i="6" a="1"/>
  <c r="EC59" i="6" s="1"/>
  <c r="EC60" i="6" a="1"/>
  <c r="EC60" i="6" s="1"/>
  <c r="EC61" i="6" a="1"/>
  <c r="EC61" i="6" s="1"/>
  <c r="EC62" i="6" a="1"/>
  <c r="EC62" i="6" s="1"/>
  <c r="EC63" i="6" a="1"/>
  <c r="EC63" i="6" s="1"/>
  <c r="EC64" i="6" a="1"/>
  <c r="EC64" i="6" s="1"/>
  <c r="EC65" i="6" a="1"/>
  <c r="EC65" i="6" s="1"/>
  <c r="EC66" i="6" a="1"/>
  <c r="EC66" i="6" s="1"/>
  <c r="EC67" i="6" a="1"/>
  <c r="EC67" i="6" s="1"/>
  <c r="EC68" i="6" a="1"/>
  <c r="EC68" i="6" s="1"/>
  <c r="EC69" i="6" a="1"/>
  <c r="EC69" i="6" s="1"/>
  <c r="EC70" i="6" a="1"/>
  <c r="EC70" i="6" s="1"/>
  <c r="EC71" i="6" a="1"/>
  <c r="EC71" i="6" s="1"/>
  <c r="EC72" i="6" a="1"/>
  <c r="EC72" i="6" s="1"/>
  <c r="EC73" i="6" a="1"/>
  <c r="EC73" i="6" s="1"/>
  <c r="EC74" i="6" a="1"/>
  <c r="EC74" i="6" s="1"/>
  <c r="EC75" i="6" a="1"/>
  <c r="EC75" i="6" s="1"/>
  <c r="EC76" i="6" a="1"/>
  <c r="EC76" i="6" s="1"/>
  <c r="EC77" i="6" a="1"/>
  <c r="EC77" i="6" s="1"/>
  <c r="EC78" i="6" a="1"/>
  <c r="EC78" i="6" s="1"/>
  <c r="EC79" i="6" a="1"/>
  <c r="EC79" i="6" s="1"/>
  <c r="EC80" i="6" a="1"/>
  <c r="EC80" i="6" s="1"/>
  <c r="EC81" i="6" a="1"/>
  <c r="EC81" i="6" s="1"/>
  <c r="EC82" i="6" a="1"/>
  <c r="EC82" i="6" s="1"/>
  <c r="EC83" i="6" a="1"/>
  <c r="EC83" i="6" s="1"/>
  <c r="EC84" i="6" a="1"/>
  <c r="EC84" i="6" s="1"/>
  <c r="EC85" i="6" a="1"/>
  <c r="EC85" i="6" s="1"/>
  <c r="EC86" i="6" a="1"/>
  <c r="EC86" i="6" s="1"/>
  <c r="EC87" i="6" a="1"/>
  <c r="EC87" i="6" s="1"/>
  <c r="EC88" i="6" a="1"/>
  <c r="EC88" i="6" s="1"/>
  <c r="EC89" i="6" a="1"/>
  <c r="EC89" i="6" s="1"/>
  <c r="EC90" i="6" a="1"/>
  <c r="EC90" i="6" s="1"/>
  <c r="EC91" i="6" a="1"/>
  <c r="EC91" i="6" s="1"/>
  <c r="EC92" i="6" a="1"/>
  <c r="EC92" i="6" s="1"/>
  <c r="EC93" i="6" a="1"/>
  <c r="EC93" i="6" s="1"/>
  <c r="EC94" i="6" a="1"/>
  <c r="EC94" i="6" s="1"/>
  <c r="EC95" i="6" a="1"/>
  <c r="EC95" i="6" s="1"/>
  <c r="EC96" i="6" a="1"/>
  <c r="EC96" i="6" s="1"/>
  <c r="EC97" i="6" a="1"/>
  <c r="EC97" i="6" s="1"/>
  <c r="EC98" i="6" a="1"/>
  <c r="EC98" i="6" s="1"/>
  <c r="EC99" i="6" a="1"/>
  <c r="EC99" i="6" s="1"/>
  <c r="EC100" i="6" a="1"/>
  <c r="EC100" i="6" s="1"/>
  <c r="EC101" i="6" a="1"/>
  <c r="EC101" i="6" s="1"/>
  <c r="EC102" i="6" a="1"/>
  <c r="EC102" i="6" s="1"/>
  <c r="EC103" i="6" a="1"/>
  <c r="EC103" i="6" s="1"/>
  <c r="EC104" i="6" a="1"/>
  <c r="EC104" i="6" s="1"/>
  <c r="EC105" i="6" a="1"/>
  <c r="EC105" i="6" s="1"/>
  <c r="EC106" i="6" a="1"/>
  <c r="EC106" i="6" s="1"/>
  <c r="EC107" i="6" a="1"/>
  <c r="EC107" i="6" s="1"/>
  <c r="EC108" i="6" a="1"/>
  <c r="EC108" i="6" s="1"/>
  <c r="EC109" i="6" a="1"/>
  <c r="EC109" i="6" s="1"/>
  <c r="EC110" i="6" a="1"/>
  <c r="EC110" i="6" s="1"/>
  <c r="EC111" i="6" a="1"/>
  <c r="EC111" i="6" s="1"/>
  <c r="EC112" i="6" a="1"/>
  <c r="EC112" i="6" s="1"/>
  <c r="EC113" i="6" a="1"/>
  <c r="EC113" i="6" s="1"/>
  <c r="EC114" i="6" a="1"/>
  <c r="EC114" i="6" s="1"/>
  <c r="EC115" i="6" a="1"/>
  <c r="EC115" i="6" s="1"/>
  <c r="EC116" i="6" a="1"/>
  <c r="EC116" i="6" s="1"/>
  <c r="EC117" i="6" a="1"/>
  <c r="EC117" i="6" s="1"/>
  <c r="EC118" i="6" a="1"/>
  <c r="EC118" i="6" s="1"/>
  <c r="EC119" i="6" a="1"/>
  <c r="EC119" i="6" s="1"/>
  <c r="EC120" i="6" a="1"/>
  <c r="EC120" i="6" s="1"/>
  <c r="EC121" i="6" a="1"/>
  <c r="EC121" i="6" s="1"/>
  <c r="EC122" i="6" a="1"/>
  <c r="EC122" i="6" s="1"/>
  <c r="EC123" i="6" a="1"/>
  <c r="EC123" i="6" s="1"/>
  <c r="EC124" i="6" a="1"/>
  <c r="EC124" i="6" s="1"/>
  <c r="EC125" i="6" a="1"/>
  <c r="EC125" i="6" s="1"/>
  <c r="EC126" i="6" a="1"/>
  <c r="EC126" i="6" s="1"/>
  <c r="EC127" i="6" a="1"/>
  <c r="EC127" i="6" s="1"/>
  <c r="EC128" i="6" a="1"/>
  <c r="EC128" i="6" s="1"/>
  <c r="EC129" i="6" a="1"/>
  <c r="EC129" i="6" s="1"/>
  <c r="EC130" i="6" a="1"/>
  <c r="EC130" i="6" s="1"/>
  <c r="EC131" i="6" a="1"/>
  <c r="EC131" i="6" s="1"/>
  <c r="EC132" i="6" a="1"/>
  <c r="EC132" i="6" s="1"/>
  <c r="EC133" i="6" a="1"/>
  <c r="EC133" i="6" s="1"/>
  <c r="EC134" i="6" a="1"/>
  <c r="EC134" i="6" s="1"/>
  <c r="EC135" i="6" a="1"/>
  <c r="EC135" i="6" s="1"/>
  <c r="EC136" i="6" a="1"/>
  <c r="EC136" i="6" s="1"/>
  <c r="EC137" i="6" a="1"/>
  <c r="EC137" i="6" s="1"/>
  <c r="EC138" i="6" a="1"/>
  <c r="EC138" i="6" s="1"/>
  <c r="EC139" i="6" a="1"/>
  <c r="EC139" i="6" s="1"/>
  <c r="EC140" i="6" a="1"/>
  <c r="EC140" i="6" s="1"/>
  <c r="EC141" i="6" a="1"/>
  <c r="EC141" i="6" s="1"/>
  <c r="EC142" i="6" a="1"/>
  <c r="EC142" i="6" s="1"/>
  <c r="EC143" i="6" a="1"/>
  <c r="EC143" i="6" s="1"/>
  <c r="EC144" i="6" a="1"/>
  <c r="EC144" i="6" s="1"/>
  <c r="EC145" i="6" a="1"/>
  <c r="EC145" i="6" s="1"/>
  <c r="EC146" i="6" a="1"/>
  <c r="EC146" i="6" s="1"/>
  <c r="EC147" i="6" a="1"/>
  <c r="EC147" i="6" s="1"/>
  <c r="EC148" i="6" a="1"/>
  <c r="EC148" i="6" s="1"/>
  <c r="EC149" i="6" a="1"/>
  <c r="EC149" i="6" s="1"/>
  <c r="EC150" i="6" a="1"/>
  <c r="EC150" i="6" s="1"/>
  <c r="EC151" i="6" a="1"/>
  <c r="EC151" i="6" s="1"/>
  <c r="EC152" i="6" a="1"/>
  <c r="EC152" i="6" s="1"/>
  <c r="EC153" i="6" a="1"/>
  <c r="EC153" i="6" s="1"/>
  <c r="EC154" i="6" a="1"/>
  <c r="EC154" i="6" s="1"/>
  <c r="EC155" i="6" a="1"/>
  <c r="EC155" i="6" s="1"/>
  <c r="EC156" i="6" a="1"/>
  <c r="EC156" i="6" s="1"/>
  <c r="EC157" i="6" a="1"/>
  <c r="EC157" i="6" s="1"/>
  <c r="EC158" i="6" a="1"/>
  <c r="EC158" i="6" s="1"/>
  <c r="EC159" i="6" a="1"/>
  <c r="EC159" i="6" s="1"/>
  <c r="EC160" i="6" a="1"/>
  <c r="EC160" i="6" s="1"/>
  <c r="EC161" i="6" a="1"/>
  <c r="EC161" i="6" s="1"/>
  <c r="EC162" i="6" a="1"/>
  <c r="EC162" i="6" s="1"/>
  <c r="EC163" i="6" a="1"/>
  <c r="EC163" i="6" s="1"/>
  <c r="EC164" i="6" a="1"/>
  <c r="EC164" i="6" s="1"/>
  <c r="EC165" i="6" a="1"/>
  <c r="EC165" i="6" s="1"/>
  <c r="EC166" i="6" a="1"/>
  <c r="EC166" i="6" s="1"/>
  <c r="EC167" i="6" a="1"/>
  <c r="EC167" i="6" s="1"/>
  <c r="EC168" i="6" a="1"/>
  <c r="EC168" i="6" s="1"/>
  <c r="EC169" i="6" a="1"/>
  <c r="EC169" i="6" s="1"/>
  <c r="EC170" i="6" a="1"/>
  <c r="EC170" i="6" s="1"/>
  <c r="EC171" i="6" a="1"/>
  <c r="EC171" i="6" s="1"/>
  <c r="EC172" i="6" a="1"/>
  <c r="EC172" i="6" s="1"/>
  <c r="EC173" i="6" a="1"/>
  <c r="EC173" i="6" s="1"/>
  <c r="EC174" i="6" a="1"/>
  <c r="EC174" i="6" s="1"/>
  <c r="EC175" i="6" a="1"/>
  <c r="EC175" i="6" s="1"/>
  <c r="EC176" i="6" a="1"/>
  <c r="EC176" i="6" s="1"/>
  <c r="EC177" i="6" a="1"/>
  <c r="EC177" i="6" s="1"/>
  <c r="EC178" i="6" a="1"/>
  <c r="EC178" i="6" s="1"/>
  <c r="EC179" i="6" a="1"/>
  <c r="EC179" i="6" s="1"/>
  <c r="EC180" i="6" a="1"/>
  <c r="EC180" i="6" s="1"/>
  <c r="EC181" i="6" a="1"/>
  <c r="EC181" i="6" s="1"/>
  <c r="EC182" i="6" a="1"/>
  <c r="EC182" i="6" s="1"/>
  <c r="EC183" i="6" a="1"/>
  <c r="EC183" i="6" s="1"/>
  <c r="EC184" i="6" a="1"/>
  <c r="EC184" i="6" s="1"/>
  <c r="EC185" i="6" a="1"/>
  <c r="EC185" i="6" s="1"/>
  <c r="EC186" i="6" a="1"/>
  <c r="EC186" i="6" s="1"/>
  <c r="EC187" i="6" a="1"/>
  <c r="EC187" i="6" s="1"/>
  <c r="EC188" i="6" a="1"/>
  <c r="EC188" i="6" s="1"/>
  <c r="EC189" i="6" a="1"/>
  <c r="EC189" i="6" s="1"/>
  <c r="EC190" i="6" a="1"/>
  <c r="EC190" i="6" s="1"/>
  <c r="EC191" i="6" a="1"/>
  <c r="EC191" i="6" s="1"/>
  <c r="EC192" i="6" a="1"/>
  <c r="EC192" i="6" s="1"/>
  <c r="ED18" i="6"/>
  <c r="ED19" i="6"/>
  <c r="ED20" i="6"/>
  <c r="ED21" i="6"/>
  <c r="ED22" i="6"/>
  <c r="ED23" i="6"/>
  <c r="ED24" i="6"/>
  <c r="ED25" i="6"/>
  <c r="ED26" i="6"/>
  <c r="ED27" i="6"/>
  <c r="ED28" i="6"/>
  <c r="ED29" i="6"/>
  <c r="ED30" i="6"/>
  <c r="ED31" i="6"/>
  <c r="ED32" i="6"/>
  <c r="ED33" i="6"/>
  <c r="ED34" i="6"/>
  <c r="ED35" i="6"/>
  <c r="ED36" i="6"/>
  <c r="ED37" i="6"/>
  <c r="ED38" i="6"/>
  <c r="ED39" i="6"/>
  <c r="ED40" i="6"/>
  <c r="ED41" i="6"/>
  <c r="ED42" i="6"/>
  <c r="ED43" i="6"/>
  <c r="ED44" i="6"/>
  <c r="ED45" i="6"/>
  <c r="ED46" i="6"/>
  <c r="ED47" i="6"/>
  <c r="ED48" i="6"/>
  <c r="ED49" i="6"/>
  <c r="ED50" i="6"/>
  <c r="ED51" i="6"/>
  <c r="ED52" i="6"/>
  <c r="ED53" i="6"/>
  <c r="ED54" i="6"/>
  <c r="ED55" i="6"/>
  <c r="ED56" i="6"/>
  <c r="ED57" i="6"/>
  <c r="ED58" i="6"/>
  <c r="ED59" i="6"/>
  <c r="ED60" i="6"/>
  <c r="ED61" i="6"/>
  <c r="ED62" i="6"/>
  <c r="ED63" i="6"/>
  <c r="ED64" i="6"/>
  <c r="ED65" i="6"/>
  <c r="ED66" i="6"/>
  <c r="ED67" i="6"/>
  <c r="ED68" i="6"/>
  <c r="ED69" i="6"/>
  <c r="ED70" i="6"/>
  <c r="ED71" i="6"/>
  <c r="ED72" i="6"/>
  <c r="ED73" i="6"/>
  <c r="ED74" i="6"/>
  <c r="ED75" i="6"/>
  <c r="ED76" i="6"/>
  <c r="ED77" i="6"/>
  <c r="ED78" i="6"/>
  <c r="ED79" i="6"/>
  <c r="ED80" i="6"/>
  <c r="ED81" i="6"/>
  <c r="ED82" i="6"/>
  <c r="ED83" i="6"/>
  <c r="ED84" i="6"/>
  <c r="ED85" i="6"/>
  <c r="ED86" i="6"/>
  <c r="ED87" i="6"/>
  <c r="ED88" i="6"/>
  <c r="ED89" i="6"/>
  <c r="ED90" i="6"/>
  <c r="ED91" i="6"/>
  <c r="ED92" i="6"/>
  <c r="ED93" i="6"/>
  <c r="ED94" i="6"/>
  <c r="ED95" i="6"/>
  <c r="ED96" i="6"/>
  <c r="ED97" i="6"/>
  <c r="ED98" i="6"/>
  <c r="ED99" i="6"/>
  <c r="ED100" i="6"/>
  <c r="ED101" i="6"/>
  <c r="ED102" i="6"/>
  <c r="ED103" i="6"/>
  <c r="ED104" i="6"/>
  <c r="ED105" i="6"/>
  <c r="ED106" i="6"/>
  <c r="ED107" i="6"/>
  <c r="ED108" i="6"/>
  <c r="ED109" i="6"/>
  <c r="ED110" i="6"/>
  <c r="ED111" i="6"/>
  <c r="ED112" i="6"/>
  <c r="ED113" i="6"/>
  <c r="ED114" i="6"/>
  <c r="ED115" i="6"/>
  <c r="ED116" i="6"/>
  <c r="ED117" i="6"/>
  <c r="ED118" i="6"/>
  <c r="ED119" i="6"/>
  <c r="ED120" i="6"/>
  <c r="ED121" i="6"/>
  <c r="ED122" i="6"/>
  <c r="ED123" i="6"/>
  <c r="ED124" i="6"/>
  <c r="ED125" i="6"/>
  <c r="ED126" i="6"/>
  <c r="ED127" i="6"/>
  <c r="ED128" i="6"/>
  <c r="ED129" i="6"/>
  <c r="ED130" i="6"/>
  <c r="ED131" i="6"/>
  <c r="ED132" i="6"/>
  <c r="ED133" i="6"/>
  <c r="ED134" i="6"/>
  <c r="ED135" i="6"/>
  <c r="ED136" i="6"/>
  <c r="ED137" i="6"/>
  <c r="ED138" i="6"/>
  <c r="ED139" i="6"/>
  <c r="ED140" i="6"/>
  <c r="ED141" i="6"/>
  <c r="ED142" i="6"/>
  <c r="ED143" i="6"/>
  <c r="ED144" i="6"/>
  <c r="ED145" i="6"/>
  <c r="ED146" i="6"/>
  <c r="ED147" i="6"/>
  <c r="ED148" i="6"/>
  <c r="ED149" i="6"/>
  <c r="ED150" i="6"/>
  <c r="ED151" i="6"/>
  <c r="ED152" i="6"/>
  <c r="ED153" i="6"/>
  <c r="ED154" i="6"/>
  <c r="ED155" i="6"/>
  <c r="ED156" i="6"/>
  <c r="ED157" i="6"/>
  <c r="ED158" i="6"/>
  <c r="ED159" i="6"/>
  <c r="ED160" i="6"/>
  <c r="ED161" i="6"/>
  <c r="ED162" i="6"/>
  <c r="ED163" i="6"/>
  <c r="ED164" i="6"/>
  <c r="ED165" i="6"/>
  <c r="ED166" i="6"/>
  <c r="ED167" i="6"/>
  <c r="ED168" i="6"/>
  <c r="ED169" i="6"/>
  <c r="ED170" i="6"/>
  <c r="ED171" i="6"/>
  <c r="ED172" i="6"/>
  <c r="ED173" i="6"/>
  <c r="ED174" i="6"/>
  <c r="ED175" i="6"/>
  <c r="ED176" i="6"/>
  <c r="ED177" i="6"/>
  <c r="ED178" i="6"/>
  <c r="ED179" i="6"/>
  <c r="ED180" i="6"/>
  <c r="ED181" i="6"/>
  <c r="ED182" i="6"/>
  <c r="ED183" i="6"/>
  <c r="ED184" i="6"/>
  <c r="ED185" i="6"/>
  <c r="ED186" i="6"/>
  <c r="ED187" i="6"/>
  <c r="ED188" i="6"/>
  <c r="ED189" i="6"/>
  <c r="ED190" i="6"/>
  <c r="ED191" i="6"/>
  <c r="ED192" i="6"/>
  <c r="ED17" i="6" l="1"/>
  <c r="DK46" i="6" l="1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BA3" i="6"/>
  <c r="AY3" i="6" s="1"/>
  <c r="BB3" i="6"/>
  <c r="H4" i="6"/>
  <c r="AJ8" i="6"/>
  <c r="AF4" i="6"/>
  <c r="J2" i="6"/>
  <c r="AZ3" i="6" l="1"/>
  <c r="H6" i="6"/>
  <c r="AX3" i="6"/>
  <c r="AF102" i="6"/>
  <c r="D18" i="6"/>
  <c r="D19" i="6"/>
  <c r="D20" i="6"/>
  <c r="D21" i="6"/>
  <c r="D22" i="6"/>
  <c r="D23" i="6"/>
  <c r="D24" i="6"/>
  <c r="D25" i="6"/>
  <c r="D26" i="6"/>
  <c r="D27" i="6"/>
  <c r="AJ196" i="6"/>
  <c r="T194" i="6"/>
  <c r="Q194" i="6"/>
  <c r="N194" i="6"/>
  <c r="DL192" i="6"/>
  <c r="DJ192" i="6"/>
  <c r="DI192" i="6"/>
  <c r="DK192" i="6" s="1"/>
  <c r="DH192" i="6"/>
  <c r="DG192" i="6"/>
  <c r="DY192" i="6" s="1"/>
  <c r="CR192" i="6"/>
  <c r="CQ192" i="6"/>
  <c r="CO192" i="6"/>
  <c r="CN192" i="6"/>
  <c r="CP192" i="6" s="1"/>
  <c r="CM192" i="6"/>
  <c r="CL192" i="6"/>
  <c r="BX192" i="6"/>
  <c r="BV192" i="6"/>
  <c r="BU192" i="6"/>
  <c r="BW192" i="6" s="1"/>
  <c r="BT192" i="6"/>
  <c r="BS192" i="6"/>
  <c r="CK192" i="6" s="1"/>
  <c r="BD192" i="6"/>
  <c r="BC192" i="6"/>
  <c r="BA192" i="6"/>
  <c r="AZ192" i="6"/>
  <c r="BB192" i="6" s="1"/>
  <c r="AY192" i="6"/>
  <c r="AX192" i="6"/>
  <c r="BR192" i="6" s="1"/>
  <c r="D192" i="6"/>
  <c r="DL191" i="6"/>
  <c r="DJ191" i="6"/>
  <c r="DI191" i="6"/>
  <c r="DH191" i="6"/>
  <c r="DG191" i="6"/>
  <c r="DY191" i="6" s="1"/>
  <c r="CR191" i="6"/>
  <c r="CQ191" i="6"/>
  <c r="CO191" i="6"/>
  <c r="CN191" i="6"/>
  <c r="CM191" i="6"/>
  <c r="CL191" i="6"/>
  <c r="DF191" i="6" s="1"/>
  <c r="BX191" i="6"/>
  <c r="BV191" i="6"/>
  <c r="BU191" i="6"/>
  <c r="BW191" i="6" s="1"/>
  <c r="BT191" i="6"/>
  <c r="BS191" i="6"/>
  <c r="CK191" i="6" s="1"/>
  <c r="BD191" i="6"/>
  <c r="BC191" i="6"/>
  <c r="BA191" i="6"/>
  <c r="AZ191" i="6"/>
  <c r="BB191" i="6" s="1"/>
  <c r="AY191" i="6"/>
  <c r="AX191" i="6"/>
  <c r="BR191" i="6" s="1"/>
  <c r="D191" i="6"/>
  <c r="DL190" i="6"/>
  <c r="DJ190" i="6"/>
  <c r="DI190" i="6"/>
  <c r="DK190" i="6" s="1"/>
  <c r="DH190" i="6"/>
  <c r="DG190" i="6"/>
  <c r="DY190" i="6" s="1"/>
  <c r="CR190" i="6"/>
  <c r="CQ190" i="6"/>
  <c r="CO190" i="6"/>
  <c r="CN190" i="6"/>
  <c r="CP190" i="6" s="1"/>
  <c r="CM190" i="6"/>
  <c r="CL190" i="6"/>
  <c r="DF190" i="6" s="1"/>
  <c r="BX190" i="6"/>
  <c r="BV190" i="6"/>
  <c r="BU190" i="6"/>
  <c r="BW190" i="6" s="1"/>
  <c r="BT190" i="6"/>
  <c r="BS190" i="6"/>
  <c r="CJ190" i="6" s="1"/>
  <c r="BD190" i="6"/>
  <c r="BC190" i="6"/>
  <c r="BA190" i="6"/>
  <c r="AZ190" i="6"/>
  <c r="AY190" i="6"/>
  <c r="AX190" i="6"/>
  <c r="BR190" i="6" s="1"/>
  <c r="D190" i="6"/>
  <c r="DL189" i="6"/>
  <c r="DJ189" i="6"/>
  <c r="DI189" i="6"/>
  <c r="DK189" i="6" s="1"/>
  <c r="DH189" i="6"/>
  <c r="DG189" i="6"/>
  <c r="DX189" i="6" s="1"/>
  <c r="CR189" i="6"/>
  <c r="CQ189" i="6"/>
  <c r="CO189" i="6"/>
  <c r="CN189" i="6"/>
  <c r="CM189" i="6"/>
  <c r="CL189" i="6"/>
  <c r="DF189" i="6" s="1"/>
  <c r="BX189" i="6"/>
  <c r="BV189" i="6"/>
  <c r="BU189" i="6"/>
  <c r="BT189" i="6"/>
  <c r="BS189" i="6"/>
  <c r="CK189" i="6" s="1"/>
  <c r="BD189" i="6"/>
  <c r="BC189" i="6"/>
  <c r="BB189" i="6"/>
  <c r="BA189" i="6"/>
  <c r="AZ189" i="6"/>
  <c r="AY189" i="6"/>
  <c r="AX189" i="6"/>
  <c r="BR189" i="6" s="1"/>
  <c r="D189" i="6"/>
  <c r="DL188" i="6"/>
  <c r="DJ188" i="6"/>
  <c r="DI188" i="6"/>
  <c r="DK188" i="6" s="1"/>
  <c r="DH188" i="6"/>
  <c r="DG188" i="6"/>
  <c r="DY188" i="6" s="1"/>
  <c r="CR188" i="6"/>
  <c r="CQ188" i="6"/>
  <c r="CO188" i="6"/>
  <c r="CN188" i="6"/>
  <c r="CP188" i="6" s="1"/>
  <c r="CM188" i="6"/>
  <c r="CL188" i="6"/>
  <c r="DF188" i="6" s="1"/>
  <c r="BX188" i="6"/>
  <c r="BW188" i="6"/>
  <c r="BV188" i="6"/>
  <c r="BU188" i="6"/>
  <c r="BT188" i="6"/>
  <c r="BS188" i="6"/>
  <c r="CJ188" i="6" s="1"/>
  <c r="BD188" i="6"/>
  <c r="BC188" i="6"/>
  <c r="BA188" i="6"/>
  <c r="AZ188" i="6"/>
  <c r="BB188" i="6" s="1"/>
  <c r="AY188" i="6"/>
  <c r="AX188" i="6"/>
  <c r="BQ188" i="6" s="1"/>
  <c r="D188" i="6"/>
  <c r="DL187" i="6"/>
  <c r="DJ187" i="6"/>
  <c r="DI187" i="6"/>
  <c r="DK187" i="6" s="1"/>
  <c r="DH187" i="6"/>
  <c r="DG187" i="6"/>
  <c r="DY187" i="6" s="1"/>
  <c r="CR187" i="6"/>
  <c r="CQ187" i="6"/>
  <c r="CO187" i="6"/>
  <c r="CN187" i="6"/>
  <c r="CP187" i="6" s="1"/>
  <c r="CM187" i="6"/>
  <c r="CL187" i="6"/>
  <c r="DF187" i="6" s="1"/>
  <c r="BX187" i="6"/>
  <c r="BW187" i="6"/>
  <c r="BV187" i="6"/>
  <c r="BU187" i="6"/>
  <c r="BT187" i="6"/>
  <c r="BS187" i="6"/>
  <c r="BD187" i="6"/>
  <c r="BC187" i="6"/>
  <c r="BA187" i="6"/>
  <c r="AZ187" i="6"/>
  <c r="BB187" i="6" s="1"/>
  <c r="AY187" i="6"/>
  <c r="AX187" i="6"/>
  <c r="BR187" i="6" s="1"/>
  <c r="D187" i="6"/>
  <c r="DL186" i="6"/>
  <c r="DJ186" i="6"/>
  <c r="DI186" i="6"/>
  <c r="DK186" i="6" s="1"/>
  <c r="DH186" i="6"/>
  <c r="DG186" i="6"/>
  <c r="DX186" i="6" s="1"/>
  <c r="CR186" i="6"/>
  <c r="CQ186" i="6"/>
  <c r="CO186" i="6"/>
  <c r="CN186" i="6"/>
  <c r="CP186" i="6" s="1"/>
  <c r="CM186" i="6"/>
  <c r="CL186" i="6"/>
  <c r="DF186" i="6" s="1"/>
  <c r="BX186" i="6"/>
  <c r="BV186" i="6"/>
  <c r="BU186" i="6"/>
  <c r="BT186" i="6"/>
  <c r="BS186" i="6"/>
  <c r="CK186" i="6" s="1"/>
  <c r="BD186" i="6"/>
  <c r="BC186" i="6"/>
  <c r="BA186" i="6"/>
  <c r="AZ186" i="6"/>
  <c r="AY186" i="6"/>
  <c r="AX186" i="6"/>
  <c r="BR186" i="6" s="1"/>
  <c r="D186" i="6"/>
  <c r="DL185" i="6"/>
  <c r="DJ185" i="6"/>
  <c r="DI185" i="6"/>
  <c r="DH185" i="6"/>
  <c r="DG185" i="6"/>
  <c r="DY185" i="6" s="1"/>
  <c r="CR185" i="6"/>
  <c r="CQ185" i="6"/>
  <c r="CO185" i="6"/>
  <c r="CN185" i="6"/>
  <c r="CP185" i="6" s="1"/>
  <c r="CM185" i="6"/>
  <c r="CL185" i="6"/>
  <c r="DF185" i="6" s="1"/>
  <c r="BX185" i="6"/>
  <c r="BV185" i="6"/>
  <c r="BU185" i="6"/>
  <c r="BW185" i="6" s="1"/>
  <c r="BT185" i="6"/>
  <c r="BS185" i="6"/>
  <c r="CJ185" i="6" s="1"/>
  <c r="BD185" i="6"/>
  <c r="BC185" i="6"/>
  <c r="BA185" i="6"/>
  <c r="AZ185" i="6"/>
  <c r="AY185" i="6"/>
  <c r="AX185" i="6"/>
  <c r="BR185" i="6" s="1"/>
  <c r="D185" i="6"/>
  <c r="DL184" i="6"/>
  <c r="DJ184" i="6"/>
  <c r="DI184" i="6"/>
  <c r="DH184" i="6"/>
  <c r="DG184" i="6"/>
  <c r="DY184" i="6" s="1"/>
  <c r="CR184" i="6"/>
  <c r="CQ184" i="6"/>
  <c r="CO184" i="6"/>
  <c r="CN184" i="6"/>
  <c r="CM184" i="6"/>
  <c r="CL184" i="6"/>
  <c r="DE184" i="6" s="1"/>
  <c r="BX184" i="6"/>
  <c r="BV184" i="6"/>
  <c r="BW184" i="6" s="1"/>
  <c r="BU184" i="6"/>
  <c r="BT184" i="6"/>
  <c r="BS184" i="6"/>
  <c r="CK184" i="6" s="1"/>
  <c r="BD184" i="6"/>
  <c r="BC184" i="6"/>
  <c r="BA184" i="6"/>
  <c r="BB184" i="6" s="1"/>
  <c r="AZ184" i="6"/>
  <c r="AY184" i="6"/>
  <c r="AX184" i="6"/>
  <c r="D184" i="6"/>
  <c r="DL183" i="6"/>
  <c r="DJ183" i="6"/>
  <c r="DI183" i="6"/>
  <c r="DH183" i="6"/>
  <c r="DG183" i="6"/>
  <c r="CR183" i="6"/>
  <c r="CQ183" i="6"/>
  <c r="CO183" i="6"/>
  <c r="CN183" i="6"/>
  <c r="CM183" i="6"/>
  <c r="CL183" i="6"/>
  <c r="DF183" i="6" s="1"/>
  <c r="BX183" i="6"/>
  <c r="BW183" i="6"/>
  <c r="BV183" i="6"/>
  <c r="BU183" i="6"/>
  <c r="BT183" i="6"/>
  <c r="BS183" i="6"/>
  <c r="CK183" i="6" s="1"/>
  <c r="BD183" i="6"/>
  <c r="BC183" i="6"/>
  <c r="BA183" i="6"/>
  <c r="AZ183" i="6"/>
  <c r="BB183" i="6" s="1"/>
  <c r="AY183" i="6"/>
  <c r="AX183" i="6"/>
  <c r="BQ183" i="6" s="1"/>
  <c r="D183" i="6"/>
  <c r="DL182" i="6"/>
  <c r="DJ182" i="6"/>
  <c r="DI182" i="6"/>
  <c r="DK182" i="6" s="1"/>
  <c r="DH182" i="6"/>
  <c r="DG182" i="6"/>
  <c r="DY182" i="6" s="1"/>
  <c r="CR182" i="6"/>
  <c r="CQ182" i="6"/>
  <c r="CO182" i="6"/>
  <c r="CN182" i="6"/>
  <c r="CP182" i="6" s="1"/>
  <c r="CM182" i="6"/>
  <c r="CL182" i="6"/>
  <c r="DF182" i="6" s="1"/>
  <c r="BX182" i="6"/>
  <c r="BV182" i="6"/>
  <c r="BU182" i="6"/>
  <c r="BT182" i="6"/>
  <c r="BS182" i="6"/>
  <c r="CK182" i="6" s="1"/>
  <c r="BD182" i="6"/>
  <c r="BC182" i="6"/>
  <c r="BA182" i="6"/>
  <c r="AZ182" i="6"/>
  <c r="AY182" i="6"/>
  <c r="AX182" i="6"/>
  <c r="BR182" i="6" s="1"/>
  <c r="D182" i="6"/>
  <c r="DL181" i="6"/>
  <c r="DJ181" i="6"/>
  <c r="DI181" i="6"/>
  <c r="DH181" i="6"/>
  <c r="DG181" i="6"/>
  <c r="DY181" i="6" s="1"/>
  <c r="CR181" i="6"/>
  <c r="CQ181" i="6"/>
  <c r="CO181" i="6"/>
  <c r="CN181" i="6"/>
  <c r="CM181" i="6"/>
  <c r="CL181" i="6"/>
  <c r="DE181" i="6" s="1"/>
  <c r="BX181" i="6"/>
  <c r="BV181" i="6"/>
  <c r="BU181" i="6"/>
  <c r="BT181" i="6"/>
  <c r="BS181" i="6"/>
  <c r="CJ181" i="6" s="1"/>
  <c r="BD181" i="6"/>
  <c r="BC181" i="6"/>
  <c r="BA181" i="6"/>
  <c r="AZ181" i="6"/>
  <c r="AY181" i="6"/>
  <c r="AX181" i="6"/>
  <c r="D181" i="6"/>
  <c r="DL180" i="6"/>
  <c r="DJ180" i="6"/>
  <c r="DI180" i="6"/>
  <c r="DH180" i="6"/>
  <c r="DG180" i="6"/>
  <c r="CR180" i="6"/>
  <c r="CQ180" i="6"/>
  <c r="CO180" i="6"/>
  <c r="CN180" i="6"/>
  <c r="CP180" i="6" s="1"/>
  <c r="CM180" i="6"/>
  <c r="CL180" i="6"/>
  <c r="DF180" i="6" s="1"/>
  <c r="BX180" i="6"/>
  <c r="BV180" i="6"/>
  <c r="BU180" i="6"/>
  <c r="BW180" i="6" s="1"/>
  <c r="BT180" i="6"/>
  <c r="BS180" i="6"/>
  <c r="BD180" i="6"/>
  <c r="BC180" i="6"/>
  <c r="BA180" i="6"/>
  <c r="AZ180" i="6"/>
  <c r="BB180" i="6" s="1"/>
  <c r="AY180" i="6"/>
  <c r="AX180" i="6"/>
  <c r="BR180" i="6" s="1"/>
  <c r="D180" i="6"/>
  <c r="DL179" i="6"/>
  <c r="DJ179" i="6"/>
  <c r="DI179" i="6"/>
  <c r="DH179" i="6"/>
  <c r="DG179" i="6"/>
  <c r="DY179" i="6" s="1"/>
  <c r="CR179" i="6"/>
  <c r="CQ179" i="6"/>
  <c r="CO179" i="6"/>
  <c r="CN179" i="6"/>
  <c r="CP179" i="6" s="1"/>
  <c r="CM179" i="6"/>
  <c r="CL179" i="6"/>
  <c r="DE179" i="6" s="1"/>
  <c r="BX179" i="6"/>
  <c r="BV179" i="6"/>
  <c r="BU179" i="6"/>
  <c r="BT179" i="6"/>
  <c r="BS179" i="6"/>
  <c r="CK179" i="6" s="1"/>
  <c r="BD179" i="6"/>
  <c r="BC179" i="6"/>
  <c r="BA179" i="6"/>
  <c r="AZ179" i="6"/>
  <c r="BB179" i="6" s="1"/>
  <c r="AY179" i="6"/>
  <c r="AX179" i="6"/>
  <c r="BQ179" i="6" s="1"/>
  <c r="D179" i="6"/>
  <c r="DL178" i="6"/>
  <c r="DJ178" i="6"/>
  <c r="DI178" i="6"/>
  <c r="DK178" i="6" s="1"/>
  <c r="DH178" i="6"/>
  <c r="DG178" i="6"/>
  <c r="DY178" i="6" s="1"/>
  <c r="CR178" i="6"/>
  <c r="CQ178" i="6"/>
  <c r="CO178" i="6"/>
  <c r="CN178" i="6"/>
  <c r="CP178" i="6" s="1"/>
  <c r="CM178" i="6"/>
  <c r="CL178" i="6"/>
  <c r="DF178" i="6" s="1"/>
  <c r="BX178" i="6"/>
  <c r="BV178" i="6"/>
  <c r="BU178" i="6"/>
  <c r="BT178" i="6"/>
  <c r="BS178" i="6"/>
  <c r="CK178" i="6" s="1"/>
  <c r="BD178" i="6"/>
  <c r="BC178" i="6"/>
  <c r="BA178" i="6"/>
  <c r="AZ178" i="6"/>
  <c r="AY178" i="6"/>
  <c r="AX178" i="6"/>
  <c r="BR178" i="6" s="1"/>
  <c r="D178" i="6"/>
  <c r="DL177" i="6"/>
  <c r="DJ177" i="6"/>
  <c r="DI177" i="6"/>
  <c r="DH177" i="6"/>
  <c r="DG177" i="6"/>
  <c r="DY177" i="6" s="1"/>
  <c r="CR177" i="6"/>
  <c r="CQ177" i="6"/>
  <c r="CO177" i="6"/>
  <c r="CN177" i="6"/>
  <c r="CM177" i="6"/>
  <c r="CL177" i="6"/>
  <c r="DF177" i="6" s="1"/>
  <c r="BX177" i="6"/>
  <c r="BV177" i="6"/>
  <c r="BU177" i="6"/>
  <c r="BW177" i="6" s="1"/>
  <c r="BT177" i="6"/>
  <c r="BS177" i="6"/>
  <c r="CK177" i="6" s="1"/>
  <c r="BD177" i="6"/>
  <c r="BC177" i="6"/>
  <c r="BA177" i="6"/>
  <c r="AZ177" i="6"/>
  <c r="BB177" i="6" s="1"/>
  <c r="AY177" i="6"/>
  <c r="AX177" i="6"/>
  <c r="BR177" i="6" s="1"/>
  <c r="D177" i="6"/>
  <c r="DL176" i="6"/>
  <c r="DJ176" i="6"/>
  <c r="DI176" i="6"/>
  <c r="DK176" i="6" s="1"/>
  <c r="DH176" i="6"/>
  <c r="DG176" i="6"/>
  <c r="DY176" i="6" s="1"/>
  <c r="CR176" i="6"/>
  <c r="CQ176" i="6"/>
  <c r="CO176" i="6"/>
  <c r="CN176" i="6"/>
  <c r="CP176" i="6" s="1"/>
  <c r="CM176" i="6"/>
  <c r="CL176" i="6"/>
  <c r="BX176" i="6"/>
  <c r="BV176" i="6"/>
  <c r="BW176" i="6" s="1"/>
  <c r="BU176" i="6"/>
  <c r="BT176" i="6"/>
  <c r="BS176" i="6"/>
  <c r="CK176" i="6" s="1"/>
  <c r="BD176" i="6"/>
  <c r="BC176" i="6"/>
  <c r="BB176" i="6"/>
  <c r="BA176" i="6"/>
  <c r="AZ176" i="6"/>
  <c r="AY176" i="6"/>
  <c r="AX176" i="6"/>
  <c r="BR176" i="6" s="1"/>
  <c r="D176" i="6"/>
  <c r="DL175" i="6"/>
  <c r="DJ175" i="6"/>
  <c r="DI175" i="6"/>
  <c r="DK175" i="6" s="1"/>
  <c r="DH175" i="6"/>
  <c r="DG175" i="6"/>
  <c r="DY175" i="6" s="1"/>
  <c r="CR175" i="6"/>
  <c r="CQ175" i="6"/>
  <c r="CO175" i="6"/>
  <c r="CN175" i="6"/>
  <c r="CP175" i="6" s="1"/>
  <c r="CM175" i="6"/>
  <c r="CL175" i="6"/>
  <c r="DF175" i="6" s="1"/>
  <c r="BX175" i="6"/>
  <c r="BW175" i="6"/>
  <c r="BV175" i="6"/>
  <c r="BU175" i="6"/>
  <c r="BT175" i="6"/>
  <c r="BS175" i="6"/>
  <c r="CK175" i="6" s="1"/>
  <c r="BQ175" i="6"/>
  <c r="BD175" i="6"/>
  <c r="BC175" i="6"/>
  <c r="BA175" i="6"/>
  <c r="AZ175" i="6"/>
  <c r="AY175" i="6"/>
  <c r="AX175" i="6"/>
  <c r="BR175" i="6" s="1"/>
  <c r="D175" i="6"/>
  <c r="DL174" i="6"/>
  <c r="DJ174" i="6"/>
  <c r="DI174" i="6"/>
  <c r="DK174" i="6" s="1"/>
  <c r="DH174" i="6"/>
  <c r="DG174" i="6"/>
  <c r="DX174" i="6" s="1"/>
  <c r="CR174" i="6"/>
  <c r="CQ174" i="6"/>
  <c r="CO174" i="6"/>
  <c r="CN174" i="6"/>
  <c r="CP174" i="6" s="1"/>
  <c r="CM174" i="6"/>
  <c r="CL174" i="6"/>
  <c r="DE174" i="6" s="1"/>
  <c r="BX174" i="6"/>
  <c r="BV174" i="6"/>
  <c r="BU174" i="6"/>
  <c r="BT174" i="6"/>
  <c r="BS174" i="6"/>
  <c r="CK174" i="6" s="1"/>
  <c r="BD174" i="6"/>
  <c r="BC174" i="6"/>
  <c r="BA174" i="6"/>
  <c r="AZ174" i="6"/>
  <c r="BB174" i="6" s="1"/>
  <c r="AY174" i="6"/>
  <c r="AX174" i="6"/>
  <c r="BR174" i="6" s="1"/>
  <c r="D174" i="6"/>
  <c r="DL173" i="6"/>
  <c r="DJ173" i="6"/>
  <c r="DI173" i="6"/>
  <c r="DK173" i="6" s="1"/>
  <c r="DH173" i="6"/>
  <c r="DG173" i="6"/>
  <c r="DX173" i="6" s="1"/>
  <c r="CR173" i="6"/>
  <c r="CQ173" i="6"/>
  <c r="CO173" i="6"/>
  <c r="CN173" i="6"/>
  <c r="CP173" i="6" s="1"/>
  <c r="CM173" i="6"/>
  <c r="CL173" i="6"/>
  <c r="DF173" i="6" s="1"/>
  <c r="BX173" i="6"/>
  <c r="BV173" i="6"/>
  <c r="BU173" i="6"/>
  <c r="BW173" i="6" s="1"/>
  <c r="BT173" i="6"/>
  <c r="BS173" i="6"/>
  <c r="CJ173" i="6" s="1"/>
  <c r="BR173" i="6"/>
  <c r="BQ173" i="6"/>
  <c r="BD173" i="6"/>
  <c r="BC173" i="6"/>
  <c r="BA173" i="6"/>
  <c r="AZ173" i="6"/>
  <c r="AY173" i="6"/>
  <c r="AX173" i="6"/>
  <c r="D173" i="6"/>
  <c r="DL172" i="6"/>
  <c r="DJ172" i="6"/>
  <c r="DI172" i="6"/>
  <c r="DH172" i="6"/>
  <c r="DG172" i="6"/>
  <c r="DY172" i="6" s="1"/>
  <c r="CR172" i="6"/>
  <c r="CQ172" i="6"/>
  <c r="CO172" i="6"/>
  <c r="CN172" i="6"/>
  <c r="CM172" i="6"/>
  <c r="CL172" i="6"/>
  <c r="DF172" i="6" s="1"/>
  <c r="BX172" i="6"/>
  <c r="BV172" i="6"/>
  <c r="BU172" i="6"/>
  <c r="BW172" i="6" s="1"/>
  <c r="BT172" i="6"/>
  <c r="BS172" i="6"/>
  <c r="BD172" i="6"/>
  <c r="BC172" i="6"/>
  <c r="BB172" i="6"/>
  <c r="BA172" i="6"/>
  <c r="AZ172" i="6"/>
  <c r="AY172" i="6"/>
  <c r="AX172" i="6"/>
  <c r="BQ172" i="6" s="1"/>
  <c r="D172" i="6"/>
  <c r="DL171" i="6"/>
  <c r="DJ171" i="6"/>
  <c r="DI171" i="6"/>
  <c r="DH171" i="6"/>
  <c r="DG171" i="6"/>
  <c r="DY171" i="6" s="1"/>
  <c r="CR171" i="6"/>
  <c r="CQ171" i="6"/>
  <c r="CO171" i="6"/>
  <c r="CN171" i="6"/>
  <c r="CP171" i="6" s="1"/>
  <c r="CM171" i="6"/>
  <c r="CL171" i="6"/>
  <c r="DF171" i="6" s="1"/>
  <c r="BX171" i="6"/>
  <c r="BV171" i="6"/>
  <c r="BU171" i="6"/>
  <c r="BT171" i="6"/>
  <c r="BS171" i="6"/>
  <c r="BD171" i="6"/>
  <c r="BC171" i="6"/>
  <c r="BA171" i="6"/>
  <c r="AZ171" i="6"/>
  <c r="AY171" i="6"/>
  <c r="AX171" i="6"/>
  <c r="BR171" i="6" s="1"/>
  <c r="D171" i="6"/>
  <c r="DL170" i="6"/>
  <c r="DJ170" i="6"/>
  <c r="DI170" i="6"/>
  <c r="DH170" i="6"/>
  <c r="DG170" i="6"/>
  <c r="DY170" i="6" s="1"/>
  <c r="CR170" i="6"/>
  <c r="CQ170" i="6"/>
  <c r="CO170" i="6"/>
  <c r="CN170" i="6"/>
  <c r="CM170" i="6"/>
  <c r="CL170" i="6"/>
  <c r="DF170" i="6" s="1"/>
  <c r="BX170" i="6"/>
  <c r="BV170" i="6"/>
  <c r="BU170" i="6"/>
  <c r="BW170" i="6" s="1"/>
  <c r="BT170" i="6"/>
  <c r="BS170" i="6"/>
  <c r="CK170" i="6" s="1"/>
  <c r="BD170" i="6"/>
  <c r="BC170" i="6"/>
  <c r="BA170" i="6"/>
  <c r="AZ170" i="6"/>
  <c r="BB170" i="6" s="1"/>
  <c r="AY170" i="6"/>
  <c r="AX170" i="6"/>
  <c r="BR170" i="6" s="1"/>
  <c r="D170" i="6"/>
  <c r="DL169" i="6"/>
  <c r="DJ169" i="6"/>
  <c r="DI169" i="6"/>
  <c r="DH169" i="6"/>
  <c r="DG169" i="6"/>
  <c r="DX169" i="6" s="1"/>
  <c r="CR169" i="6"/>
  <c r="CQ169" i="6"/>
  <c r="CO169" i="6"/>
  <c r="CN169" i="6"/>
  <c r="CM169" i="6"/>
  <c r="CL169" i="6"/>
  <c r="DF169" i="6" s="1"/>
  <c r="BX169" i="6"/>
  <c r="BV169" i="6"/>
  <c r="BU169" i="6"/>
  <c r="BW169" i="6" s="1"/>
  <c r="BT169" i="6"/>
  <c r="BS169" i="6"/>
  <c r="CK169" i="6" s="1"/>
  <c r="BQ169" i="6"/>
  <c r="BD169" i="6"/>
  <c r="BC169" i="6"/>
  <c r="BA169" i="6"/>
  <c r="AZ169" i="6"/>
  <c r="AY169" i="6"/>
  <c r="AX169" i="6"/>
  <c r="BR169" i="6" s="1"/>
  <c r="D169" i="6"/>
  <c r="DL168" i="6"/>
  <c r="DJ168" i="6"/>
  <c r="DI168" i="6"/>
  <c r="DH168" i="6"/>
  <c r="DG168" i="6"/>
  <c r="DY168" i="6" s="1"/>
  <c r="CR168" i="6"/>
  <c r="CQ168" i="6"/>
  <c r="CO168" i="6"/>
  <c r="CN168" i="6"/>
  <c r="CM168" i="6"/>
  <c r="CL168" i="6"/>
  <c r="DE168" i="6" s="1"/>
  <c r="BX168" i="6"/>
  <c r="BV168" i="6"/>
  <c r="BU168" i="6"/>
  <c r="BW168" i="6" s="1"/>
  <c r="BT168" i="6"/>
  <c r="BS168" i="6"/>
  <c r="CK168" i="6" s="1"/>
  <c r="BD168" i="6"/>
  <c r="BC168" i="6"/>
  <c r="BB168" i="6"/>
  <c r="BA168" i="6"/>
  <c r="AZ168" i="6"/>
  <c r="AY168" i="6"/>
  <c r="AX168" i="6"/>
  <c r="BQ168" i="6" s="1"/>
  <c r="D168" i="6"/>
  <c r="DL167" i="6"/>
  <c r="DJ167" i="6"/>
  <c r="DI167" i="6"/>
  <c r="DK167" i="6" s="1"/>
  <c r="DH167" i="6"/>
  <c r="DG167" i="6"/>
  <c r="DX167" i="6" s="1"/>
  <c r="CR167" i="6"/>
  <c r="CQ167" i="6"/>
  <c r="CO167" i="6"/>
  <c r="CN167" i="6"/>
  <c r="CP167" i="6" s="1"/>
  <c r="CM167" i="6"/>
  <c r="CL167" i="6"/>
  <c r="DF167" i="6" s="1"/>
  <c r="BX167" i="6"/>
  <c r="BV167" i="6"/>
  <c r="BU167" i="6"/>
  <c r="BW167" i="6" s="1"/>
  <c r="BT167" i="6"/>
  <c r="BS167" i="6"/>
  <c r="BD167" i="6"/>
  <c r="BC167" i="6"/>
  <c r="BB167" i="6"/>
  <c r="BA167" i="6"/>
  <c r="AZ167" i="6"/>
  <c r="AY167" i="6"/>
  <c r="AX167" i="6"/>
  <c r="BR167" i="6" s="1"/>
  <c r="D167" i="6"/>
  <c r="DL166" i="6"/>
  <c r="DJ166" i="6"/>
  <c r="DI166" i="6"/>
  <c r="DK166" i="6" s="1"/>
  <c r="DH166" i="6"/>
  <c r="DG166" i="6"/>
  <c r="DY166" i="6" s="1"/>
  <c r="CR166" i="6"/>
  <c r="CQ166" i="6"/>
  <c r="CO166" i="6"/>
  <c r="CN166" i="6"/>
  <c r="CM166" i="6"/>
  <c r="CL166" i="6"/>
  <c r="DF166" i="6" s="1"/>
  <c r="BX166" i="6"/>
  <c r="BV166" i="6"/>
  <c r="BU166" i="6"/>
  <c r="BT166" i="6"/>
  <c r="BS166" i="6"/>
  <c r="CK166" i="6" s="1"/>
  <c r="BD166" i="6"/>
  <c r="BC166" i="6"/>
  <c r="BA166" i="6"/>
  <c r="AZ166" i="6"/>
  <c r="AY166" i="6"/>
  <c r="AX166" i="6"/>
  <c r="BR166" i="6" s="1"/>
  <c r="D166" i="6"/>
  <c r="DL165" i="6"/>
  <c r="DJ165" i="6"/>
  <c r="DI165" i="6"/>
  <c r="DH165" i="6"/>
  <c r="DG165" i="6"/>
  <c r="DY165" i="6" s="1"/>
  <c r="CR165" i="6"/>
  <c r="CQ165" i="6"/>
  <c r="CO165" i="6"/>
  <c r="CN165" i="6"/>
  <c r="CM165" i="6"/>
  <c r="CL165" i="6"/>
  <c r="DF165" i="6" s="1"/>
  <c r="BX165" i="6"/>
  <c r="BV165" i="6"/>
  <c r="BU165" i="6"/>
  <c r="BT165" i="6"/>
  <c r="BS165" i="6"/>
  <c r="CK165" i="6" s="1"/>
  <c r="BQ165" i="6"/>
  <c r="BD165" i="6"/>
  <c r="BC165" i="6"/>
  <c r="BA165" i="6"/>
  <c r="BB165" i="6" s="1"/>
  <c r="AZ165" i="6"/>
  <c r="AY165" i="6"/>
  <c r="AX165" i="6"/>
  <c r="BR165" i="6" s="1"/>
  <c r="D165" i="6"/>
  <c r="DY164" i="6"/>
  <c r="DX164" i="6"/>
  <c r="DF164" i="6"/>
  <c r="DE164" i="6"/>
  <c r="CK164" i="6"/>
  <c r="CJ164" i="6"/>
  <c r="BR164" i="6"/>
  <c r="BQ164" i="6"/>
  <c r="BD164" i="6"/>
  <c r="BC164" i="6"/>
  <c r="BB164" i="6"/>
  <c r="BA164" i="6"/>
  <c r="AZ164" i="6"/>
  <c r="AY164" i="6"/>
  <c r="AX164" i="6"/>
  <c r="D164" i="6"/>
  <c r="DY163" i="6"/>
  <c r="DX163" i="6"/>
  <c r="DF163" i="6"/>
  <c r="DE163" i="6"/>
  <c r="CK163" i="6"/>
  <c r="CJ163" i="6"/>
  <c r="BR163" i="6"/>
  <c r="BQ163" i="6"/>
  <c r="DY162" i="6"/>
  <c r="DX162" i="6"/>
  <c r="DF162" i="6"/>
  <c r="DE162" i="6"/>
  <c r="CK162" i="6"/>
  <c r="CJ162" i="6"/>
  <c r="BR162" i="6"/>
  <c r="BQ162" i="6"/>
  <c r="DY161" i="6"/>
  <c r="DX161" i="6"/>
  <c r="DF161" i="6"/>
  <c r="DE161" i="6"/>
  <c r="CK161" i="6"/>
  <c r="CJ161" i="6"/>
  <c r="BR161" i="6"/>
  <c r="BQ161" i="6"/>
  <c r="DY160" i="6"/>
  <c r="DX160" i="6"/>
  <c r="DF160" i="6"/>
  <c r="DE160" i="6"/>
  <c r="CK160" i="6"/>
  <c r="CJ160" i="6"/>
  <c r="BR160" i="6"/>
  <c r="BQ160" i="6"/>
  <c r="DY159" i="6"/>
  <c r="DX159" i="6"/>
  <c r="DF159" i="6"/>
  <c r="DE159" i="6"/>
  <c r="CK159" i="6"/>
  <c r="CJ159" i="6"/>
  <c r="BR159" i="6"/>
  <c r="BQ159" i="6"/>
  <c r="DY158" i="6"/>
  <c r="DX158" i="6"/>
  <c r="DF158" i="6"/>
  <c r="DE158" i="6"/>
  <c r="CK158" i="6"/>
  <c r="CJ158" i="6"/>
  <c r="BR158" i="6"/>
  <c r="BQ158" i="6"/>
  <c r="DY157" i="6"/>
  <c r="DX157" i="6"/>
  <c r="DF157" i="6"/>
  <c r="DE157" i="6"/>
  <c r="CK157" i="6"/>
  <c r="CJ157" i="6"/>
  <c r="BR157" i="6"/>
  <c r="BQ157" i="6"/>
  <c r="DY156" i="6"/>
  <c r="DX156" i="6"/>
  <c r="DF156" i="6"/>
  <c r="DE156" i="6"/>
  <c r="CK156" i="6"/>
  <c r="CJ156" i="6"/>
  <c r="BR156" i="6"/>
  <c r="BQ156" i="6"/>
  <c r="DY155" i="6"/>
  <c r="DX155" i="6"/>
  <c r="DF155" i="6"/>
  <c r="DE155" i="6"/>
  <c r="CK155" i="6"/>
  <c r="CJ155" i="6"/>
  <c r="BR155" i="6"/>
  <c r="BQ155" i="6"/>
  <c r="DY154" i="6"/>
  <c r="DX154" i="6"/>
  <c r="DF154" i="6"/>
  <c r="DE154" i="6"/>
  <c r="CK154" i="6"/>
  <c r="CJ154" i="6"/>
  <c r="BR154" i="6"/>
  <c r="BQ154" i="6"/>
  <c r="DY153" i="6"/>
  <c r="DX153" i="6"/>
  <c r="DF153" i="6"/>
  <c r="DE153" i="6"/>
  <c r="CK153" i="6"/>
  <c r="CJ153" i="6"/>
  <c r="BR153" i="6"/>
  <c r="BQ153" i="6"/>
  <c r="DY152" i="6"/>
  <c r="DX152" i="6"/>
  <c r="DF152" i="6"/>
  <c r="DE152" i="6"/>
  <c r="CK152" i="6"/>
  <c r="CJ152" i="6"/>
  <c r="BR152" i="6"/>
  <c r="BQ152" i="6"/>
  <c r="DY151" i="6"/>
  <c r="DX151" i="6"/>
  <c r="DF151" i="6"/>
  <c r="DE151" i="6"/>
  <c r="CK151" i="6"/>
  <c r="CJ151" i="6"/>
  <c r="BR151" i="6"/>
  <c r="BQ151" i="6"/>
  <c r="DY150" i="6"/>
  <c r="DX150" i="6"/>
  <c r="DF150" i="6"/>
  <c r="DE150" i="6"/>
  <c r="CK150" i="6"/>
  <c r="CJ150" i="6"/>
  <c r="BR150" i="6"/>
  <c r="BQ150" i="6"/>
  <c r="DY149" i="6"/>
  <c r="DX149" i="6"/>
  <c r="DF149" i="6"/>
  <c r="DE149" i="6"/>
  <c r="CK149" i="6"/>
  <c r="CJ149" i="6"/>
  <c r="BR149" i="6"/>
  <c r="BQ149" i="6"/>
  <c r="DY148" i="6"/>
  <c r="DX148" i="6"/>
  <c r="DF148" i="6"/>
  <c r="DE148" i="6"/>
  <c r="CK148" i="6"/>
  <c r="CJ148" i="6"/>
  <c r="BR148" i="6"/>
  <c r="BQ148" i="6"/>
  <c r="DY147" i="6"/>
  <c r="DX147" i="6"/>
  <c r="DF147" i="6"/>
  <c r="DE147" i="6"/>
  <c r="CK147" i="6"/>
  <c r="CJ147" i="6"/>
  <c r="BR147" i="6"/>
  <c r="BQ147" i="6"/>
  <c r="AJ147" i="6"/>
  <c r="DY146" i="6"/>
  <c r="DX146" i="6"/>
  <c r="DF146" i="6"/>
  <c r="DE146" i="6"/>
  <c r="CK146" i="6"/>
  <c r="CJ146" i="6"/>
  <c r="BR146" i="6"/>
  <c r="BQ146" i="6"/>
  <c r="DY145" i="6"/>
  <c r="DX145" i="6"/>
  <c r="DF145" i="6"/>
  <c r="DE145" i="6"/>
  <c r="CK145" i="6"/>
  <c r="CJ145" i="6"/>
  <c r="BR145" i="6"/>
  <c r="BQ145" i="6"/>
  <c r="T145" i="6"/>
  <c r="Q145" i="6"/>
  <c r="N145" i="6"/>
  <c r="DL144" i="6"/>
  <c r="DJ144" i="6"/>
  <c r="DI144" i="6"/>
  <c r="DK144" i="6" s="1"/>
  <c r="DH144" i="6"/>
  <c r="DG144" i="6"/>
  <c r="CR144" i="6"/>
  <c r="CQ144" i="6"/>
  <c r="CO144" i="6"/>
  <c r="CN144" i="6"/>
  <c r="CP144" i="6" s="1"/>
  <c r="CM144" i="6"/>
  <c r="CL144" i="6"/>
  <c r="DF144" i="6" s="1"/>
  <c r="BX144" i="6"/>
  <c r="BV144" i="6"/>
  <c r="BU144" i="6"/>
  <c r="BW144" i="6" s="1"/>
  <c r="BT144" i="6"/>
  <c r="BS144" i="6"/>
  <c r="CK144" i="6" s="1"/>
  <c r="BR144" i="6"/>
  <c r="BQ144" i="6"/>
  <c r="DL143" i="6"/>
  <c r="DJ143" i="6"/>
  <c r="DI143" i="6"/>
  <c r="DK143" i="6" s="1"/>
  <c r="DH143" i="6"/>
  <c r="DG143" i="6"/>
  <c r="DX143" i="6" s="1"/>
  <c r="CR143" i="6"/>
  <c r="CQ143" i="6"/>
  <c r="CO143" i="6"/>
  <c r="CN143" i="6"/>
  <c r="CP143" i="6" s="1"/>
  <c r="CM143" i="6"/>
  <c r="CL143" i="6"/>
  <c r="DF143" i="6" s="1"/>
  <c r="CJ143" i="6"/>
  <c r="BX143" i="6"/>
  <c r="BV143" i="6"/>
  <c r="BU143" i="6"/>
  <c r="BW143" i="6" s="1"/>
  <c r="BT143" i="6"/>
  <c r="BS143" i="6"/>
  <c r="CK143" i="6" s="1"/>
  <c r="BR143" i="6"/>
  <c r="BQ143" i="6"/>
  <c r="BD143" i="6"/>
  <c r="BC143" i="6"/>
  <c r="BA143" i="6"/>
  <c r="AZ143" i="6"/>
  <c r="AY143" i="6"/>
  <c r="AX143" i="6"/>
  <c r="D143" i="6"/>
  <c r="DL142" i="6"/>
  <c r="DJ142" i="6"/>
  <c r="DI142" i="6"/>
  <c r="DH142" i="6"/>
  <c r="DG142" i="6"/>
  <c r="DY142" i="6" s="1"/>
  <c r="CR142" i="6"/>
  <c r="CQ142" i="6"/>
  <c r="CO142" i="6"/>
  <c r="CN142" i="6"/>
  <c r="CM142" i="6"/>
  <c r="CL142" i="6"/>
  <c r="BX142" i="6"/>
  <c r="BV142" i="6"/>
  <c r="BU142" i="6"/>
  <c r="BT142" i="6"/>
  <c r="BS142" i="6"/>
  <c r="CJ142" i="6" s="1"/>
  <c r="BD142" i="6"/>
  <c r="BC142" i="6"/>
  <c r="BA142" i="6"/>
  <c r="BB142" i="6" s="1"/>
  <c r="AZ142" i="6"/>
  <c r="AY142" i="6"/>
  <c r="AX142" i="6"/>
  <c r="BR142" i="6" s="1"/>
  <c r="D142" i="6"/>
  <c r="DL141" i="6"/>
  <c r="DJ141" i="6"/>
  <c r="DI141" i="6"/>
  <c r="DH141" i="6"/>
  <c r="DG141" i="6"/>
  <c r="DX141" i="6" s="1"/>
  <c r="CR141" i="6"/>
  <c r="CQ141" i="6"/>
  <c r="CO141" i="6"/>
  <c r="CN141" i="6"/>
  <c r="CM141" i="6"/>
  <c r="CL141" i="6"/>
  <c r="BX141" i="6"/>
  <c r="BV141" i="6"/>
  <c r="BU141" i="6"/>
  <c r="BW141" i="6" s="1"/>
  <c r="BT141" i="6"/>
  <c r="BS141" i="6"/>
  <c r="CK141" i="6" s="1"/>
  <c r="BD141" i="6"/>
  <c r="BC141" i="6"/>
  <c r="BA141" i="6"/>
  <c r="BB141" i="6" s="1"/>
  <c r="AZ141" i="6"/>
  <c r="AY141" i="6"/>
  <c r="AX141" i="6"/>
  <c r="BR141" i="6" s="1"/>
  <c r="D141" i="6"/>
  <c r="DL140" i="6"/>
  <c r="DJ140" i="6"/>
  <c r="DI140" i="6"/>
  <c r="DH140" i="6"/>
  <c r="DG140" i="6"/>
  <c r="DY140" i="6" s="1"/>
  <c r="CR140" i="6"/>
  <c r="CQ140" i="6"/>
  <c r="CO140" i="6"/>
  <c r="CN140" i="6"/>
  <c r="CM140" i="6"/>
  <c r="CL140" i="6"/>
  <c r="DF140" i="6" s="1"/>
  <c r="BX140" i="6"/>
  <c r="BV140" i="6"/>
  <c r="BU140" i="6"/>
  <c r="BW140" i="6" s="1"/>
  <c r="BT140" i="6"/>
  <c r="BS140" i="6"/>
  <c r="CK140" i="6" s="1"/>
  <c r="BD140" i="6"/>
  <c r="BC140" i="6"/>
  <c r="BA140" i="6"/>
  <c r="AZ140" i="6"/>
  <c r="BB140" i="6" s="1"/>
  <c r="AY140" i="6"/>
  <c r="AX140" i="6"/>
  <c r="BR140" i="6" s="1"/>
  <c r="D140" i="6"/>
  <c r="DL139" i="6"/>
  <c r="DJ139" i="6"/>
  <c r="DI139" i="6"/>
  <c r="DH139" i="6"/>
  <c r="DG139" i="6"/>
  <c r="DY139" i="6" s="1"/>
  <c r="CR139" i="6"/>
  <c r="CQ139" i="6"/>
  <c r="CO139" i="6"/>
  <c r="CN139" i="6"/>
  <c r="CM139" i="6"/>
  <c r="CL139" i="6"/>
  <c r="DF139" i="6" s="1"/>
  <c r="BX139" i="6"/>
  <c r="BV139" i="6"/>
  <c r="BU139" i="6"/>
  <c r="BW139" i="6" s="1"/>
  <c r="BT139" i="6"/>
  <c r="BS139" i="6"/>
  <c r="CK139" i="6" s="1"/>
  <c r="BQ139" i="6"/>
  <c r="BD139" i="6"/>
  <c r="BC139" i="6"/>
  <c r="BA139" i="6"/>
  <c r="AZ139" i="6"/>
  <c r="AY139" i="6"/>
  <c r="AX139" i="6"/>
  <c r="BR139" i="6" s="1"/>
  <c r="D139" i="6"/>
  <c r="DL138" i="6"/>
  <c r="DJ138" i="6"/>
  <c r="DI138" i="6"/>
  <c r="DK138" i="6" s="1"/>
  <c r="DH138" i="6"/>
  <c r="DG138" i="6"/>
  <c r="DX138" i="6" s="1"/>
  <c r="CR138" i="6"/>
  <c r="CQ138" i="6"/>
  <c r="CO138" i="6"/>
  <c r="CN138" i="6"/>
  <c r="CM138" i="6"/>
  <c r="CL138" i="6"/>
  <c r="CJ138" i="6"/>
  <c r="BX138" i="6"/>
  <c r="BV138" i="6"/>
  <c r="BU138" i="6"/>
  <c r="BW138" i="6" s="1"/>
  <c r="BT138" i="6"/>
  <c r="BS138" i="6"/>
  <c r="CK138" i="6" s="1"/>
  <c r="BD138" i="6"/>
  <c r="BC138" i="6"/>
  <c r="BA138" i="6"/>
  <c r="AZ138" i="6"/>
  <c r="BB138" i="6" s="1"/>
  <c r="AY138" i="6"/>
  <c r="AX138" i="6"/>
  <c r="BR138" i="6" s="1"/>
  <c r="D138" i="6"/>
  <c r="DL137" i="6"/>
  <c r="DJ137" i="6"/>
  <c r="DI137" i="6"/>
  <c r="DK137" i="6" s="1"/>
  <c r="DH137" i="6"/>
  <c r="DG137" i="6"/>
  <c r="DY137" i="6" s="1"/>
  <c r="CR137" i="6"/>
  <c r="CQ137" i="6"/>
  <c r="CO137" i="6"/>
  <c r="CN137" i="6"/>
  <c r="CP137" i="6" s="1"/>
  <c r="CM137" i="6"/>
  <c r="CL137" i="6"/>
  <c r="BX137" i="6"/>
  <c r="BV137" i="6"/>
  <c r="BU137" i="6"/>
  <c r="BW137" i="6" s="1"/>
  <c r="BT137" i="6"/>
  <c r="BS137" i="6"/>
  <c r="CK137" i="6" s="1"/>
  <c r="BR137" i="6"/>
  <c r="BD137" i="6"/>
  <c r="BC137" i="6"/>
  <c r="BA137" i="6"/>
  <c r="AZ137" i="6"/>
  <c r="AY137" i="6"/>
  <c r="AX137" i="6"/>
  <c r="BQ137" i="6" s="1"/>
  <c r="D137" i="6"/>
  <c r="DY136" i="6"/>
  <c r="DL136" i="6"/>
  <c r="DJ136" i="6"/>
  <c r="DI136" i="6"/>
  <c r="DK136" i="6" s="1"/>
  <c r="DH136" i="6"/>
  <c r="DG136" i="6"/>
  <c r="DX136" i="6" s="1"/>
  <c r="CR136" i="6"/>
  <c r="CQ136" i="6"/>
  <c r="CO136" i="6"/>
  <c r="CN136" i="6"/>
  <c r="CP136" i="6" s="1"/>
  <c r="CM136" i="6"/>
  <c r="CL136" i="6"/>
  <c r="DF136" i="6" s="1"/>
  <c r="CK136" i="6"/>
  <c r="AG136" i="6" s="1"/>
  <c r="CJ136" i="6"/>
  <c r="BX136" i="6"/>
  <c r="BV136" i="6"/>
  <c r="BU136" i="6"/>
  <c r="BT136" i="6"/>
  <c r="BS136" i="6"/>
  <c r="BR136" i="6"/>
  <c r="BD136" i="6"/>
  <c r="BC136" i="6"/>
  <c r="BA136" i="6"/>
  <c r="AZ136" i="6"/>
  <c r="BB136" i="6" s="1"/>
  <c r="AY136" i="6"/>
  <c r="AX136" i="6"/>
  <c r="BQ136" i="6" s="1"/>
  <c r="D136" i="6"/>
  <c r="DL135" i="6"/>
  <c r="DJ135" i="6"/>
  <c r="DI135" i="6"/>
  <c r="DK135" i="6" s="1"/>
  <c r="DH135" i="6"/>
  <c r="DG135" i="6"/>
  <c r="DX135" i="6" s="1"/>
  <c r="CR135" i="6"/>
  <c r="CQ135" i="6"/>
  <c r="CO135" i="6"/>
  <c r="CN135" i="6"/>
  <c r="CP135" i="6" s="1"/>
  <c r="CM135" i="6"/>
  <c r="CL135" i="6"/>
  <c r="CK135" i="6"/>
  <c r="BX135" i="6"/>
  <c r="BV135" i="6"/>
  <c r="BU135" i="6"/>
  <c r="BW135" i="6" s="1"/>
  <c r="BT135" i="6"/>
  <c r="BS135" i="6"/>
  <c r="CJ135" i="6" s="1"/>
  <c r="BR135" i="6"/>
  <c r="BD135" i="6"/>
  <c r="BC135" i="6"/>
  <c r="BA135" i="6"/>
  <c r="AZ135" i="6"/>
  <c r="AY135" i="6"/>
  <c r="AX135" i="6"/>
  <c r="BQ135" i="6" s="1"/>
  <c r="D135" i="6"/>
  <c r="DL134" i="6"/>
  <c r="DJ134" i="6"/>
  <c r="DI134" i="6"/>
  <c r="DK134" i="6" s="1"/>
  <c r="DH134" i="6"/>
  <c r="DG134" i="6"/>
  <c r="DY134" i="6" s="1"/>
  <c r="CR134" i="6"/>
  <c r="CQ134" i="6"/>
  <c r="CO134" i="6"/>
  <c r="CN134" i="6"/>
  <c r="CP134" i="6" s="1"/>
  <c r="CM134" i="6"/>
  <c r="CL134" i="6"/>
  <c r="BX134" i="6"/>
  <c r="BV134" i="6"/>
  <c r="BU134" i="6"/>
  <c r="BW134" i="6" s="1"/>
  <c r="BT134" i="6"/>
  <c r="BS134" i="6"/>
  <c r="CK134" i="6" s="1"/>
  <c r="BD134" i="6"/>
  <c r="BC134" i="6"/>
  <c r="BA134" i="6"/>
  <c r="BB134" i="6" s="1"/>
  <c r="AZ134" i="6"/>
  <c r="AY134" i="6"/>
  <c r="AX134" i="6"/>
  <c r="BR134" i="6" s="1"/>
  <c r="D134" i="6"/>
  <c r="DL133" i="6"/>
  <c r="DJ133" i="6"/>
  <c r="DI133" i="6"/>
  <c r="DH133" i="6"/>
  <c r="DG133" i="6"/>
  <c r="DY133" i="6" s="1"/>
  <c r="CR133" i="6"/>
  <c r="CQ133" i="6"/>
  <c r="CO133" i="6"/>
  <c r="CN133" i="6"/>
  <c r="CM133" i="6"/>
  <c r="CL133" i="6"/>
  <c r="DF133" i="6" s="1"/>
  <c r="CJ133" i="6"/>
  <c r="BX133" i="6"/>
  <c r="BV133" i="6"/>
  <c r="BU133" i="6"/>
  <c r="BT133" i="6"/>
  <c r="BS133" i="6"/>
  <c r="CK133" i="6" s="1"/>
  <c r="BD133" i="6"/>
  <c r="BC133" i="6"/>
  <c r="BA133" i="6"/>
  <c r="AZ133" i="6"/>
  <c r="AY133" i="6"/>
  <c r="AX133" i="6"/>
  <c r="BR133" i="6" s="1"/>
  <c r="D133" i="6"/>
  <c r="DL132" i="6"/>
  <c r="DJ132" i="6"/>
  <c r="DI132" i="6"/>
  <c r="DK132" i="6" s="1"/>
  <c r="DH132" i="6"/>
  <c r="DG132" i="6"/>
  <c r="DX132" i="6" s="1"/>
  <c r="CR132" i="6"/>
  <c r="CQ132" i="6"/>
  <c r="CO132" i="6"/>
  <c r="CN132" i="6"/>
  <c r="CP132" i="6" s="1"/>
  <c r="CM132" i="6"/>
  <c r="CL132" i="6"/>
  <c r="DF132" i="6" s="1"/>
  <c r="CK132" i="6"/>
  <c r="CJ132" i="6"/>
  <c r="BX132" i="6"/>
  <c r="BV132" i="6"/>
  <c r="BU132" i="6"/>
  <c r="BT132" i="6"/>
  <c r="BS132" i="6"/>
  <c r="BD132" i="6"/>
  <c r="BC132" i="6"/>
  <c r="BA132" i="6"/>
  <c r="AZ132" i="6"/>
  <c r="AY132" i="6"/>
  <c r="AX132" i="6"/>
  <c r="BR132" i="6" s="1"/>
  <c r="D132" i="6"/>
  <c r="DL131" i="6"/>
  <c r="DJ131" i="6"/>
  <c r="DI131" i="6"/>
  <c r="DH131" i="6"/>
  <c r="DG131" i="6"/>
  <c r="DX131" i="6" s="1"/>
  <c r="CR131" i="6"/>
  <c r="CQ131" i="6"/>
  <c r="CO131" i="6"/>
  <c r="CN131" i="6"/>
  <c r="CM131" i="6"/>
  <c r="CL131" i="6"/>
  <c r="DE131" i="6" s="1"/>
  <c r="BX131" i="6"/>
  <c r="BV131" i="6"/>
  <c r="BU131" i="6"/>
  <c r="BT131" i="6"/>
  <c r="BS131" i="6"/>
  <c r="CK131" i="6" s="1"/>
  <c r="BR131" i="6"/>
  <c r="BQ131" i="6"/>
  <c r="BD131" i="6"/>
  <c r="BC131" i="6"/>
  <c r="BA131" i="6"/>
  <c r="AZ131" i="6"/>
  <c r="BB131" i="6" s="1"/>
  <c r="AY131" i="6"/>
  <c r="AX131" i="6"/>
  <c r="D131" i="6"/>
  <c r="DL130" i="6"/>
  <c r="DJ130" i="6"/>
  <c r="DI130" i="6"/>
  <c r="DK130" i="6" s="1"/>
  <c r="DH130" i="6"/>
  <c r="DG130" i="6"/>
  <c r="DY130" i="6" s="1"/>
  <c r="CR130" i="6"/>
  <c r="CQ130" i="6"/>
  <c r="CO130" i="6"/>
  <c r="CN130" i="6"/>
  <c r="CP130" i="6" s="1"/>
  <c r="CM130" i="6"/>
  <c r="CL130" i="6"/>
  <c r="DF130" i="6" s="1"/>
  <c r="BX130" i="6"/>
  <c r="BV130" i="6"/>
  <c r="BU130" i="6"/>
  <c r="BW130" i="6" s="1"/>
  <c r="BT130" i="6"/>
  <c r="BS130" i="6"/>
  <c r="BR130" i="6"/>
  <c r="BQ130" i="6"/>
  <c r="BD130" i="6"/>
  <c r="BC130" i="6"/>
  <c r="BB130" i="6"/>
  <c r="BA130" i="6"/>
  <c r="AZ130" i="6"/>
  <c r="AY130" i="6"/>
  <c r="AX130" i="6"/>
  <c r="D130" i="6"/>
  <c r="DL129" i="6"/>
  <c r="DJ129" i="6"/>
  <c r="DI129" i="6"/>
  <c r="DK129" i="6" s="1"/>
  <c r="DH129" i="6"/>
  <c r="DG129" i="6"/>
  <c r="DY129" i="6" s="1"/>
  <c r="CR129" i="6"/>
  <c r="CQ129" i="6"/>
  <c r="CO129" i="6"/>
  <c r="CN129" i="6"/>
  <c r="CP129" i="6" s="1"/>
  <c r="CM129" i="6"/>
  <c r="CL129" i="6"/>
  <c r="DF129" i="6" s="1"/>
  <c r="BX129" i="6"/>
  <c r="BV129" i="6"/>
  <c r="BU129" i="6"/>
  <c r="BT129" i="6"/>
  <c r="BS129" i="6"/>
  <c r="BR129" i="6"/>
  <c r="BQ129" i="6"/>
  <c r="BD129" i="6"/>
  <c r="BC129" i="6"/>
  <c r="BA129" i="6"/>
  <c r="AZ129" i="6"/>
  <c r="AY129" i="6"/>
  <c r="AX129" i="6"/>
  <c r="D129" i="6"/>
  <c r="DL128" i="6"/>
  <c r="DJ128" i="6"/>
  <c r="DI128" i="6"/>
  <c r="DK128" i="6" s="1"/>
  <c r="DH128" i="6"/>
  <c r="DG128" i="6"/>
  <c r="DX128" i="6" s="1"/>
  <c r="CR128" i="6"/>
  <c r="CQ128" i="6"/>
  <c r="CO128" i="6"/>
  <c r="CN128" i="6"/>
  <c r="CM128" i="6"/>
  <c r="CL128" i="6"/>
  <c r="DF128" i="6" s="1"/>
  <c r="BX128" i="6"/>
  <c r="BV128" i="6"/>
  <c r="BU128" i="6"/>
  <c r="BW128" i="6" s="1"/>
  <c r="BT128" i="6"/>
  <c r="BS128" i="6"/>
  <c r="CJ128" i="6" s="1"/>
  <c r="BD128" i="6"/>
  <c r="BC128" i="6"/>
  <c r="BA128" i="6"/>
  <c r="BB128" i="6" s="1"/>
  <c r="AZ128" i="6"/>
  <c r="AY128" i="6"/>
  <c r="AX128" i="6"/>
  <c r="BR128" i="6" s="1"/>
  <c r="D128" i="6"/>
  <c r="DL127" i="6"/>
  <c r="DJ127" i="6"/>
  <c r="DI127" i="6"/>
  <c r="DK127" i="6" s="1"/>
  <c r="DH127" i="6"/>
  <c r="DG127" i="6"/>
  <c r="DX127" i="6" s="1"/>
  <c r="CR127" i="6"/>
  <c r="CQ127" i="6"/>
  <c r="CO127" i="6"/>
  <c r="CN127" i="6"/>
  <c r="CM127" i="6"/>
  <c r="CL127" i="6"/>
  <c r="DF127" i="6" s="1"/>
  <c r="BX127" i="6"/>
  <c r="BV127" i="6"/>
  <c r="BU127" i="6"/>
  <c r="BW127" i="6" s="1"/>
  <c r="BT127" i="6"/>
  <c r="BS127" i="6"/>
  <c r="CJ127" i="6" s="1"/>
  <c r="BD127" i="6"/>
  <c r="BC127" i="6"/>
  <c r="BB127" i="6"/>
  <c r="BA127" i="6"/>
  <c r="AZ127" i="6"/>
  <c r="AY127" i="6"/>
  <c r="AX127" i="6"/>
  <c r="BR127" i="6" s="1"/>
  <c r="D127" i="6"/>
  <c r="DL126" i="6"/>
  <c r="DJ126" i="6"/>
  <c r="DI126" i="6"/>
  <c r="DK126" i="6" s="1"/>
  <c r="DH126" i="6"/>
  <c r="DG126" i="6"/>
  <c r="DY126" i="6" s="1"/>
  <c r="CR126" i="6"/>
  <c r="CQ126" i="6"/>
  <c r="CO126" i="6"/>
  <c r="CN126" i="6"/>
  <c r="CP126" i="6" s="1"/>
  <c r="CM126" i="6"/>
  <c r="CL126" i="6"/>
  <c r="DF126" i="6" s="1"/>
  <c r="BX126" i="6"/>
  <c r="BV126" i="6"/>
  <c r="BU126" i="6"/>
  <c r="BT126" i="6"/>
  <c r="BS126" i="6"/>
  <c r="CK126" i="6" s="1"/>
  <c r="BD126" i="6"/>
  <c r="BC126" i="6"/>
  <c r="BA126" i="6"/>
  <c r="AZ126" i="6"/>
  <c r="AY126" i="6"/>
  <c r="AX126" i="6"/>
  <c r="BR126" i="6" s="1"/>
  <c r="D126" i="6"/>
  <c r="DL125" i="6"/>
  <c r="DJ125" i="6"/>
  <c r="DI125" i="6"/>
  <c r="DH125" i="6"/>
  <c r="DG125" i="6"/>
  <c r="DY125" i="6" s="1"/>
  <c r="CR125" i="6"/>
  <c r="CQ125" i="6"/>
  <c r="CO125" i="6"/>
  <c r="CN125" i="6"/>
  <c r="CP125" i="6" s="1"/>
  <c r="CM125" i="6"/>
  <c r="CL125" i="6"/>
  <c r="DF125" i="6" s="1"/>
  <c r="CJ125" i="6"/>
  <c r="BX125" i="6"/>
  <c r="BV125" i="6"/>
  <c r="BU125" i="6"/>
  <c r="BT125" i="6"/>
  <c r="BS125" i="6"/>
  <c r="CK125" i="6" s="1"/>
  <c r="BD125" i="6"/>
  <c r="BC125" i="6"/>
  <c r="BA125" i="6"/>
  <c r="AZ125" i="6"/>
  <c r="BB125" i="6" s="1"/>
  <c r="AY125" i="6"/>
  <c r="AX125" i="6"/>
  <c r="D125" i="6"/>
  <c r="DL124" i="6"/>
  <c r="DJ124" i="6"/>
  <c r="DI124" i="6"/>
  <c r="DK124" i="6" s="1"/>
  <c r="DH124" i="6"/>
  <c r="DG124" i="6"/>
  <c r="CR124" i="6"/>
  <c r="CQ124" i="6"/>
  <c r="CO124" i="6"/>
  <c r="CN124" i="6"/>
  <c r="CP124" i="6" s="1"/>
  <c r="CM124" i="6"/>
  <c r="CL124" i="6"/>
  <c r="DE124" i="6" s="1"/>
  <c r="BX124" i="6"/>
  <c r="BV124" i="6"/>
  <c r="BU124" i="6"/>
  <c r="BT124" i="6"/>
  <c r="BS124" i="6"/>
  <c r="CK124" i="6" s="1"/>
  <c r="BD124" i="6"/>
  <c r="BC124" i="6"/>
  <c r="BA124" i="6"/>
  <c r="AZ124" i="6"/>
  <c r="AY124" i="6"/>
  <c r="AX124" i="6"/>
  <c r="D124" i="6"/>
  <c r="DL123" i="6"/>
  <c r="DJ123" i="6"/>
  <c r="DI123" i="6"/>
  <c r="DK123" i="6" s="1"/>
  <c r="DH123" i="6"/>
  <c r="DG123" i="6"/>
  <c r="CR123" i="6"/>
  <c r="CQ123" i="6"/>
  <c r="CO123" i="6"/>
  <c r="CN123" i="6"/>
  <c r="CP123" i="6" s="1"/>
  <c r="CM123" i="6"/>
  <c r="CL123" i="6"/>
  <c r="DF123" i="6" s="1"/>
  <c r="BX123" i="6"/>
  <c r="BW123" i="6"/>
  <c r="BV123" i="6"/>
  <c r="BU123" i="6"/>
  <c r="BT123" i="6"/>
  <c r="BS123" i="6"/>
  <c r="CK123" i="6" s="1"/>
  <c r="BQ123" i="6"/>
  <c r="BD123" i="6"/>
  <c r="BC123" i="6"/>
  <c r="BA123" i="6"/>
  <c r="AZ123" i="6"/>
  <c r="AY123" i="6"/>
  <c r="AX123" i="6"/>
  <c r="BR123" i="6" s="1"/>
  <c r="D123" i="6"/>
  <c r="DL122" i="6"/>
  <c r="DJ122" i="6"/>
  <c r="DI122" i="6"/>
  <c r="DH122" i="6"/>
  <c r="DG122" i="6"/>
  <c r="DY122" i="6" s="1"/>
  <c r="CR122" i="6"/>
  <c r="CQ122" i="6"/>
  <c r="CO122" i="6"/>
  <c r="CN122" i="6"/>
  <c r="CM122" i="6"/>
  <c r="CL122" i="6"/>
  <c r="DF122" i="6" s="1"/>
  <c r="CK122" i="6"/>
  <c r="BX122" i="6"/>
  <c r="BV122" i="6"/>
  <c r="BU122" i="6"/>
  <c r="BW122" i="6" s="1"/>
  <c r="BT122" i="6"/>
  <c r="BS122" i="6"/>
  <c r="CJ122" i="6" s="1"/>
  <c r="BR122" i="6"/>
  <c r="BD122" i="6"/>
  <c r="BC122" i="6"/>
  <c r="BA122" i="6"/>
  <c r="AZ122" i="6"/>
  <c r="AY122" i="6"/>
  <c r="AX122" i="6"/>
  <c r="BQ122" i="6" s="1"/>
  <c r="D122" i="6"/>
  <c r="DL121" i="6"/>
  <c r="DJ121" i="6"/>
  <c r="DI121" i="6"/>
  <c r="DH121" i="6"/>
  <c r="DG121" i="6"/>
  <c r="DY121" i="6" s="1"/>
  <c r="CR121" i="6"/>
  <c r="CQ121" i="6"/>
  <c r="CO121" i="6"/>
  <c r="CN121" i="6"/>
  <c r="CM121" i="6"/>
  <c r="CL121" i="6"/>
  <c r="CK121" i="6"/>
  <c r="BX121" i="6"/>
  <c r="BV121" i="6"/>
  <c r="BU121" i="6"/>
  <c r="BT121" i="6"/>
  <c r="BS121" i="6"/>
  <c r="CJ121" i="6" s="1"/>
  <c r="BR121" i="6"/>
  <c r="BD121" i="6"/>
  <c r="BC121" i="6"/>
  <c r="BA121" i="6"/>
  <c r="AZ121" i="6"/>
  <c r="BB121" i="6" s="1"/>
  <c r="AY121" i="6"/>
  <c r="AX121" i="6"/>
  <c r="BQ121" i="6" s="1"/>
  <c r="D121" i="6"/>
  <c r="DL120" i="6"/>
  <c r="DJ120" i="6"/>
  <c r="DI120" i="6"/>
  <c r="DH120" i="6"/>
  <c r="DG120" i="6"/>
  <c r="DY120" i="6" s="1"/>
  <c r="CR120" i="6"/>
  <c r="CQ120" i="6"/>
  <c r="CO120" i="6"/>
  <c r="CN120" i="6"/>
  <c r="CM120" i="6"/>
  <c r="CL120" i="6"/>
  <c r="BX120" i="6"/>
  <c r="BV120" i="6"/>
  <c r="BU120" i="6"/>
  <c r="BW120" i="6" s="1"/>
  <c r="BT120" i="6"/>
  <c r="BS120" i="6"/>
  <c r="CK120" i="6" s="1"/>
  <c r="BQ120" i="6"/>
  <c r="BD120" i="6"/>
  <c r="BC120" i="6"/>
  <c r="BA120" i="6"/>
  <c r="AZ120" i="6"/>
  <c r="BB120" i="6" s="1"/>
  <c r="AY120" i="6"/>
  <c r="AX120" i="6"/>
  <c r="BR120" i="6" s="1"/>
  <c r="D120" i="6"/>
  <c r="DL119" i="6"/>
  <c r="DJ119" i="6"/>
  <c r="DI119" i="6"/>
  <c r="DH119" i="6"/>
  <c r="DG119" i="6"/>
  <c r="DY119" i="6" s="1"/>
  <c r="CR119" i="6"/>
  <c r="CQ119" i="6"/>
  <c r="CO119" i="6"/>
  <c r="CN119" i="6"/>
  <c r="CM119" i="6"/>
  <c r="CL119" i="6"/>
  <c r="DF119" i="6" s="1"/>
  <c r="BX119" i="6"/>
  <c r="BV119" i="6"/>
  <c r="BU119" i="6"/>
  <c r="BW119" i="6" s="1"/>
  <c r="BT119" i="6"/>
  <c r="BS119" i="6"/>
  <c r="CK119" i="6" s="1"/>
  <c r="BR119" i="6"/>
  <c r="BQ119" i="6"/>
  <c r="BD119" i="6"/>
  <c r="BC119" i="6"/>
  <c r="BA119" i="6"/>
  <c r="AZ119" i="6"/>
  <c r="BB119" i="6" s="1"/>
  <c r="AY119" i="6"/>
  <c r="AX119" i="6"/>
  <c r="D119" i="6"/>
  <c r="DL118" i="6"/>
  <c r="DJ118" i="6"/>
  <c r="DI118" i="6"/>
  <c r="DH118" i="6"/>
  <c r="DG118" i="6"/>
  <c r="DX118" i="6" s="1"/>
  <c r="CR118" i="6"/>
  <c r="CQ118" i="6"/>
  <c r="CO118" i="6"/>
  <c r="CN118" i="6"/>
  <c r="CM118" i="6"/>
  <c r="CL118" i="6"/>
  <c r="DE118" i="6" s="1"/>
  <c r="BX118" i="6"/>
  <c r="BV118" i="6"/>
  <c r="BU118" i="6"/>
  <c r="BT118" i="6"/>
  <c r="BS118" i="6"/>
  <c r="CK118" i="6" s="1"/>
  <c r="BD118" i="6"/>
  <c r="BC118" i="6"/>
  <c r="BA118" i="6"/>
  <c r="AZ118" i="6"/>
  <c r="AY118" i="6"/>
  <c r="AX118" i="6"/>
  <c r="DL117" i="6"/>
  <c r="DJ117" i="6"/>
  <c r="DI117" i="6"/>
  <c r="DH117" i="6"/>
  <c r="DG117" i="6"/>
  <c r="DX117" i="6" s="1"/>
  <c r="CR117" i="6"/>
  <c r="CQ117" i="6"/>
  <c r="CO117" i="6"/>
  <c r="CN117" i="6"/>
  <c r="CM117" i="6"/>
  <c r="CL117" i="6"/>
  <c r="DF117" i="6" s="1"/>
  <c r="BX117" i="6"/>
  <c r="BV117" i="6"/>
  <c r="BU117" i="6"/>
  <c r="BT117" i="6"/>
  <c r="BS117" i="6"/>
  <c r="CK117" i="6" s="1"/>
  <c r="BD117" i="6"/>
  <c r="BC117" i="6"/>
  <c r="BA117" i="6"/>
  <c r="AZ117" i="6"/>
  <c r="AY117" i="6"/>
  <c r="AX117" i="6"/>
  <c r="DL116" i="6"/>
  <c r="DJ116" i="6"/>
  <c r="DI116" i="6"/>
  <c r="DH116" i="6"/>
  <c r="DG116" i="6"/>
  <c r="DY116" i="6" s="1"/>
  <c r="CR116" i="6"/>
  <c r="CQ116" i="6"/>
  <c r="CO116" i="6"/>
  <c r="CN116" i="6"/>
  <c r="CM116" i="6"/>
  <c r="CL116" i="6"/>
  <c r="DE116" i="6" s="1"/>
  <c r="BX116" i="6"/>
  <c r="BV116" i="6"/>
  <c r="BU116" i="6"/>
  <c r="BW116" i="6" s="1"/>
  <c r="BT116" i="6"/>
  <c r="BS116" i="6"/>
  <c r="CK116" i="6" s="1"/>
  <c r="BD116" i="6"/>
  <c r="BC116" i="6"/>
  <c r="BA116" i="6"/>
  <c r="AZ116" i="6"/>
  <c r="AY116" i="6"/>
  <c r="AX116" i="6"/>
  <c r="DL115" i="6"/>
  <c r="DJ115" i="6"/>
  <c r="DI115" i="6"/>
  <c r="DH115" i="6"/>
  <c r="DG115" i="6"/>
  <c r="DY115" i="6" s="1"/>
  <c r="CR115" i="6"/>
  <c r="CQ115" i="6"/>
  <c r="CO115" i="6"/>
  <c r="CN115" i="6"/>
  <c r="CM115" i="6"/>
  <c r="CL115" i="6"/>
  <c r="DF115" i="6" s="1"/>
  <c r="BX115" i="6"/>
  <c r="BV115" i="6"/>
  <c r="BU115" i="6"/>
  <c r="BT115" i="6"/>
  <c r="BS115" i="6"/>
  <c r="BD115" i="6"/>
  <c r="BC115" i="6"/>
  <c r="BA115" i="6"/>
  <c r="AZ115" i="6"/>
  <c r="AY115" i="6"/>
  <c r="AX115" i="6"/>
  <c r="DY114" i="6"/>
  <c r="DX114" i="6"/>
  <c r="DF114" i="6"/>
  <c r="DE114" i="6"/>
  <c r="CK114" i="6"/>
  <c r="CJ114" i="6"/>
  <c r="BR114" i="6"/>
  <c r="BQ114" i="6"/>
  <c r="DY113" i="6"/>
  <c r="DX113" i="6"/>
  <c r="DF113" i="6"/>
  <c r="DE113" i="6"/>
  <c r="CK113" i="6"/>
  <c r="CJ113" i="6"/>
  <c r="BR113" i="6"/>
  <c r="BQ113" i="6"/>
  <c r="DY112" i="6"/>
  <c r="DX112" i="6"/>
  <c r="DF112" i="6"/>
  <c r="DE112" i="6"/>
  <c r="CK112" i="6"/>
  <c r="CJ112" i="6"/>
  <c r="BR112" i="6"/>
  <c r="BQ112" i="6"/>
  <c r="DY111" i="6"/>
  <c r="DX111" i="6"/>
  <c r="DF111" i="6"/>
  <c r="DE111" i="6"/>
  <c r="CK111" i="6"/>
  <c r="CJ111" i="6"/>
  <c r="BR111" i="6"/>
  <c r="BQ111" i="6"/>
  <c r="DY110" i="6"/>
  <c r="DX110" i="6"/>
  <c r="DF110" i="6"/>
  <c r="DE110" i="6"/>
  <c r="CK110" i="6"/>
  <c r="CJ110" i="6"/>
  <c r="BR110" i="6"/>
  <c r="BQ110" i="6"/>
  <c r="DY109" i="6"/>
  <c r="DX109" i="6"/>
  <c r="DF109" i="6"/>
  <c r="DE109" i="6"/>
  <c r="CK109" i="6"/>
  <c r="CJ109" i="6"/>
  <c r="BR109" i="6"/>
  <c r="BQ109" i="6"/>
  <c r="DY108" i="6"/>
  <c r="DX108" i="6"/>
  <c r="DF108" i="6"/>
  <c r="DE108" i="6"/>
  <c r="CK108" i="6"/>
  <c r="CJ108" i="6"/>
  <c r="BR108" i="6"/>
  <c r="BQ108" i="6"/>
  <c r="V108" i="6"/>
  <c r="H108" i="6"/>
  <c r="DY107" i="6"/>
  <c r="DX107" i="6"/>
  <c r="DF107" i="6"/>
  <c r="DE107" i="6"/>
  <c r="CK107" i="6"/>
  <c r="CJ107" i="6"/>
  <c r="BR107" i="6"/>
  <c r="BQ107" i="6"/>
  <c r="DY106" i="6"/>
  <c r="DX106" i="6"/>
  <c r="DF106" i="6"/>
  <c r="DE106" i="6"/>
  <c r="CK106" i="6"/>
  <c r="CJ106" i="6"/>
  <c r="BR106" i="6"/>
  <c r="BQ106" i="6"/>
  <c r="V106" i="6"/>
  <c r="H106" i="6"/>
  <c r="DY105" i="6"/>
  <c r="DX105" i="6"/>
  <c r="DF105" i="6"/>
  <c r="DE105" i="6"/>
  <c r="CK105" i="6"/>
  <c r="CJ105" i="6"/>
  <c r="BR105" i="6"/>
  <c r="BQ105" i="6"/>
  <c r="DY104" i="6"/>
  <c r="DX104" i="6"/>
  <c r="DF104" i="6"/>
  <c r="DE104" i="6"/>
  <c r="CK104" i="6"/>
  <c r="CJ104" i="6"/>
  <c r="BR104" i="6"/>
  <c r="BQ104" i="6"/>
  <c r="H104" i="6"/>
  <c r="DY103" i="6"/>
  <c r="DX103" i="6"/>
  <c r="DF103" i="6"/>
  <c r="DE103" i="6"/>
  <c r="CK103" i="6"/>
  <c r="CJ103" i="6"/>
  <c r="BR103" i="6"/>
  <c r="BQ103" i="6"/>
  <c r="DY102" i="6"/>
  <c r="DX102" i="6"/>
  <c r="DF102" i="6"/>
  <c r="DE102" i="6"/>
  <c r="CK102" i="6"/>
  <c r="CJ102" i="6"/>
  <c r="BR102" i="6"/>
  <c r="BQ102" i="6"/>
  <c r="H102" i="6"/>
  <c r="DY101" i="6"/>
  <c r="DX101" i="6"/>
  <c r="DF101" i="6"/>
  <c r="DE101" i="6"/>
  <c r="CK101" i="6"/>
  <c r="CJ101" i="6"/>
  <c r="BR101" i="6"/>
  <c r="BQ101" i="6"/>
  <c r="DY100" i="6"/>
  <c r="DX100" i="6"/>
  <c r="DF100" i="6"/>
  <c r="DE100" i="6"/>
  <c r="CK100" i="6"/>
  <c r="CJ100" i="6"/>
  <c r="BR100" i="6"/>
  <c r="BQ100" i="6"/>
  <c r="DY99" i="6"/>
  <c r="DX99" i="6"/>
  <c r="DF99" i="6"/>
  <c r="DE99" i="6"/>
  <c r="CK99" i="6"/>
  <c r="CJ99" i="6"/>
  <c r="BR99" i="6"/>
  <c r="BQ99" i="6"/>
  <c r="DY98" i="6"/>
  <c r="DX98" i="6"/>
  <c r="DF98" i="6"/>
  <c r="DE98" i="6"/>
  <c r="CK98" i="6"/>
  <c r="CJ98" i="6"/>
  <c r="BR98" i="6"/>
  <c r="BQ98" i="6"/>
  <c r="AJ98" i="6"/>
  <c r="DY97" i="6"/>
  <c r="DX97" i="6"/>
  <c r="DF97" i="6"/>
  <c r="DE97" i="6"/>
  <c r="CK97" i="6"/>
  <c r="CJ97" i="6"/>
  <c r="BR97" i="6"/>
  <c r="BQ97" i="6"/>
  <c r="DY96" i="6"/>
  <c r="DX96" i="6"/>
  <c r="DF96" i="6"/>
  <c r="DE96" i="6"/>
  <c r="CK96" i="6"/>
  <c r="CJ96" i="6"/>
  <c r="BR96" i="6"/>
  <c r="BQ96" i="6"/>
  <c r="T96" i="6"/>
  <c r="Q96" i="6"/>
  <c r="N96" i="6"/>
  <c r="DY95" i="6"/>
  <c r="DX95" i="6"/>
  <c r="DF95" i="6"/>
  <c r="DE95" i="6"/>
  <c r="CK95" i="6"/>
  <c r="CJ95" i="6"/>
  <c r="BR95" i="6"/>
  <c r="BQ95" i="6"/>
  <c r="DL94" i="6"/>
  <c r="DJ94" i="6"/>
  <c r="DI94" i="6"/>
  <c r="DK94" i="6" s="1"/>
  <c r="DH94" i="6"/>
  <c r="DG94" i="6"/>
  <c r="DY94" i="6" s="1"/>
  <c r="CR94" i="6"/>
  <c r="CQ94" i="6"/>
  <c r="CO94" i="6"/>
  <c r="CN94" i="6"/>
  <c r="CP94" i="6" s="1"/>
  <c r="CM94" i="6"/>
  <c r="CL94" i="6"/>
  <c r="BX94" i="6"/>
  <c r="BV94" i="6"/>
  <c r="BU94" i="6"/>
  <c r="BT94" i="6"/>
  <c r="BS94" i="6"/>
  <c r="CK94" i="6" s="1"/>
  <c r="BQ94" i="6"/>
  <c r="BD94" i="6"/>
  <c r="BC94" i="6"/>
  <c r="BA94" i="6"/>
  <c r="BB94" i="6" s="1"/>
  <c r="AZ94" i="6"/>
  <c r="AY94" i="6"/>
  <c r="AX94" i="6"/>
  <c r="BR94" i="6" s="1"/>
  <c r="D94" i="6"/>
  <c r="DL93" i="6"/>
  <c r="DJ93" i="6"/>
  <c r="DI93" i="6"/>
  <c r="DK93" i="6" s="1"/>
  <c r="DH93" i="6"/>
  <c r="DG93" i="6"/>
  <c r="DY93" i="6" s="1"/>
  <c r="CR93" i="6"/>
  <c r="CQ93" i="6"/>
  <c r="CO93" i="6"/>
  <c r="CN93" i="6"/>
  <c r="CP93" i="6" s="1"/>
  <c r="CM93" i="6"/>
  <c r="CL93" i="6"/>
  <c r="DF93" i="6" s="1"/>
  <c r="BX93" i="6"/>
  <c r="BV93" i="6"/>
  <c r="BU93" i="6"/>
  <c r="BT93" i="6"/>
  <c r="BS93" i="6"/>
  <c r="CK93" i="6" s="1"/>
  <c r="BR93" i="6"/>
  <c r="BQ93" i="6"/>
  <c r="BD93" i="6"/>
  <c r="BC93" i="6"/>
  <c r="BA93" i="6"/>
  <c r="AZ93" i="6"/>
  <c r="AY93" i="6"/>
  <c r="AX93" i="6"/>
  <c r="D93" i="6"/>
  <c r="DL92" i="6"/>
  <c r="DJ92" i="6"/>
  <c r="DI92" i="6"/>
  <c r="DK92" i="6" s="1"/>
  <c r="DH92" i="6"/>
  <c r="DG92" i="6"/>
  <c r="DX92" i="6" s="1"/>
  <c r="CR92" i="6"/>
  <c r="CQ92" i="6"/>
  <c r="CO92" i="6"/>
  <c r="CN92" i="6"/>
  <c r="CP92" i="6" s="1"/>
  <c r="CM92" i="6"/>
  <c r="CL92" i="6"/>
  <c r="DF92" i="6" s="1"/>
  <c r="BX92" i="6"/>
  <c r="BV92" i="6"/>
  <c r="BU92" i="6"/>
  <c r="BT92" i="6"/>
  <c r="BS92" i="6"/>
  <c r="CK92" i="6" s="1"/>
  <c r="BR92" i="6"/>
  <c r="BD92" i="6"/>
  <c r="BC92" i="6"/>
  <c r="BA92" i="6"/>
  <c r="AZ92" i="6"/>
  <c r="BB92" i="6" s="1"/>
  <c r="AY92" i="6"/>
  <c r="AX92" i="6"/>
  <c r="BQ92" i="6" s="1"/>
  <c r="D92" i="6"/>
  <c r="DL91" i="6"/>
  <c r="DJ91" i="6"/>
  <c r="DI91" i="6"/>
  <c r="DK91" i="6" s="1"/>
  <c r="DH91" i="6"/>
  <c r="DG91" i="6"/>
  <c r="DX91" i="6" s="1"/>
  <c r="CR91" i="6"/>
  <c r="CQ91" i="6"/>
  <c r="CO91" i="6"/>
  <c r="CN91" i="6"/>
  <c r="CP91" i="6" s="1"/>
  <c r="CM91" i="6"/>
  <c r="CL91" i="6"/>
  <c r="DF91" i="6" s="1"/>
  <c r="BX91" i="6"/>
  <c r="BV91" i="6"/>
  <c r="BU91" i="6"/>
  <c r="BW91" i="6" s="1"/>
  <c r="BT91" i="6"/>
  <c r="BS91" i="6"/>
  <c r="CK91" i="6" s="1"/>
  <c r="BD91" i="6"/>
  <c r="BC91" i="6"/>
  <c r="BB91" i="6"/>
  <c r="BA91" i="6"/>
  <c r="AZ91" i="6"/>
  <c r="AY91" i="6"/>
  <c r="AX91" i="6"/>
  <c r="BR91" i="6" s="1"/>
  <c r="D91" i="6"/>
  <c r="DL90" i="6"/>
  <c r="DJ90" i="6"/>
  <c r="DI90" i="6"/>
  <c r="DK90" i="6" s="1"/>
  <c r="DH90" i="6"/>
  <c r="DG90" i="6"/>
  <c r="DY90" i="6" s="1"/>
  <c r="CR90" i="6"/>
  <c r="CQ90" i="6"/>
  <c r="CO90" i="6"/>
  <c r="CN90" i="6"/>
  <c r="CP90" i="6" s="1"/>
  <c r="CM90" i="6"/>
  <c r="CL90" i="6"/>
  <c r="DF90" i="6" s="1"/>
  <c r="BX90" i="6"/>
  <c r="BV90" i="6"/>
  <c r="BU90" i="6"/>
  <c r="BT90" i="6"/>
  <c r="BS90" i="6"/>
  <c r="BD90" i="6"/>
  <c r="BC90" i="6"/>
  <c r="BA90" i="6"/>
  <c r="AZ90" i="6"/>
  <c r="BB90" i="6" s="1"/>
  <c r="AY90" i="6"/>
  <c r="AX90" i="6"/>
  <c r="BQ90" i="6" s="1"/>
  <c r="D90" i="6"/>
  <c r="DL89" i="6"/>
  <c r="DJ89" i="6"/>
  <c r="DI89" i="6"/>
  <c r="DH89" i="6"/>
  <c r="DG89" i="6"/>
  <c r="DY89" i="6" s="1"/>
  <c r="CR89" i="6"/>
  <c r="CQ89" i="6"/>
  <c r="CO89" i="6"/>
  <c r="CN89" i="6"/>
  <c r="CM89" i="6"/>
  <c r="CL89" i="6"/>
  <c r="DF89" i="6" s="1"/>
  <c r="BX89" i="6"/>
  <c r="BV89" i="6"/>
  <c r="BU89" i="6"/>
  <c r="BW89" i="6" s="1"/>
  <c r="BT89" i="6"/>
  <c r="BS89" i="6"/>
  <c r="BD89" i="6"/>
  <c r="BC89" i="6"/>
  <c r="BA89" i="6"/>
  <c r="AZ89" i="6"/>
  <c r="BB89" i="6" s="1"/>
  <c r="AY89" i="6"/>
  <c r="AX89" i="6"/>
  <c r="BR89" i="6" s="1"/>
  <c r="D89" i="6"/>
  <c r="DL88" i="6"/>
  <c r="DJ88" i="6"/>
  <c r="DI88" i="6"/>
  <c r="DK88" i="6" s="1"/>
  <c r="DH88" i="6"/>
  <c r="DG88" i="6"/>
  <c r="DY88" i="6" s="1"/>
  <c r="CR88" i="6"/>
  <c r="CQ88" i="6"/>
  <c r="CO88" i="6"/>
  <c r="CN88" i="6"/>
  <c r="CP88" i="6" s="1"/>
  <c r="CM88" i="6"/>
  <c r="CL88" i="6"/>
  <c r="DF88" i="6" s="1"/>
  <c r="CK88" i="6"/>
  <c r="CJ88" i="6"/>
  <c r="BX88" i="6"/>
  <c r="BV88" i="6"/>
  <c r="BU88" i="6"/>
  <c r="BT88" i="6"/>
  <c r="BS88" i="6"/>
  <c r="BD88" i="6"/>
  <c r="BC88" i="6"/>
  <c r="BA88" i="6"/>
  <c r="AZ88" i="6"/>
  <c r="AY88" i="6"/>
  <c r="AX88" i="6"/>
  <c r="BR88" i="6" s="1"/>
  <c r="D88" i="6"/>
  <c r="DL87" i="6"/>
  <c r="DJ87" i="6"/>
  <c r="DI87" i="6"/>
  <c r="DH87" i="6"/>
  <c r="DG87" i="6"/>
  <c r="DY87" i="6" s="1"/>
  <c r="CR87" i="6"/>
  <c r="CQ87" i="6"/>
  <c r="CO87" i="6"/>
  <c r="CN87" i="6"/>
  <c r="CM87" i="6"/>
  <c r="CL87" i="6"/>
  <c r="DE87" i="6" s="1"/>
  <c r="BX87" i="6"/>
  <c r="BV87" i="6"/>
  <c r="BU87" i="6"/>
  <c r="BW87" i="6" s="1"/>
  <c r="BT87" i="6"/>
  <c r="BS87" i="6"/>
  <c r="CK87" i="6" s="1"/>
  <c r="BD87" i="6"/>
  <c r="BC87" i="6"/>
  <c r="BA87" i="6"/>
  <c r="AZ87" i="6"/>
  <c r="BB87" i="6" s="1"/>
  <c r="AY87" i="6"/>
  <c r="AX87" i="6"/>
  <c r="D87" i="6"/>
  <c r="DL86" i="6"/>
  <c r="DJ86" i="6"/>
  <c r="DI86" i="6"/>
  <c r="DK86" i="6" s="1"/>
  <c r="DH86" i="6"/>
  <c r="DG86" i="6"/>
  <c r="CR86" i="6"/>
  <c r="CQ86" i="6"/>
  <c r="CO86" i="6"/>
  <c r="CN86" i="6"/>
  <c r="CP86" i="6" s="1"/>
  <c r="CM86" i="6"/>
  <c r="CL86" i="6"/>
  <c r="DE86" i="6" s="1"/>
  <c r="CJ86" i="6"/>
  <c r="BX86" i="6"/>
  <c r="BV86" i="6"/>
  <c r="BU86" i="6"/>
  <c r="BT86" i="6"/>
  <c r="BS86" i="6"/>
  <c r="CK86" i="6" s="1"/>
  <c r="BD86" i="6"/>
  <c r="BC86" i="6"/>
  <c r="BA86" i="6"/>
  <c r="AZ86" i="6"/>
  <c r="BB86" i="6" s="1"/>
  <c r="AY86" i="6"/>
  <c r="AX86" i="6"/>
  <c r="D86" i="6"/>
  <c r="DL85" i="6"/>
  <c r="DJ85" i="6"/>
  <c r="DI85" i="6"/>
  <c r="DK85" i="6" s="1"/>
  <c r="DH85" i="6"/>
  <c r="DG85" i="6"/>
  <c r="DY85" i="6" s="1"/>
  <c r="CR85" i="6"/>
  <c r="CQ85" i="6"/>
  <c r="CO85" i="6"/>
  <c r="CN85" i="6"/>
  <c r="CP85" i="6" s="1"/>
  <c r="CM85" i="6"/>
  <c r="CL85" i="6"/>
  <c r="BX85" i="6"/>
  <c r="BW85" i="6"/>
  <c r="BV85" i="6"/>
  <c r="BU85" i="6"/>
  <c r="BT85" i="6"/>
  <c r="BS85" i="6"/>
  <c r="CK85" i="6" s="1"/>
  <c r="BQ85" i="6"/>
  <c r="BD85" i="6"/>
  <c r="BC85" i="6"/>
  <c r="BA85" i="6"/>
  <c r="AZ85" i="6"/>
  <c r="AY85" i="6"/>
  <c r="AX85" i="6"/>
  <c r="BR85" i="6" s="1"/>
  <c r="D85" i="6"/>
  <c r="DL84" i="6"/>
  <c r="DJ84" i="6"/>
  <c r="DI84" i="6"/>
  <c r="DK84" i="6" s="1"/>
  <c r="DH84" i="6"/>
  <c r="DG84" i="6"/>
  <c r="DY84" i="6" s="1"/>
  <c r="CR84" i="6"/>
  <c r="CQ84" i="6"/>
  <c r="CO84" i="6"/>
  <c r="CN84" i="6"/>
  <c r="CP84" i="6" s="1"/>
  <c r="CM84" i="6"/>
  <c r="CL84" i="6"/>
  <c r="DF84" i="6" s="1"/>
  <c r="CJ84" i="6"/>
  <c r="BX84" i="6"/>
  <c r="BV84" i="6"/>
  <c r="BU84" i="6"/>
  <c r="BW84" i="6" s="1"/>
  <c r="BT84" i="6"/>
  <c r="BS84" i="6"/>
  <c r="CK84" i="6" s="1"/>
  <c r="BR84" i="6"/>
  <c r="BD84" i="6"/>
  <c r="BC84" i="6"/>
  <c r="BA84" i="6"/>
  <c r="AZ84" i="6"/>
  <c r="AY84" i="6"/>
  <c r="AX84" i="6"/>
  <c r="BQ84" i="6" s="1"/>
  <c r="D84" i="6"/>
  <c r="DL83" i="6"/>
  <c r="DJ83" i="6"/>
  <c r="DI83" i="6"/>
  <c r="DH83" i="6"/>
  <c r="DG83" i="6"/>
  <c r="DY83" i="6" s="1"/>
  <c r="CR83" i="6"/>
  <c r="CQ83" i="6"/>
  <c r="CO83" i="6"/>
  <c r="CN83" i="6"/>
  <c r="CM83" i="6"/>
  <c r="CL83" i="6"/>
  <c r="DE83" i="6" s="1"/>
  <c r="CK83" i="6"/>
  <c r="CJ83" i="6"/>
  <c r="BX83" i="6"/>
  <c r="BV83" i="6"/>
  <c r="BU83" i="6"/>
  <c r="BW83" i="6" s="1"/>
  <c r="BT83" i="6"/>
  <c r="BS83" i="6"/>
  <c r="BQ83" i="6"/>
  <c r="BD83" i="6"/>
  <c r="BC83" i="6"/>
  <c r="BA83" i="6"/>
  <c r="AZ83" i="6"/>
  <c r="BB83" i="6" s="1"/>
  <c r="AY83" i="6"/>
  <c r="AX83" i="6"/>
  <c r="BR83" i="6" s="1"/>
  <c r="D83" i="6"/>
  <c r="DL82" i="6"/>
  <c r="DJ82" i="6"/>
  <c r="DI82" i="6"/>
  <c r="DK82" i="6" s="1"/>
  <c r="DH82" i="6"/>
  <c r="DG82" i="6"/>
  <c r="DY82" i="6" s="1"/>
  <c r="CR82" i="6"/>
  <c r="CQ82" i="6"/>
  <c r="CO82" i="6"/>
  <c r="CN82" i="6"/>
  <c r="CP82" i="6" s="1"/>
  <c r="CM82" i="6"/>
  <c r="CL82" i="6"/>
  <c r="DE82" i="6" s="1"/>
  <c r="BX82" i="6"/>
  <c r="BV82" i="6"/>
  <c r="BU82" i="6"/>
  <c r="BW82" i="6" s="1"/>
  <c r="BT82" i="6"/>
  <c r="BS82" i="6"/>
  <c r="CK82" i="6" s="1"/>
  <c r="BR82" i="6"/>
  <c r="BQ82" i="6"/>
  <c r="BD82" i="6"/>
  <c r="BC82" i="6"/>
  <c r="BA82" i="6"/>
  <c r="AZ82" i="6"/>
  <c r="BB82" i="6" s="1"/>
  <c r="AY82" i="6"/>
  <c r="AX82" i="6"/>
  <c r="D82" i="6"/>
  <c r="DL81" i="6"/>
  <c r="DJ81" i="6"/>
  <c r="DI81" i="6"/>
  <c r="DH81" i="6"/>
  <c r="DG81" i="6"/>
  <c r="DY81" i="6" s="1"/>
  <c r="CR81" i="6"/>
  <c r="CQ81" i="6"/>
  <c r="CO81" i="6"/>
  <c r="CN81" i="6"/>
  <c r="CM81" i="6"/>
  <c r="CL81" i="6"/>
  <c r="DF81" i="6" s="1"/>
  <c r="CK81" i="6"/>
  <c r="BX81" i="6"/>
  <c r="BV81" i="6"/>
  <c r="BU81" i="6"/>
  <c r="BW81" i="6" s="1"/>
  <c r="BT81" i="6"/>
  <c r="BS81" i="6"/>
  <c r="CJ81" i="6" s="1"/>
  <c r="BD81" i="6"/>
  <c r="BC81" i="6"/>
  <c r="BA81" i="6"/>
  <c r="AZ81" i="6"/>
  <c r="AY81" i="6"/>
  <c r="AX81" i="6"/>
  <c r="BR81" i="6" s="1"/>
  <c r="D81" i="6"/>
  <c r="DL80" i="6"/>
  <c r="DJ80" i="6"/>
  <c r="DI80" i="6"/>
  <c r="DK80" i="6" s="1"/>
  <c r="DH80" i="6"/>
  <c r="DG80" i="6"/>
  <c r="DX80" i="6" s="1"/>
  <c r="CR80" i="6"/>
  <c r="CQ80" i="6"/>
  <c r="CO80" i="6"/>
  <c r="CN80" i="6"/>
  <c r="CP80" i="6" s="1"/>
  <c r="CM80" i="6"/>
  <c r="CL80" i="6"/>
  <c r="CK80" i="6"/>
  <c r="BX80" i="6"/>
  <c r="BV80" i="6"/>
  <c r="BU80" i="6"/>
  <c r="BW80" i="6" s="1"/>
  <c r="BT80" i="6"/>
  <c r="BS80" i="6"/>
  <c r="CJ80" i="6" s="1"/>
  <c r="BD80" i="6"/>
  <c r="BC80" i="6"/>
  <c r="BB80" i="6"/>
  <c r="BA80" i="6"/>
  <c r="AZ80" i="6"/>
  <c r="AY80" i="6"/>
  <c r="AX80" i="6"/>
  <c r="BR80" i="6" s="1"/>
  <c r="D80" i="6"/>
  <c r="DL79" i="6"/>
  <c r="DJ79" i="6"/>
  <c r="DI79" i="6"/>
  <c r="DK79" i="6" s="1"/>
  <c r="DH79" i="6"/>
  <c r="DG79" i="6"/>
  <c r="DY79" i="6" s="1"/>
  <c r="CR79" i="6"/>
  <c r="CQ79" i="6"/>
  <c r="CO79" i="6"/>
  <c r="CN79" i="6"/>
  <c r="CP79" i="6" s="1"/>
  <c r="CM79" i="6"/>
  <c r="CL79" i="6"/>
  <c r="BX79" i="6"/>
  <c r="BV79" i="6"/>
  <c r="BU79" i="6"/>
  <c r="BT79" i="6"/>
  <c r="BS79" i="6"/>
  <c r="CK79" i="6" s="1"/>
  <c r="BD79" i="6"/>
  <c r="BC79" i="6"/>
  <c r="BA79" i="6"/>
  <c r="AZ79" i="6"/>
  <c r="BB79" i="6" s="1"/>
  <c r="AY79" i="6"/>
  <c r="AX79" i="6"/>
  <c r="BQ79" i="6" s="1"/>
  <c r="D79" i="6"/>
  <c r="DL78" i="6"/>
  <c r="DJ78" i="6"/>
  <c r="DI78" i="6"/>
  <c r="DK78" i="6" s="1"/>
  <c r="DH78" i="6"/>
  <c r="DG78" i="6"/>
  <c r="DY78" i="6" s="1"/>
  <c r="CR78" i="6"/>
  <c r="CQ78" i="6"/>
  <c r="CO78" i="6"/>
  <c r="CN78" i="6"/>
  <c r="CP78" i="6" s="1"/>
  <c r="CM78" i="6"/>
  <c r="CL78" i="6"/>
  <c r="DF78" i="6" s="1"/>
  <c r="BX78" i="6"/>
  <c r="BW78" i="6"/>
  <c r="BV78" i="6"/>
  <c r="BU78" i="6"/>
  <c r="BT78" i="6"/>
  <c r="BS78" i="6"/>
  <c r="CK78" i="6" s="1"/>
  <c r="BD78" i="6"/>
  <c r="BC78" i="6"/>
  <c r="BA78" i="6"/>
  <c r="AZ78" i="6"/>
  <c r="BB78" i="6" s="1"/>
  <c r="AY78" i="6"/>
  <c r="AX78" i="6"/>
  <c r="BR78" i="6" s="1"/>
  <c r="D78" i="6"/>
  <c r="DL77" i="6"/>
  <c r="DJ77" i="6"/>
  <c r="DI77" i="6"/>
  <c r="DK77" i="6" s="1"/>
  <c r="DH77" i="6"/>
  <c r="DG77" i="6"/>
  <c r="DY77" i="6" s="1"/>
  <c r="CR77" i="6"/>
  <c r="CQ77" i="6"/>
  <c r="CO77" i="6"/>
  <c r="CN77" i="6"/>
  <c r="CP77" i="6" s="1"/>
  <c r="CM77" i="6"/>
  <c r="CL77" i="6"/>
  <c r="DF77" i="6" s="1"/>
  <c r="BX77" i="6"/>
  <c r="BV77" i="6"/>
  <c r="BU77" i="6"/>
  <c r="BW77" i="6" s="1"/>
  <c r="BT77" i="6"/>
  <c r="BS77" i="6"/>
  <c r="CK77" i="6" s="1"/>
  <c r="BQ77" i="6"/>
  <c r="BD77" i="6"/>
  <c r="BC77" i="6"/>
  <c r="BA77" i="6"/>
  <c r="AZ77" i="6"/>
  <c r="AY77" i="6"/>
  <c r="AX77" i="6"/>
  <c r="BR77" i="6" s="1"/>
  <c r="D77" i="6"/>
  <c r="DL76" i="6"/>
  <c r="DJ76" i="6"/>
  <c r="DI76" i="6"/>
  <c r="DH76" i="6"/>
  <c r="DG76" i="6"/>
  <c r="DX76" i="6" s="1"/>
  <c r="CR76" i="6"/>
  <c r="CQ76" i="6"/>
  <c r="CO76" i="6"/>
  <c r="CN76" i="6"/>
  <c r="CM76" i="6"/>
  <c r="CL76" i="6"/>
  <c r="DE76" i="6" s="1"/>
  <c r="BX76" i="6"/>
  <c r="BV76" i="6"/>
  <c r="BU76" i="6"/>
  <c r="BW76" i="6" s="1"/>
  <c r="BT76" i="6"/>
  <c r="BS76" i="6"/>
  <c r="CK76" i="6" s="1"/>
  <c r="BD76" i="6"/>
  <c r="BC76" i="6"/>
  <c r="BA76" i="6"/>
  <c r="AZ76" i="6"/>
  <c r="BB76" i="6" s="1"/>
  <c r="AY76" i="6"/>
  <c r="AX76" i="6"/>
  <c r="BR76" i="6" s="1"/>
  <c r="D76" i="6"/>
  <c r="DL75" i="6"/>
  <c r="DJ75" i="6"/>
  <c r="DI75" i="6"/>
  <c r="DK75" i="6" s="1"/>
  <c r="DH75" i="6"/>
  <c r="DG75" i="6"/>
  <c r="DY75" i="6" s="1"/>
  <c r="CR75" i="6"/>
  <c r="CQ75" i="6"/>
  <c r="CO75" i="6"/>
  <c r="CN75" i="6"/>
  <c r="CP75" i="6" s="1"/>
  <c r="CM75" i="6"/>
  <c r="CL75" i="6"/>
  <c r="DF75" i="6" s="1"/>
  <c r="BX75" i="6"/>
  <c r="BV75" i="6"/>
  <c r="BW75" i="6" s="1"/>
  <c r="BU75" i="6"/>
  <c r="BT75" i="6"/>
  <c r="BS75" i="6"/>
  <c r="BR75" i="6"/>
  <c r="BD75" i="6"/>
  <c r="BC75" i="6"/>
  <c r="BA75" i="6"/>
  <c r="AZ75" i="6"/>
  <c r="BB75" i="6" s="1"/>
  <c r="AY75" i="6"/>
  <c r="AX75" i="6"/>
  <c r="BQ75" i="6" s="1"/>
  <c r="D75" i="6"/>
  <c r="DL74" i="6"/>
  <c r="DJ74" i="6"/>
  <c r="DI74" i="6"/>
  <c r="DK74" i="6" s="1"/>
  <c r="DH74" i="6"/>
  <c r="DG74" i="6"/>
  <c r="DY74" i="6" s="1"/>
  <c r="CR74" i="6"/>
  <c r="CQ74" i="6"/>
  <c r="CO74" i="6"/>
  <c r="CN74" i="6"/>
  <c r="CP74" i="6" s="1"/>
  <c r="CM74" i="6"/>
  <c r="CL74" i="6"/>
  <c r="DF74" i="6" s="1"/>
  <c r="BX74" i="6"/>
  <c r="BV74" i="6"/>
  <c r="BU74" i="6"/>
  <c r="BW74" i="6" s="1"/>
  <c r="BT74" i="6"/>
  <c r="BS74" i="6"/>
  <c r="BD74" i="6"/>
  <c r="BC74" i="6"/>
  <c r="BA74" i="6"/>
  <c r="AZ74" i="6"/>
  <c r="BB74" i="6" s="1"/>
  <c r="AY74" i="6"/>
  <c r="AX74" i="6"/>
  <c r="BR74" i="6" s="1"/>
  <c r="D74" i="6"/>
  <c r="DL73" i="6"/>
  <c r="DJ73" i="6"/>
  <c r="DI73" i="6"/>
  <c r="DH73" i="6"/>
  <c r="DG73" i="6"/>
  <c r="DX73" i="6" s="1"/>
  <c r="CR73" i="6"/>
  <c r="CQ73" i="6"/>
  <c r="CO73" i="6"/>
  <c r="CN73" i="6"/>
  <c r="CM73" i="6"/>
  <c r="CL73" i="6"/>
  <c r="DF73" i="6" s="1"/>
  <c r="CK73" i="6"/>
  <c r="CJ73" i="6"/>
  <c r="BX73" i="6"/>
  <c r="BV73" i="6"/>
  <c r="BU73" i="6"/>
  <c r="BW73" i="6" s="1"/>
  <c r="BT73" i="6"/>
  <c r="BS73" i="6"/>
  <c r="BQ73" i="6"/>
  <c r="BD73" i="6"/>
  <c r="BC73" i="6"/>
  <c r="BA73" i="6"/>
  <c r="AZ73" i="6"/>
  <c r="BB73" i="6" s="1"/>
  <c r="AY73" i="6"/>
  <c r="AX73" i="6"/>
  <c r="BR73" i="6" s="1"/>
  <c r="D73" i="6"/>
  <c r="DL72" i="6"/>
  <c r="DJ72" i="6"/>
  <c r="DI72" i="6"/>
  <c r="DK72" i="6" s="1"/>
  <c r="DH72" i="6"/>
  <c r="DG72" i="6"/>
  <c r="DY72" i="6" s="1"/>
  <c r="CR72" i="6"/>
  <c r="CQ72" i="6"/>
  <c r="CO72" i="6"/>
  <c r="CN72" i="6"/>
  <c r="CP72" i="6" s="1"/>
  <c r="CM72" i="6"/>
  <c r="CL72" i="6"/>
  <c r="DF72" i="6" s="1"/>
  <c r="BX72" i="6"/>
  <c r="BV72" i="6"/>
  <c r="BU72" i="6"/>
  <c r="BT72" i="6"/>
  <c r="BS72" i="6"/>
  <c r="CJ72" i="6" s="1"/>
  <c r="BD72" i="6"/>
  <c r="BC72" i="6"/>
  <c r="BA72" i="6"/>
  <c r="AZ72" i="6"/>
  <c r="BB72" i="6" s="1"/>
  <c r="AY72" i="6"/>
  <c r="AX72" i="6"/>
  <c r="BR72" i="6" s="1"/>
  <c r="D72" i="6"/>
  <c r="DL71" i="6"/>
  <c r="DJ71" i="6"/>
  <c r="DI71" i="6"/>
  <c r="DK71" i="6" s="1"/>
  <c r="DH71" i="6"/>
  <c r="DG71" i="6"/>
  <c r="DX71" i="6" s="1"/>
  <c r="CR71" i="6"/>
  <c r="CQ71" i="6"/>
  <c r="CO71" i="6"/>
  <c r="CN71" i="6"/>
  <c r="CP71" i="6" s="1"/>
  <c r="CM71" i="6"/>
  <c r="CL71" i="6"/>
  <c r="DE71" i="6" s="1"/>
  <c r="BX71" i="6"/>
  <c r="BV71" i="6"/>
  <c r="BU71" i="6"/>
  <c r="BT71" i="6"/>
  <c r="BS71" i="6"/>
  <c r="CK71" i="6" s="1"/>
  <c r="BD71" i="6"/>
  <c r="BC71" i="6"/>
  <c r="BA71" i="6"/>
  <c r="AZ71" i="6"/>
  <c r="BB71" i="6" s="1"/>
  <c r="AY71" i="6"/>
  <c r="AX71" i="6"/>
  <c r="BR71" i="6" s="1"/>
  <c r="D71" i="6"/>
  <c r="DL70" i="6"/>
  <c r="DJ70" i="6"/>
  <c r="DI70" i="6"/>
  <c r="DH70" i="6"/>
  <c r="DG70" i="6"/>
  <c r="CR70" i="6"/>
  <c r="CQ70" i="6"/>
  <c r="CO70" i="6"/>
  <c r="CN70" i="6"/>
  <c r="CM70" i="6"/>
  <c r="CL70" i="6"/>
  <c r="DF70" i="6" s="1"/>
  <c r="BX70" i="6"/>
  <c r="BV70" i="6"/>
  <c r="BU70" i="6"/>
  <c r="BW70" i="6" s="1"/>
  <c r="BT70" i="6"/>
  <c r="BS70" i="6"/>
  <c r="BD70" i="6"/>
  <c r="BC70" i="6"/>
  <c r="BA70" i="6"/>
  <c r="AZ70" i="6"/>
  <c r="BB70" i="6" s="1"/>
  <c r="AY70" i="6"/>
  <c r="AX70" i="6"/>
  <c r="BR70" i="6" s="1"/>
  <c r="D70" i="6"/>
  <c r="DL69" i="6"/>
  <c r="DJ69" i="6"/>
  <c r="DI69" i="6"/>
  <c r="DH69" i="6"/>
  <c r="DG69" i="6"/>
  <c r="DY69" i="6" s="1"/>
  <c r="CR69" i="6"/>
  <c r="CQ69" i="6"/>
  <c r="CO69" i="6"/>
  <c r="CN69" i="6"/>
  <c r="CM69" i="6"/>
  <c r="CL69" i="6"/>
  <c r="DF69" i="6" s="1"/>
  <c r="BX69" i="6"/>
  <c r="BV69" i="6"/>
  <c r="BU69" i="6"/>
  <c r="BT69" i="6"/>
  <c r="BS69" i="6"/>
  <c r="CK69" i="6" s="1"/>
  <c r="BD69" i="6"/>
  <c r="BC69" i="6"/>
  <c r="BA69" i="6"/>
  <c r="AZ69" i="6"/>
  <c r="AY69" i="6"/>
  <c r="AX69" i="6"/>
  <c r="D69" i="6"/>
  <c r="DL68" i="6"/>
  <c r="DJ68" i="6"/>
  <c r="DI68" i="6"/>
  <c r="DH68" i="6"/>
  <c r="DG68" i="6"/>
  <c r="DY68" i="6" s="1"/>
  <c r="CR68" i="6"/>
  <c r="CQ68" i="6"/>
  <c r="CO68" i="6"/>
  <c r="CN68" i="6"/>
  <c r="CM68" i="6"/>
  <c r="CL68" i="6"/>
  <c r="DF68" i="6" s="1"/>
  <c r="BX68" i="6"/>
  <c r="BV68" i="6"/>
  <c r="BU68" i="6"/>
  <c r="BW68" i="6" s="1"/>
  <c r="BT68" i="6"/>
  <c r="BS68" i="6"/>
  <c r="CJ68" i="6" s="1"/>
  <c r="BD68" i="6"/>
  <c r="BC68" i="6"/>
  <c r="BA68" i="6"/>
  <c r="AZ68" i="6"/>
  <c r="AY68" i="6"/>
  <c r="AX68" i="6"/>
  <c r="BQ68" i="6" s="1"/>
  <c r="D68" i="6"/>
  <c r="DL67" i="6"/>
  <c r="DJ67" i="6"/>
  <c r="DI67" i="6"/>
  <c r="DH67" i="6"/>
  <c r="DG67" i="6"/>
  <c r="DY67" i="6" s="1"/>
  <c r="CR67" i="6"/>
  <c r="CQ67" i="6"/>
  <c r="CO67" i="6"/>
  <c r="CN67" i="6"/>
  <c r="CM67" i="6"/>
  <c r="CL67" i="6"/>
  <c r="DF67" i="6" s="1"/>
  <c r="BX67" i="6"/>
  <c r="BV67" i="6"/>
  <c r="BU67" i="6"/>
  <c r="BT67" i="6"/>
  <c r="BS67" i="6"/>
  <c r="CK67" i="6" s="1"/>
  <c r="BD67" i="6"/>
  <c r="BC67" i="6"/>
  <c r="BA67" i="6"/>
  <c r="AZ67" i="6"/>
  <c r="AY67" i="6"/>
  <c r="AX67" i="6"/>
  <c r="D67" i="6"/>
  <c r="DL66" i="6"/>
  <c r="DJ66" i="6"/>
  <c r="DI66" i="6"/>
  <c r="DH66" i="6"/>
  <c r="DG66" i="6"/>
  <c r="DY66" i="6" s="1"/>
  <c r="CR66" i="6"/>
  <c r="CQ66" i="6"/>
  <c r="CO66" i="6"/>
  <c r="CN66" i="6"/>
  <c r="CM66" i="6"/>
  <c r="CL66" i="6"/>
  <c r="DF66" i="6" s="1"/>
  <c r="BX66" i="6"/>
  <c r="BV66" i="6"/>
  <c r="BU66" i="6"/>
  <c r="BT66" i="6"/>
  <c r="BS66" i="6"/>
  <c r="CK66" i="6" s="1"/>
  <c r="BD66" i="6"/>
  <c r="BC66" i="6"/>
  <c r="BA66" i="6"/>
  <c r="AZ66" i="6"/>
  <c r="AY66" i="6"/>
  <c r="AX66" i="6"/>
  <c r="D66" i="6"/>
  <c r="DY65" i="6"/>
  <c r="DX65" i="6"/>
  <c r="DF65" i="6"/>
  <c r="DE65" i="6"/>
  <c r="CK65" i="6"/>
  <c r="CJ65" i="6"/>
  <c r="BR65" i="6"/>
  <c r="BQ65" i="6"/>
  <c r="DY64" i="6"/>
  <c r="DX64" i="6"/>
  <c r="DF64" i="6"/>
  <c r="DE64" i="6"/>
  <c r="CK64" i="6"/>
  <c r="CJ64" i="6"/>
  <c r="BR64" i="6"/>
  <c r="BQ64" i="6"/>
  <c r="DY63" i="6"/>
  <c r="DX63" i="6"/>
  <c r="DF63" i="6"/>
  <c r="DE63" i="6"/>
  <c r="CK63" i="6"/>
  <c r="CJ63" i="6"/>
  <c r="BR63" i="6"/>
  <c r="BQ63" i="6"/>
  <c r="DY62" i="6"/>
  <c r="DX62" i="6"/>
  <c r="DF62" i="6"/>
  <c r="DE62" i="6"/>
  <c r="CK62" i="6"/>
  <c r="CJ62" i="6"/>
  <c r="BR62" i="6"/>
  <c r="BQ62" i="6"/>
  <c r="DY61" i="6"/>
  <c r="DX61" i="6"/>
  <c r="DF61" i="6"/>
  <c r="DE61" i="6"/>
  <c r="CK61" i="6"/>
  <c r="CJ61" i="6"/>
  <c r="BR61" i="6"/>
  <c r="BQ61" i="6"/>
  <c r="DY60" i="6"/>
  <c r="DX60" i="6"/>
  <c r="DF60" i="6"/>
  <c r="DE60" i="6"/>
  <c r="CK60" i="6"/>
  <c r="CJ60" i="6"/>
  <c r="BR60" i="6"/>
  <c r="BQ60" i="6"/>
  <c r="DY59" i="6"/>
  <c r="DX59" i="6"/>
  <c r="DF59" i="6"/>
  <c r="DE59" i="6"/>
  <c r="CK59" i="6"/>
  <c r="CJ59" i="6"/>
  <c r="BR59" i="6"/>
  <c r="BQ59" i="6"/>
  <c r="V59" i="6"/>
  <c r="V157" i="6" s="1"/>
  <c r="H59" i="6"/>
  <c r="H157" i="6" s="1"/>
  <c r="DY58" i="6"/>
  <c r="DX58" i="6"/>
  <c r="DF58" i="6"/>
  <c r="DE58" i="6"/>
  <c r="CK58" i="6"/>
  <c r="CJ58" i="6"/>
  <c r="BR58" i="6"/>
  <c r="BQ58" i="6"/>
  <c r="DY57" i="6"/>
  <c r="DX57" i="6"/>
  <c r="DF57" i="6"/>
  <c r="DE57" i="6"/>
  <c r="CK57" i="6"/>
  <c r="CJ57" i="6"/>
  <c r="BR57" i="6"/>
  <c r="BQ57" i="6"/>
  <c r="V57" i="6"/>
  <c r="V155" i="6" s="1"/>
  <c r="H57" i="6"/>
  <c r="H155" i="6" s="1"/>
  <c r="DY56" i="6"/>
  <c r="DX56" i="6"/>
  <c r="DF56" i="6"/>
  <c r="DE56" i="6"/>
  <c r="CK56" i="6"/>
  <c r="CJ56" i="6"/>
  <c r="BR56" i="6"/>
  <c r="BQ56" i="6"/>
  <c r="DY55" i="6"/>
  <c r="DX55" i="6"/>
  <c r="DF55" i="6"/>
  <c r="DE55" i="6"/>
  <c r="CK55" i="6"/>
  <c r="CJ55" i="6"/>
  <c r="BR55" i="6"/>
  <c r="BQ55" i="6"/>
  <c r="H55" i="6"/>
  <c r="H153" i="6" s="1"/>
  <c r="DY54" i="6"/>
  <c r="DX54" i="6"/>
  <c r="DF54" i="6"/>
  <c r="DE54" i="6"/>
  <c r="CK54" i="6"/>
  <c r="CJ54" i="6"/>
  <c r="BR54" i="6"/>
  <c r="BQ54" i="6"/>
  <c r="DY53" i="6"/>
  <c r="DX53" i="6"/>
  <c r="DF53" i="6"/>
  <c r="DE53" i="6"/>
  <c r="CK53" i="6"/>
  <c r="CJ53" i="6"/>
  <c r="BR53" i="6"/>
  <c r="BQ53" i="6"/>
  <c r="H53" i="6"/>
  <c r="H151" i="6" s="1"/>
  <c r="DY52" i="6"/>
  <c r="DX52" i="6"/>
  <c r="DF52" i="6"/>
  <c r="DE52" i="6"/>
  <c r="CK52" i="6"/>
  <c r="CJ52" i="6"/>
  <c r="BR52" i="6"/>
  <c r="BQ52" i="6"/>
  <c r="DY51" i="6"/>
  <c r="DX51" i="6"/>
  <c r="DF51" i="6"/>
  <c r="DE51" i="6"/>
  <c r="CK51" i="6"/>
  <c r="CJ51" i="6"/>
  <c r="BR51" i="6"/>
  <c r="BQ51" i="6"/>
  <c r="DY50" i="6"/>
  <c r="DX50" i="6"/>
  <c r="DF50" i="6"/>
  <c r="DE50" i="6"/>
  <c r="CK50" i="6"/>
  <c r="CJ50" i="6"/>
  <c r="BR50" i="6"/>
  <c r="BQ50" i="6"/>
  <c r="DY49" i="6"/>
  <c r="DX49" i="6"/>
  <c r="DF49" i="6"/>
  <c r="DE49" i="6"/>
  <c r="CK49" i="6"/>
  <c r="CJ49" i="6"/>
  <c r="BR49" i="6"/>
  <c r="BQ49" i="6"/>
  <c r="AJ49" i="6"/>
  <c r="DY48" i="6"/>
  <c r="DX48" i="6"/>
  <c r="DF48" i="6"/>
  <c r="DE48" i="6"/>
  <c r="CK48" i="6"/>
  <c r="CJ48" i="6"/>
  <c r="BR48" i="6"/>
  <c r="BQ48" i="6"/>
  <c r="DY47" i="6"/>
  <c r="DX47" i="6"/>
  <c r="DF47" i="6"/>
  <c r="DE47" i="6"/>
  <c r="CK47" i="6"/>
  <c r="CJ47" i="6"/>
  <c r="BR47" i="6"/>
  <c r="BQ47" i="6"/>
  <c r="T47" i="6"/>
  <c r="Q47" i="6"/>
  <c r="N47" i="6"/>
  <c r="DY46" i="6"/>
  <c r="DX46" i="6"/>
  <c r="DF46" i="6"/>
  <c r="DE46" i="6"/>
  <c r="CK46" i="6"/>
  <c r="CJ46" i="6"/>
  <c r="BR46" i="6"/>
  <c r="BQ46" i="6"/>
  <c r="DL45" i="6"/>
  <c r="DJ45" i="6"/>
  <c r="DI45" i="6"/>
  <c r="DH45" i="6"/>
  <c r="DG45" i="6"/>
  <c r="DY45" i="6" s="1"/>
  <c r="CR45" i="6"/>
  <c r="CQ45" i="6"/>
  <c r="CO45" i="6"/>
  <c r="CN45" i="6"/>
  <c r="CM45" i="6"/>
  <c r="CL45" i="6"/>
  <c r="BX45" i="6"/>
  <c r="BV45" i="6"/>
  <c r="BU45" i="6"/>
  <c r="BT45" i="6"/>
  <c r="BS45" i="6"/>
  <c r="CK45" i="6" s="1"/>
  <c r="BD45" i="6"/>
  <c r="BC45" i="6"/>
  <c r="BA45" i="6"/>
  <c r="AZ45" i="6"/>
  <c r="AY45" i="6"/>
  <c r="AX45" i="6"/>
  <c r="D45" i="6"/>
  <c r="DL44" i="6"/>
  <c r="DJ44" i="6"/>
  <c r="DI44" i="6"/>
  <c r="DH44" i="6"/>
  <c r="DG44" i="6"/>
  <c r="DY44" i="6" s="1"/>
  <c r="CR44" i="6"/>
  <c r="CQ44" i="6"/>
  <c r="CO44" i="6"/>
  <c r="CN44" i="6"/>
  <c r="CM44" i="6"/>
  <c r="CL44" i="6"/>
  <c r="DF44" i="6" s="1"/>
  <c r="CK44" i="6"/>
  <c r="BX44" i="6"/>
  <c r="BV44" i="6"/>
  <c r="BU44" i="6"/>
  <c r="BW44" i="6" s="1"/>
  <c r="BT44" i="6"/>
  <c r="BS44" i="6"/>
  <c r="CJ44" i="6" s="1"/>
  <c r="BD44" i="6"/>
  <c r="BC44" i="6"/>
  <c r="BA44" i="6"/>
  <c r="AZ44" i="6"/>
  <c r="AY44" i="6"/>
  <c r="AX44" i="6"/>
  <c r="BR44" i="6" s="1"/>
  <c r="D44" i="6"/>
  <c r="DX43" i="6"/>
  <c r="DL43" i="6"/>
  <c r="DJ43" i="6"/>
  <c r="DI43" i="6"/>
  <c r="DK43" i="6" s="1"/>
  <c r="DH43" i="6"/>
  <c r="DG43" i="6"/>
  <c r="DY43" i="6" s="1"/>
  <c r="CR43" i="6"/>
  <c r="CQ43" i="6"/>
  <c r="CO43" i="6"/>
  <c r="CN43" i="6"/>
  <c r="CP43" i="6" s="1"/>
  <c r="CM43" i="6"/>
  <c r="CL43" i="6"/>
  <c r="DF43" i="6" s="1"/>
  <c r="BX43" i="6"/>
  <c r="BV43" i="6"/>
  <c r="BU43" i="6"/>
  <c r="BW43" i="6" s="1"/>
  <c r="BT43" i="6"/>
  <c r="BS43" i="6"/>
  <c r="CK43" i="6" s="1"/>
  <c r="BQ43" i="6"/>
  <c r="BD43" i="6"/>
  <c r="BC43" i="6"/>
  <c r="BA43" i="6"/>
  <c r="AZ43" i="6"/>
  <c r="BB43" i="6" s="1"/>
  <c r="AY43" i="6"/>
  <c r="AX43" i="6"/>
  <c r="BR43" i="6" s="1"/>
  <c r="D43" i="6"/>
  <c r="DY42" i="6"/>
  <c r="DL42" i="6"/>
  <c r="DJ42" i="6"/>
  <c r="DI42" i="6"/>
  <c r="DH42" i="6"/>
  <c r="DG42" i="6"/>
  <c r="DX42" i="6" s="1"/>
  <c r="CR42" i="6"/>
  <c r="CQ42" i="6"/>
  <c r="CO42" i="6"/>
  <c r="CN42" i="6"/>
  <c r="CM42" i="6"/>
  <c r="CL42" i="6"/>
  <c r="DF42" i="6" s="1"/>
  <c r="BX42" i="6"/>
  <c r="BV42" i="6"/>
  <c r="BU42" i="6"/>
  <c r="BW42" i="6" s="1"/>
  <c r="BT42" i="6"/>
  <c r="BS42" i="6"/>
  <c r="CK42" i="6" s="1"/>
  <c r="BD42" i="6"/>
  <c r="BC42" i="6"/>
  <c r="BA42" i="6"/>
  <c r="AZ42" i="6"/>
  <c r="BB42" i="6" s="1"/>
  <c r="AY42" i="6"/>
  <c r="AX42" i="6"/>
  <c r="BR42" i="6" s="1"/>
  <c r="D42" i="6"/>
  <c r="DX41" i="6"/>
  <c r="DL41" i="6"/>
  <c r="DJ41" i="6"/>
  <c r="DI41" i="6"/>
  <c r="DK41" i="6" s="1"/>
  <c r="DH41" i="6"/>
  <c r="DG41" i="6"/>
  <c r="DY41" i="6" s="1"/>
  <c r="CR41" i="6"/>
  <c r="CQ41" i="6"/>
  <c r="CO41" i="6"/>
  <c r="CN41" i="6"/>
  <c r="CP41" i="6" s="1"/>
  <c r="CM41" i="6"/>
  <c r="CL41" i="6"/>
  <c r="DF41" i="6" s="1"/>
  <c r="BX41" i="6"/>
  <c r="BV41" i="6"/>
  <c r="BU41" i="6"/>
  <c r="BW41" i="6" s="1"/>
  <c r="BT41" i="6"/>
  <c r="BS41" i="6"/>
  <c r="CK41" i="6" s="1"/>
  <c r="BD41" i="6"/>
  <c r="BC41" i="6"/>
  <c r="BA41" i="6"/>
  <c r="AZ41" i="6"/>
  <c r="BB41" i="6" s="1"/>
  <c r="AY41" i="6"/>
  <c r="AX41" i="6"/>
  <c r="BQ41" i="6" s="1"/>
  <c r="D41" i="6"/>
  <c r="DX40" i="6"/>
  <c r="DL40" i="6"/>
  <c r="DJ40" i="6"/>
  <c r="DI40" i="6"/>
  <c r="DH40" i="6"/>
  <c r="DG40" i="6"/>
  <c r="DY40" i="6" s="1"/>
  <c r="CR40" i="6"/>
  <c r="CQ40" i="6"/>
  <c r="CO40" i="6"/>
  <c r="CN40" i="6"/>
  <c r="CM40" i="6"/>
  <c r="CL40" i="6"/>
  <c r="DF40" i="6" s="1"/>
  <c r="BX40" i="6"/>
  <c r="BV40" i="6"/>
  <c r="BU40" i="6"/>
  <c r="BT40" i="6"/>
  <c r="BS40" i="6"/>
  <c r="BD40" i="6"/>
  <c r="BC40" i="6"/>
  <c r="BA40" i="6"/>
  <c r="AZ40" i="6"/>
  <c r="BB40" i="6" s="1"/>
  <c r="AY40" i="6"/>
  <c r="AX40" i="6"/>
  <c r="BR40" i="6" s="1"/>
  <c r="D40" i="6"/>
  <c r="DL39" i="6"/>
  <c r="DJ39" i="6"/>
  <c r="DI39" i="6"/>
  <c r="DK39" i="6" s="1"/>
  <c r="DH39" i="6"/>
  <c r="DG39" i="6"/>
  <c r="DY39" i="6" s="1"/>
  <c r="DE39" i="6"/>
  <c r="CR39" i="6"/>
  <c r="CQ39" i="6"/>
  <c r="CO39" i="6"/>
  <c r="CN39" i="6"/>
  <c r="CM39" i="6"/>
  <c r="CL39" i="6"/>
  <c r="DF39" i="6" s="1"/>
  <c r="BX39" i="6"/>
  <c r="BV39" i="6"/>
  <c r="BU39" i="6"/>
  <c r="BT39" i="6"/>
  <c r="BS39" i="6"/>
  <c r="CK39" i="6" s="1"/>
  <c r="BR39" i="6"/>
  <c r="BQ39" i="6"/>
  <c r="BD39" i="6"/>
  <c r="BC39" i="6"/>
  <c r="BA39" i="6"/>
  <c r="AZ39" i="6"/>
  <c r="AY39" i="6"/>
  <c r="AX39" i="6"/>
  <c r="D39" i="6"/>
  <c r="DL38" i="6"/>
  <c r="DJ38" i="6"/>
  <c r="DI38" i="6"/>
  <c r="DK38" i="6" s="1"/>
  <c r="DH38" i="6"/>
  <c r="DG38" i="6"/>
  <c r="DX38" i="6" s="1"/>
  <c r="CR38" i="6"/>
  <c r="CQ38" i="6"/>
  <c r="CO38" i="6"/>
  <c r="CN38" i="6"/>
  <c r="CP38" i="6" s="1"/>
  <c r="CM38" i="6"/>
  <c r="CL38" i="6"/>
  <c r="DF38" i="6" s="1"/>
  <c r="BX38" i="6"/>
  <c r="BV38" i="6"/>
  <c r="BU38" i="6"/>
  <c r="BW38" i="6" s="1"/>
  <c r="BT38" i="6"/>
  <c r="BS38" i="6"/>
  <c r="CK38" i="6" s="1"/>
  <c r="BD38" i="6"/>
  <c r="BC38" i="6"/>
  <c r="BA38" i="6"/>
  <c r="AZ38" i="6"/>
  <c r="BB38" i="6" s="1"/>
  <c r="AY38" i="6"/>
  <c r="AX38" i="6"/>
  <c r="BQ38" i="6" s="1"/>
  <c r="D38" i="6"/>
  <c r="DL37" i="6"/>
  <c r="DJ37" i="6"/>
  <c r="DI37" i="6"/>
  <c r="DH37" i="6"/>
  <c r="DG37" i="6"/>
  <c r="DY37" i="6" s="1"/>
  <c r="CR37" i="6"/>
  <c r="CQ37" i="6"/>
  <c r="CO37" i="6"/>
  <c r="CN37" i="6"/>
  <c r="CM37" i="6"/>
  <c r="CL37" i="6"/>
  <c r="DE37" i="6" s="1"/>
  <c r="BX37" i="6"/>
  <c r="BV37" i="6"/>
  <c r="BU37" i="6"/>
  <c r="BT37" i="6"/>
  <c r="BS37" i="6"/>
  <c r="BD37" i="6"/>
  <c r="BC37" i="6"/>
  <c r="BA37" i="6"/>
  <c r="AZ37" i="6"/>
  <c r="AY37" i="6"/>
  <c r="AX37" i="6"/>
  <c r="D37" i="6"/>
  <c r="DL36" i="6"/>
  <c r="DJ36" i="6"/>
  <c r="DI36" i="6"/>
  <c r="DH36" i="6"/>
  <c r="DG36" i="6"/>
  <c r="CR36" i="6"/>
  <c r="CQ36" i="6"/>
  <c r="CO36" i="6"/>
  <c r="CN36" i="6"/>
  <c r="CM36" i="6"/>
  <c r="CL36" i="6"/>
  <c r="DF36" i="6" s="1"/>
  <c r="BX36" i="6"/>
  <c r="BV36" i="6"/>
  <c r="BU36" i="6"/>
  <c r="BT36" i="6"/>
  <c r="BS36" i="6"/>
  <c r="CK36" i="6" s="1"/>
  <c r="BD36" i="6"/>
  <c r="BC36" i="6"/>
  <c r="BA36" i="6"/>
  <c r="AZ36" i="6"/>
  <c r="AY36" i="6"/>
  <c r="AX36" i="6"/>
  <c r="D36" i="6"/>
  <c r="DL35" i="6"/>
  <c r="DJ35" i="6"/>
  <c r="DI35" i="6"/>
  <c r="DH35" i="6"/>
  <c r="DG35" i="6"/>
  <c r="CR35" i="6"/>
  <c r="CQ35" i="6"/>
  <c r="CO35" i="6"/>
  <c r="CN35" i="6"/>
  <c r="CM35" i="6"/>
  <c r="CL35" i="6"/>
  <c r="DF35" i="6" s="1"/>
  <c r="BX35" i="6"/>
  <c r="BV35" i="6"/>
  <c r="BU35" i="6"/>
  <c r="BT35" i="6"/>
  <c r="BS35" i="6"/>
  <c r="BD35" i="6"/>
  <c r="BC35" i="6"/>
  <c r="BA35" i="6"/>
  <c r="AZ35" i="6"/>
  <c r="AY35" i="6"/>
  <c r="AX35" i="6"/>
  <c r="BR35" i="6" s="1"/>
  <c r="D35" i="6"/>
  <c r="DL34" i="6"/>
  <c r="DJ34" i="6"/>
  <c r="DI34" i="6"/>
  <c r="DH34" i="6"/>
  <c r="DG34" i="6"/>
  <c r="DY34" i="6" s="1"/>
  <c r="CR34" i="6"/>
  <c r="CQ34" i="6"/>
  <c r="CO34" i="6"/>
  <c r="CN34" i="6"/>
  <c r="CM34" i="6"/>
  <c r="CL34" i="6"/>
  <c r="DE34" i="6" s="1"/>
  <c r="BX34" i="6"/>
  <c r="BV34" i="6"/>
  <c r="BU34" i="6"/>
  <c r="BT34" i="6"/>
  <c r="BS34" i="6"/>
  <c r="BD34" i="6"/>
  <c r="BC34" i="6"/>
  <c r="BA34" i="6"/>
  <c r="AZ34" i="6"/>
  <c r="AY34" i="6"/>
  <c r="AX34" i="6"/>
  <c r="D34" i="6"/>
  <c r="DL33" i="6"/>
  <c r="DJ33" i="6"/>
  <c r="DI33" i="6"/>
  <c r="DH33" i="6"/>
  <c r="DG33" i="6"/>
  <c r="DY33" i="6" s="1"/>
  <c r="CR33" i="6"/>
  <c r="CQ33" i="6"/>
  <c r="CO33" i="6"/>
  <c r="CN33" i="6"/>
  <c r="CM33" i="6"/>
  <c r="CL33" i="6"/>
  <c r="BX33" i="6"/>
  <c r="BV33" i="6"/>
  <c r="BU33" i="6"/>
  <c r="BT33" i="6"/>
  <c r="BS33" i="6"/>
  <c r="BD33" i="6"/>
  <c r="BC33" i="6"/>
  <c r="BA33" i="6"/>
  <c r="AZ33" i="6"/>
  <c r="AY33" i="6"/>
  <c r="AX33" i="6"/>
  <c r="D33" i="6"/>
  <c r="DL32" i="6"/>
  <c r="DJ32" i="6"/>
  <c r="DI32" i="6"/>
  <c r="DH32" i="6"/>
  <c r="DG32" i="6"/>
  <c r="DY32" i="6" s="1"/>
  <c r="CR32" i="6"/>
  <c r="CQ32" i="6"/>
  <c r="CO32" i="6"/>
  <c r="CN32" i="6"/>
  <c r="CM32" i="6"/>
  <c r="CL32" i="6"/>
  <c r="DF32" i="6" s="1"/>
  <c r="BX32" i="6"/>
  <c r="BV32" i="6"/>
  <c r="BU32" i="6"/>
  <c r="BT32" i="6"/>
  <c r="BS32" i="6"/>
  <c r="CJ32" i="6" s="1"/>
  <c r="BD32" i="6"/>
  <c r="BC32" i="6"/>
  <c r="BA32" i="6"/>
  <c r="AZ32" i="6"/>
  <c r="AY32" i="6"/>
  <c r="AX32" i="6"/>
  <c r="D32" i="6"/>
  <c r="DL31" i="6"/>
  <c r="DJ31" i="6"/>
  <c r="DI31" i="6"/>
  <c r="DH31" i="6"/>
  <c r="DG31" i="6"/>
  <c r="DY31" i="6" s="1"/>
  <c r="CR31" i="6"/>
  <c r="CQ31" i="6"/>
  <c r="CO31" i="6"/>
  <c r="CN31" i="6"/>
  <c r="CM31" i="6"/>
  <c r="CL31" i="6"/>
  <c r="BX31" i="6"/>
  <c r="BV31" i="6"/>
  <c r="BU31" i="6"/>
  <c r="BT31" i="6"/>
  <c r="BS31" i="6"/>
  <c r="BD31" i="6"/>
  <c r="BC31" i="6"/>
  <c r="BA31" i="6"/>
  <c r="AZ31" i="6"/>
  <c r="AY31" i="6"/>
  <c r="AX31" i="6"/>
  <c r="D31" i="6"/>
  <c r="DL30" i="6"/>
  <c r="DJ30" i="6"/>
  <c r="DI30" i="6"/>
  <c r="DH30" i="6"/>
  <c r="DG30" i="6"/>
  <c r="DX30" i="6" s="1"/>
  <c r="CR30" i="6"/>
  <c r="CQ30" i="6"/>
  <c r="CO30" i="6"/>
  <c r="CN30" i="6"/>
  <c r="CM30" i="6"/>
  <c r="CL30" i="6"/>
  <c r="BX30" i="6"/>
  <c r="BV30" i="6"/>
  <c r="BU30" i="6"/>
  <c r="BT30" i="6"/>
  <c r="BS30" i="6"/>
  <c r="CJ30" i="6" s="1"/>
  <c r="BD30" i="6"/>
  <c r="BC30" i="6"/>
  <c r="BA30" i="6"/>
  <c r="AZ30" i="6"/>
  <c r="AY30" i="6"/>
  <c r="AX30" i="6"/>
  <c r="D30" i="6"/>
  <c r="DL29" i="6"/>
  <c r="DJ29" i="6"/>
  <c r="DI29" i="6"/>
  <c r="DH29" i="6"/>
  <c r="DG29" i="6"/>
  <c r="DY29" i="6" s="1"/>
  <c r="CR29" i="6"/>
  <c r="CQ29" i="6"/>
  <c r="CO29" i="6"/>
  <c r="CN29" i="6"/>
  <c r="CM29" i="6"/>
  <c r="CL29" i="6"/>
  <c r="DE29" i="6" s="1"/>
  <c r="BX29" i="6"/>
  <c r="BV29" i="6"/>
  <c r="BU29" i="6"/>
  <c r="BT29" i="6"/>
  <c r="BS29" i="6"/>
  <c r="BD29" i="6"/>
  <c r="BC29" i="6"/>
  <c r="BA29" i="6"/>
  <c r="AZ29" i="6"/>
  <c r="AY29" i="6"/>
  <c r="AX29" i="6"/>
  <c r="D29" i="6"/>
  <c r="DL28" i="6"/>
  <c r="DJ28" i="6"/>
  <c r="DI28" i="6"/>
  <c r="DH28" i="6"/>
  <c r="DG28" i="6"/>
  <c r="DY28" i="6" s="1"/>
  <c r="CR28" i="6"/>
  <c r="CQ28" i="6"/>
  <c r="CO28" i="6"/>
  <c r="CN28" i="6"/>
  <c r="CM28" i="6"/>
  <c r="CL28" i="6"/>
  <c r="DF28" i="6" s="1"/>
  <c r="BX28" i="6"/>
  <c r="BV28" i="6"/>
  <c r="BU28" i="6"/>
  <c r="BT28" i="6"/>
  <c r="BS28" i="6"/>
  <c r="BD28" i="6"/>
  <c r="BC28" i="6"/>
  <c r="BA28" i="6"/>
  <c r="AZ28" i="6"/>
  <c r="AY28" i="6"/>
  <c r="AX28" i="6"/>
  <c r="D28" i="6"/>
  <c r="DL27" i="6"/>
  <c r="DJ27" i="6"/>
  <c r="DI27" i="6"/>
  <c r="DH27" i="6"/>
  <c r="DG27" i="6"/>
  <c r="DY27" i="6" s="1"/>
  <c r="CR27" i="6"/>
  <c r="CQ27" i="6"/>
  <c r="CO27" i="6"/>
  <c r="CN27" i="6"/>
  <c r="CM27" i="6"/>
  <c r="CL27" i="6"/>
  <c r="DF27" i="6" s="1"/>
  <c r="BX27" i="6"/>
  <c r="BV27" i="6"/>
  <c r="BU27" i="6"/>
  <c r="BT27" i="6"/>
  <c r="BS27" i="6"/>
  <c r="BD27" i="6"/>
  <c r="BC27" i="6"/>
  <c r="BA27" i="6"/>
  <c r="AZ27" i="6"/>
  <c r="AY27" i="6"/>
  <c r="AX27" i="6"/>
  <c r="DL26" i="6"/>
  <c r="DJ26" i="6"/>
  <c r="DI26" i="6"/>
  <c r="DH26" i="6"/>
  <c r="DG26" i="6"/>
  <c r="DX26" i="6" s="1"/>
  <c r="CR26" i="6"/>
  <c r="CQ26" i="6"/>
  <c r="CO26" i="6"/>
  <c r="CN26" i="6"/>
  <c r="CM26" i="6"/>
  <c r="CL26" i="6"/>
  <c r="BX26" i="6"/>
  <c r="BV26" i="6"/>
  <c r="BU26" i="6"/>
  <c r="BT26" i="6"/>
  <c r="BS26" i="6"/>
  <c r="BD26" i="6"/>
  <c r="BC26" i="6"/>
  <c r="BA26" i="6"/>
  <c r="AZ26" i="6"/>
  <c r="AY26" i="6"/>
  <c r="AX26" i="6"/>
  <c r="DL25" i="6"/>
  <c r="DJ25" i="6"/>
  <c r="DI25" i="6"/>
  <c r="DH25" i="6"/>
  <c r="DG25" i="6"/>
  <c r="DY25" i="6" s="1"/>
  <c r="CR25" i="6"/>
  <c r="CQ25" i="6"/>
  <c r="CO25" i="6"/>
  <c r="CN25" i="6"/>
  <c r="CM25" i="6"/>
  <c r="CL25" i="6"/>
  <c r="DF25" i="6" s="1"/>
  <c r="BX25" i="6"/>
  <c r="BV25" i="6"/>
  <c r="BU25" i="6"/>
  <c r="BT25" i="6"/>
  <c r="BS25" i="6"/>
  <c r="BD25" i="6"/>
  <c r="BC25" i="6"/>
  <c r="BA25" i="6"/>
  <c r="AZ25" i="6"/>
  <c r="AY25" i="6"/>
  <c r="AX25" i="6"/>
  <c r="DL24" i="6"/>
  <c r="DJ24" i="6"/>
  <c r="DI24" i="6"/>
  <c r="DH24" i="6"/>
  <c r="DG24" i="6"/>
  <c r="DX24" i="6" s="1"/>
  <c r="CR24" i="6"/>
  <c r="CQ24" i="6"/>
  <c r="CO24" i="6"/>
  <c r="CN24" i="6"/>
  <c r="CM24" i="6"/>
  <c r="CL24" i="6"/>
  <c r="BX24" i="6"/>
  <c r="BV24" i="6"/>
  <c r="BU24" i="6"/>
  <c r="BT24" i="6"/>
  <c r="BS24" i="6"/>
  <c r="CK24" i="6" s="1"/>
  <c r="BD24" i="6"/>
  <c r="BC24" i="6"/>
  <c r="BA24" i="6"/>
  <c r="AZ24" i="6"/>
  <c r="AY24" i="6"/>
  <c r="AX24" i="6"/>
  <c r="DL23" i="6"/>
  <c r="DJ23" i="6"/>
  <c r="DI23" i="6"/>
  <c r="DH23" i="6"/>
  <c r="DG23" i="6"/>
  <c r="DY23" i="6" s="1"/>
  <c r="CR23" i="6"/>
  <c r="CQ23" i="6"/>
  <c r="CO23" i="6"/>
  <c r="CN23" i="6"/>
  <c r="CM23" i="6"/>
  <c r="CL23" i="6"/>
  <c r="BX23" i="6"/>
  <c r="BV23" i="6"/>
  <c r="BU23" i="6"/>
  <c r="BT23" i="6"/>
  <c r="BS23" i="6"/>
  <c r="BD23" i="6"/>
  <c r="BC23" i="6"/>
  <c r="BA23" i="6"/>
  <c r="AZ23" i="6"/>
  <c r="AY23" i="6"/>
  <c r="AX23" i="6"/>
  <c r="DL22" i="6"/>
  <c r="DJ22" i="6"/>
  <c r="DI22" i="6"/>
  <c r="DH22" i="6"/>
  <c r="DG22" i="6"/>
  <c r="CR22" i="6"/>
  <c r="CQ22" i="6"/>
  <c r="CO22" i="6"/>
  <c r="CN22" i="6"/>
  <c r="CM22" i="6"/>
  <c r="CL22" i="6"/>
  <c r="BX22" i="6"/>
  <c r="BV22" i="6"/>
  <c r="BU22" i="6"/>
  <c r="BT22" i="6"/>
  <c r="BS22" i="6"/>
  <c r="BD22" i="6"/>
  <c r="BC22" i="6"/>
  <c r="BA22" i="6"/>
  <c r="AZ22" i="6"/>
  <c r="AY22" i="6"/>
  <c r="AX22" i="6"/>
  <c r="DL21" i="6"/>
  <c r="DJ21" i="6"/>
  <c r="DI21" i="6"/>
  <c r="DH21" i="6"/>
  <c r="DG21" i="6"/>
  <c r="DY21" i="6" s="1"/>
  <c r="CR21" i="6"/>
  <c r="CQ21" i="6"/>
  <c r="CO21" i="6"/>
  <c r="CN21" i="6"/>
  <c r="CM21" i="6"/>
  <c r="CL21" i="6"/>
  <c r="BX21" i="6"/>
  <c r="BV21" i="6"/>
  <c r="BU21" i="6"/>
  <c r="BT21" i="6"/>
  <c r="BS21" i="6"/>
  <c r="BD21" i="6"/>
  <c r="BC21" i="6"/>
  <c r="BA21" i="6"/>
  <c r="AZ21" i="6"/>
  <c r="AY21" i="6"/>
  <c r="AX21" i="6"/>
  <c r="DL20" i="6"/>
  <c r="DJ20" i="6"/>
  <c r="DI20" i="6"/>
  <c r="DH20" i="6"/>
  <c r="DG20" i="6"/>
  <c r="CR20" i="6"/>
  <c r="CQ20" i="6"/>
  <c r="CO20" i="6"/>
  <c r="CN20" i="6"/>
  <c r="CM20" i="6"/>
  <c r="CL20" i="6"/>
  <c r="BX20" i="6"/>
  <c r="BV20" i="6"/>
  <c r="BU20" i="6"/>
  <c r="BT20" i="6"/>
  <c r="BS20" i="6"/>
  <c r="BD20" i="6"/>
  <c r="BC20" i="6"/>
  <c r="BA20" i="6"/>
  <c r="AZ20" i="6"/>
  <c r="AY20" i="6"/>
  <c r="AX20" i="6"/>
  <c r="DL19" i="6"/>
  <c r="DJ19" i="6"/>
  <c r="DI19" i="6"/>
  <c r="DH19" i="6"/>
  <c r="DG19" i="6"/>
  <c r="CR19" i="6"/>
  <c r="CQ19" i="6"/>
  <c r="CO19" i="6"/>
  <c r="CN19" i="6"/>
  <c r="CM19" i="6"/>
  <c r="CL19" i="6"/>
  <c r="BX19" i="6"/>
  <c r="BV19" i="6"/>
  <c r="BU19" i="6"/>
  <c r="BT19" i="6"/>
  <c r="BS19" i="6"/>
  <c r="BD19" i="6"/>
  <c r="BC19" i="6"/>
  <c r="BA19" i="6"/>
  <c r="AZ19" i="6"/>
  <c r="AY19" i="6"/>
  <c r="AX19" i="6"/>
  <c r="DL18" i="6"/>
  <c r="DJ18" i="6"/>
  <c r="DI18" i="6"/>
  <c r="DH18" i="6"/>
  <c r="DG18" i="6"/>
  <c r="CR18" i="6"/>
  <c r="CQ18" i="6"/>
  <c r="CO18" i="6"/>
  <c r="CN18" i="6"/>
  <c r="CM18" i="6"/>
  <c r="CL18" i="6"/>
  <c r="BX18" i="6"/>
  <c r="BV18" i="6"/>
  <c r="BU18" i="6"/>
  <c r="BT18" i="6"/>
  <c r="BS18" i="6"/>
  <c r="BD18" i="6"/>
  <c r="BC18" i="6"/>
  <c r="BA18" i="6"/>
  <c r="AZ18" i="6"/>
  <c r="AY18" i="6"/>
  <c r="AX18" i="6"/>
  <c r="DL17" i="6"/>
  <c r="DJ17" i="6"/>
  <c r="DI17" i="6"/>
  <c r="DH17" i="6"/>
  <c r="DG17" i="6"/>
  <c r="CR17" i="6"/>
  <c r="CQ17" i="6"/>
  <c r="CO17" i="6"/>
  <c r="CN17" i="6"/>
  <c r="CM17" i="6"/>
  <c r="CL17" i="6"/>
  <c r="BX17" i="6"/>
  <c r="BV17" i="6"/>
  <c r="BU17" i="6"/>
  <c r="BT17" i="6"/>
  <c r="BS17" i="6"/>
  <c r="BD17" i="6"/>
  <c r="BC17" i="6"/>
  <c r="BA17" i="6"/>
  <c r="AZ17" i="6"/>
  <c r="AY17" i="6"/>
  <c r="AX17" i="6"/>
  <c r="AJ6" i="6"/>
  <c r="BA5" i="6"/>
  <c r="AZ5" i="6"/>
  <c r="AY5" i="6"/>
  <c r="AX5" i="6"/>
  <c r="DY73" i="6" l="1"/>
  <c r="DX121" i="6"/>
  <c r="DX81" i="6"/>
  <c r="DX82" i="6"/>
  <c r="DY132" i="6"/>
  <c r="DY167" i="6"/>
  <c r="DX185" i="6"/>
  <c r="DY174" i="6"/>
  <c r="DX77" i="6"/>
  <c r="DX133" i="6"/>
  <c r="DX139" i="6"/>
  <c r="DX172" i="6"/>
  <c r="AG134" i="6"/>
  <c r="Z173" i="6"/>
  <c r="AC180" i="6"/>
  <c r="BQ44" i="6"/>
  <c r="BR68" i="6"/>
  <c r="CJ76" i="6"/>
  <c r="DX93" i="6"/>
  <c r="BW124" i="6"/>
  <c r="BQ126" i="6"/>
  <c r="BQ132" i="6"/>
  <c r="CJ140" i="6"/>
  <c r="CJ144" i="6"/>
  <c r="CJ39" i="6"/>
  <c r="BQ40" i="6"/>
  <c r="BR79" i="6"/>
  <c r="CJ85" i="6"/>
  <c r="BW86" i="6"/>
  <c r="BR90" i="6"/>
  <c r="BB118" i="6"/>
  <c r="DX120" i="6"/>
  <c r="CJ123" i="6"/>
  <c r="BW125" i="6"/>
  <c r="DK125" i="6"/>
  <c r="CP127" i="6"/>
  <c r="CP128" i="6"/>
  <c r="BB133" i="6"/>
  <c r="CP138" i="6"/>
  <c r="CK142" i="6"/>
  <c r="BW174" i="6"/>
  <c r="BQ177" i="6"/>
  <c r="DK181" i="6"/>
  <c r="BW182" i="6"/>
  <c r="DK183" i="6"/>
  <c r="DK184" i="6"/>
  <c r="DK191" i="6"/>
  <c r="BB36" i="6"/>
  <c r="BB39" i="6"/>
  <c r="CP42" i="6"/>
  <c r="CJ43" i="6"/>
  <c r="Z43" i="6" s="1"/>
  <c r="DK68" i="6"/>
  <c r="BW71" i="6"/>
  <c r="CJ77" i="6"/>
  <c r="BQ80" i="6"/>
  <c r="CP81" i="6"/>
  <c r="BB85" i="6"/>
  <c r="DK87" i="6"/>
  <c r="BW88" i="6"/>
  <c r="DK89" i="6"/>
  <c r="BQ91" i="6"/>
  <c r="BB93" i="6"/>
  <c r="BW94" i="6"/>
  <c r="CP119" i="6"/>
  <c r="BW121" i="6"/>
  <c r="DK121" i="6"/>
  <c r="CP122" i="6"/>
  <c r="BB123" i="6"/>
  <c r="CJ124" i="6"/>
  <c r="BQ127" i="6"/>
  <c r="BB129" i="6"/>
  <c r="DK131" i="6"/>
  <c r="CP133" i="6"/>
  <c r="BW136" i="6"/>
  <c r="BB139" i="6"/>
  <c r="CP139" i="6"/>
  <c r="DK165" i="6"/>
  <c r="BW166" i="6"/>
  <c r="BQ167" i="6"/>
  <c r="CP168" i="6"/>
  <c r="BB169" i="6"/>
  <c r="CP169" i="6"/>
  <c r="CP170" i="6"/>
  <c r="BB171" i="6"/>
  <c r="CP172" i="6"/>
  <c r="DY173" i="6"/>
  <c r="DK179" i="6"/>
  <c r="DK180" i="6"/>
  <c r="BW181" i="6"/>
  <c r="DK185" i="6"/>
  <c r="BQ74" i="6"/>
  <c r="CJ82" i="6"/>
  <c r="BR38" i="6"/>
  <c r="DE38" i="6"/>
  <c r="W38" i="6" s="1"/>
  <c r="DX39" i="6"/>
  <c r="DK40" i="6"/>
  <c r="BR41" i="6"/>
  <c r="AC41" i="6" s="1"/>
  <c r="CK72" i="6"/>
  <c r="DK73" i="6"/>
  <c r="CP76" i="6"/>
  <c r="BB77" i="6"/>
  <c r="DX78" i="6"/>
  <c r="BW79" i="6"/>
  <c r="BQ81" i="6"/>
  <c r="DK83" i="6"/>
  <c r="CJ87" i="6"/>
  <c r="BW90" i="6"/>
  <c r="CP120" i="6"/>
  <c r="DX125" i="6"/>
  <c r="Z125" i="6" s="1"/>
  <c r="BW126" i="6"/>
  <c r="BW131" i="6"/>
  <c r="BW132" i="6"/>
  <c r="CP140" i="6"/>
  <c r="CP141" i="6"/>
  <c r="CP142" i="6"/>
  <c r="BB143" i="6"/>
  <c r="BW165" i="6"/>
  <c r="DX166" i="6"/>
  <c r="BB173" i="6"/>
  <c r="DK177" i="6"/>
  <c r="BW178" i="6"/>
  <c r="DX184" i="6"/>
  <c r="BW186" i="6"/>
  <c r="BW189" i="6"/>
  <c r="CP39" i="6"/>
  <c r="BW40" i="6"/>
  <c r="BQ42" i="6"/>
  <c r="BQ76" i="6"/>
  <c r="W76" i="6" s="1"/>
  <c r="BQ133" i="6"/>
  <c r="BB124" i="6"/>
  <c r="BB135" i="6"/>
  <c r="BR172" i="6"/>
  <c r="AC172" i="6" s="1"/>
  <c r="CP166" i="6"/>
  <c r="DK171" i="6"/>
  <c r="BB175" i="6"/>
  <c r="CP181" i="6"/>
  <c r="BB182" i="6"/>
  <c r="CP183" i="6"/>
  <c r="CP184" i="6"/>
  <c r="CP191" i="6"/>
  <c r="DK42" i="6"/>
  <c r="BB44" i="6"/>
  <c r="BB68" i="6"/>
  <c r="DK81" i="6"/>
  <c r="CP87" i="6"/>
  <c r="BB88" i="6"/>
  <c r="CP89" i="6"/>
  <c r="DY91" i="6"/>
  <c r="BW92" i="6"/>
  <c r="DK119" i="6"/>
  <c r="CP121" i="6"/>
  <c r="DK122" i="6"/>
  <c r="BB126" i="6"/>
  <c r="CP131" i="6"/>
  <c r="BB132" i="6"/>
  <c r="BW133" i="6"/>
  <c r="DK133" i="6"/>
  <c r="DK139" i="6"/>
  <c r="CP165" i="6"/>
  <c r="BB166" i="6"/>
  <c r="DK168" i="6"/>
  <c r="DK169" i="6"/>
  <c r="DK170" i="6"/>
  <c r="BW171" i="6"/>
  <c r="DK172" i="6"/>
  <c r="BB181" i="6"/>
  <c r="CP189" i="6"/>
  <c r="BB190" i="6"/>
  <c r="DY38" i="6"/>
  <c r="AG38" i="6" s="1"/>
  <c r="BW39" i="6"/>
  <c r="CP40" i="6"/>
  <c r="CP73" i="6"/>
  <c r="DK76" i="6"/>
  <c r="CP83" i="6"/>
  <c r="DX84" i="6"/>
  <c r="DY92" i="6"/>
  <c r="BW93" i="6"/>
  <c r="DK120" i="6"/>
  <c r="CK127" i="6"/>
  <c r="CK128" i="6"/>
  <c r="DY128" i="6"/>
  <c r="BW129" i="6"/>
  <c r="BB137" i="6"/>
  <c r="DY138" i="6"/>
  <c r="DK140" i="6"/>
  <c r="DK141" i="6"/>
  <c r="BW142" i="6"/>
  <c r="DK142" i="6"/>
  <c r="BQ174" i="6"/>
  <c r="CP177" i="6"/>
  <c r="BB178" i="6"/>
  <c r="BB185" i="6"/>
  <c r="BB186" i="6"/>
  <c r="W39" i="6"/>
  <c r="Z30" i="6"/>
  <c r="BW115" i="6"/>
  <c r="BW118" i="6"/>
  <c r="BW117" i="6"/>
  <c r="BB117" i="6"/>
  <c r="DK117" i="6"/>
  <c r="CP118" i="6"/>
  <c r="DK118" i="6"/>
  <c r="DK116" i="6"/>
  <c r="BB116" i="6"/>
  <c r="CP116" i="6"/>
  <c r="DY118" i="6"/>
  <c r="DY117" i="6"/>
  <c r="CP117" i="6"/>
  <c r="DK115" i="6"/>
  <c r="CP115" i="6"/>
  <c r="AC170" i="6"/>
  <c r="AG78" i="6"/>
  <c r="DY186" i="6"/>
  <c r="AG186" i="6" s="1"/>
  <c r="DX119" i="6"/>
  <c r="DX134" i="6"/>
  <c r="DX187" i="6"/>
  <c r="DY80" i="6"/>
  <c r="AG80" i="6" s="1"/>
  <c r="DX83" i="6"/>
  <c r="Z83" i="6" s="1"/>
  <c r="DY189" i="6"/>
  <c r="AG189" i="6" s="1"/>
  <c r="DX190" i="6"/>
  <c r="Z190" i="6" s="1"/>
  <c r="DX191" i="6"/>
  <c r="DX94" i="6"/>
  <c r="DY131" i="6"/>
  <c r="AG131" i="6" s="1"/>
  <c r="DY135" i="6"/>
  <c r="AG135" i="6" s="1"/>
  <c r="DX140" i="6"/>
  <c r="Z140" i="6" s="1"/>
  <c r="DX72" i="6"/>
  <c r="Z72" i="6" s="1"/>
  <c r="DY76" i="6"/>
  <c r="AG76" i="6" s="1"/>
  <c r="DX122" i="6"/>
  <c r="Z122" i="6" s="1"/>
  <c r="DY141" i="6"/>
  <c r="AG141" i="6" s="1"/>
  <c r="DX175" i="6"/>
  <c r="DX142" i="6"/>
  <c r="Z142" i="6" s="1"/>
  <c r="DX168" i="6"/>
  <c r="DX176" i="6"/>
  <c r="DY169" i="6"/>
  <c r="AG169" i="6" s="1"/>
  <c r="DX179" i="6"/>
  <c r="DX181" i="6"/>
  <c r="Z181" i="6" s="1"/>
  <c r="DX170" i="6"/>
  <c r="DX182" i="6"/>
  <c r="DX129" i="6"/>
  <c r="DY143" i="6"/>
  <c r="AG143" i="6" s="1"/>
  <c r="BW32" i="6"/>
  <c r="BB34" i="6"/>
  <c r="BW33" i="6"/>
  <c r="BW18" i="6"/>
  <c r="DX68" i="6"/>
  <c r="Z68" i="6" s="1"/>
  <c r="CP68" i="6"/>
  <c r="BB45" i="6"/>
  <c r="CP45" i="6"/>
  <c r="CJ45" i="6"/>
  <c r="BW45" i="6"/>
  <c r="DK45" i="6"/>
  <c r="DX45" i="6"/>
  <c r="DE44" i="6"/>
  <c r="W44" i="6" s="1"/>
  <c r="DK44" i="6"/>
  <c r="DX44" i="6"/>
  <c r="Z44" i="6" s="1"/>
  <c r="CP44" i="6"/>
  <c r="DK70" i="6"/>
  <c r="CP70" i="6"/>
  <c r="BQ70" i="6"/>
  <c r="CJ69" i="6"/>
  <c r="DX69" i="6"/>
  <c r="CP69" i="6"/>
  <c r="BW69" i="6"/>
  <c r="DK69" i="6"/>
  <c r="BB21" i="6"/>
  <c r="CP25" i="6"/>
  <c r="DK25" i="6"/>
  <c r="CP24" i="6"/>
  <c r="CP22" i="6"/>
  <c r="DK22" i="6"/>
  <c r="BW30" i="6"/>
  <c r="BB67" i="6"/>
  <c r="BW67" i="6"/>
  <c r="DK67" i="6"/>
  <c r="CP67" i="6"/>
  <c r="DX67" i="6"/>
  <c r="DK66" i="6"/>
  <c r="BW66" i="6"/>
  <c r="BB66" i="6"/>
  <c r="CP66" i="6"/>
  <c r="BW36" i="6"/>
  <c r="AG175" i="6"/>
  <c r="BW37" i="6"/>
  <c r="BB37" i="6"/>
  <c r="DK37" i="6"/>
  <c r="CP36" i="6"/>
  <c r="DK36" i="6"/>
  <c r="CP37" i="6"/>
  <c r="BB33" i="6"/>
  <c r="DK35" i="6"/>
  <c r="CP35" i="6"/>
  <c r="CP33" i="6"/>
  <c r="DK32" i="6"/>
  <c r="AC139" i="6"/>
  <c r="BW26" i="6"/>
  <c r="DK21" i="6"/>
  <c r="BW20" i="6"/>
  <c r="CP18" i="6"/>
  <c r="BW24" i="6"/>
  <c r="BB23" i="6"/>
  <c r="DK23" i="6"/>
  <c r="CP26" i="6"/>
  <c r="DK27" i="6"/>
  <c r="CP32" i="6"/>
  <c r="BW17" i="6"/>
  <c r="BB20" i="6"/>
  <c r="BW23" i="6"/>
  <c r="BB26" i="6"/>
  <c r="BB19" i="6"/>
  <c r="BW22" i="6"/>
  <c r="BB25" i="6"/>
  <c r="BB35" i="6"/>
  <c r="BW28" i="6"/>
  <c r="BW21" i="6"/>
  <c r="BB24" i="6"/>
  <c r="DK20" i="6"/>
  <c r="CP23" i="6"/>
  <c r="DK26" i="6"/>
  <c r="BB32" i="6"/>
  <c r="BB30" i="6"/>
  <c r="BW19" i="6"/>
  <c r="BB22" i="6"/>
  <c r="BW25" i="6"/>
  <c r="BW35" i="6"/>
  <c r="CP21" i="6"/>
  <c r="DK24" i="6"/>
  <c r="BB28" i="6"/>
  <c r="DK33" i="6"/>
  <c r="BW34" i="6"/>
  <c r="BB18" i="6"/>
  <c r="BB17" i="6"/>
  <c r="CP17" i="6"/>
  <c r="DK17" i="6"/>
  <c r="DK18" i="6"/>
  <c r="CP34" i="6"/>
  <c r="DK34" i="6"/>
  <c r="DK31" i="6"/>
  <c r="CP31" i="6"/>
  <c r="BW31" i="6"/>
  <c r="BB31" i="6"/>
  <c r="DK30" i="6"/>
  <c r="CP30" i="6"/>
  <c r="CP28" i="6"/>
  <c r="BW29" i="6"/>
  <c r="BB29" i="6"/>
  <c r="DK29" i="6"/>
  <c r="CP29" i="6"/>
  <c r="DK28" i="6"/>
  <c r="Z80" i="6"/>
  <c r="CP20" i="6"/>
  <c r="AC189" i="6"/>
  <c r="DK19" i="6"/>
  <c r="CP19" i="6"/>
  <c r="AC78" i="6"/>
  <c r="BB27" i="6"/>
  <c r="CP27" i="6"/>
  <c r="BW27" i="6"/>
  <c r="Z82" i="6"/>
  <c r="AG179" i="6"/>
  <c r="AG126" i="6"/>
  <c r="AC128" i="6"/>
  <c r="AC169" i="6"/>
  <c r="Z135" i="6"/>
  <c r="Z84" i="6"/>
  <c r="AG142" i="6"/>
  <c r="AC42" i="6"/>
  <c r="AC187" i="6"/>
  <c r="AG88" i="6"/>
  <c r="AG94" i="6"/>
  <c r="AG192" i="6"/>
  <c r="AG174" i="6"/>
  <c r="Z128" i="6"/>
  <c r="AG91" i="6"/>
  <c r="Z121" i="6"/>
  <c r="W83" i="6"/>
  <c r="AC39" i="6"/>
  <c r="AC84" i="6"/>
  <c r="AC177" i="6"/>
  <c r="AG85" i="6"/>
  <c r="AG133" i="6"/>
  <c r="AC90" i="6"/>
  <c r="AG120" i="6"/>
  <c r="AG122" i="6"/>
  <c r="AG182" i="6"/>
  <c r="AG191" i="6"/>
  <c r="AC74" i="6"/>
  <c r="Z76" i="6"/>
  <c r="AG45" i="6"/>
  <c r="AC173" i="6"/>
  <c r="AC75" i="6"/>
  <c r="AG164" i="6"/>
  <c r="AG66" i="6"/>
  <c r="AG140" i="6"/>
  <c r="W164" i="6"/>
  <c r="AC166" i="6"/>
  <c r="AC185" i="6"/>
  <c r="AC91" i="6"/>
  <c r="AC44" i="6"/>
  <c r="W82" i="6"/>
  <c r="Z136" i="6"/>
  <c r="AG79" i="6"/>
  <c r="Z164" i="6"/>
  <c r="AG119" i="6"/>
  <c r="AG170" i="6"/>
  <c r="AG184" i="6"/>
  <c r="AC72" i="6"/>
  <c r="AG72" i="6"/>
  <c r="AG83" i="6"/>
  <c r="AG132" i="6"/>
  <c r="AG137" i="6"/>
  <c r="AC140" i="6"/>
  <c r="AG87" i="6"/>
  <c r="AG41" i="6"/>
  <c r="AG73" i="6"/>
  <c r="AG77" i="6"/>
  <c r="AG81" i="6"/>
  <c r="AC88" i="6"/>
  <c r="AC133" i="6"/>
  <c r="Z133" i="6"/>
  <c r="AG168" i="6"/>
  <c r="AC68" i="6"/>
  <c r="AC35" i="6"/>
  <c r="AC38" i="6"/>
  <c r="AC70" i="6"/>
  <c r="AG84" i="6"/>
  <c r="AC92" i="6"/>
  <c r="AG92" i="6"/>
  <c r="AG67" i="6"/>
  <c r="AG125" i="6"/>
  <c r="Z132" i="6"/>
  <c r="AG177" i="6"/>
  <c r="AC171" i="6"/>
  <c r="AC175" i="6"/>
  <c r="W179" i="6"/>
  <c r="AC186" i="6"/>
  <c r="AG43" i="6"/>
  <c r="AC122" i="6"/>
  <c r="AG138" i="6"/>
  <c r="AG42" i="6"/>
  <c r="AC130" i="6"/>
  <c r="AG166" i="6"/>
  <c r="AC182" i="6"/>
  <c r="Z185" i="6"/>
  <c r="AC190" i="6"/>
  <c r="AC191" i="6"/>
  <c r="AG44" i="6"/>
  <c r="AG93" i="6"/>
  <c r="AG39" i="6"/>
  <c r="AC43" i="6"/>
  <c r="AC143" i="6"/>
  <c r="W131" i="6"/>
  <c r="W174" i="6"/>
  <c r="AC89" i="6"/>
  <c r="AC164" i="6"/>
  <c r="AC167" i="6"/>
  <c r="AC129" i="6"/>
  <c r="AC132" i="6"/>
  <c r="AG139" i="6"/>
  <c r="AC119" i="6"/>
  <c r="Z138" i="6"/>
  <c r="Z143" i="6"/>
  <c r="AC178" i="6"/>
  <c r="AC123" i="6"/>
  <c r="AC136" i="6"/>
  <c r="AC73" i="6"/>
  <c r="W168" i="6"/>
  <c r="AC93" i="6"/>
  <c r="AG121" i="6"/>
  <c r="AC126" i="6"/>
  <c r="AC165" i="6"/>
  <c r="AG176" i="6"/>
  <c r="AG165" i="6"/>
  <c r="AC40" i="6"/>
  <c r="AC127" i="6"/>
  <c r="AG178" i="6"/>
  <c r="Z127" i="6"/>
  <c r="AG69" i="6"/>
  <c r="Z73" i="6"/>
  <c r="AC77" i="6"/>
  <c r="Z77" i="6"/>
  <c r="AC81" i="6"/>
  <c r="Z81" i="6"/>
  <c r="AG82" i="6"/>
  <c r="DF37" i="6"/>
  <c r="CJ36" i="6"/>
  <c r="DE36" i="6"/>
  <c r="BQ35" i="6"/>
  <c r="DE35" i="6"/>
  <c r="DF34" i="6"/>
  <c r="CK32" i="6"/>
  <c r="AG32" i="6" s="1"/>
  <c r="DX32" i="6"/>
  <c r="Z32" i="6" s="1"/>
  <c r="DE32" i="6"/>
  <c r="DF76" i="6"/>
  <c r="AC76" i="6" s="1"/>
  <c r="DE73" i="6"/>
  <c r="W73" i="6" s="1"/>
  <c r="CJ191" i="6"/>
  <c r="DE177" i="6"/>
  <c r="W177" i="6" s="1"/>
  <c r="CK185" i="6"/>
  <c r="AG185" i="6" s="1"/>
  <c r="AF53" i="6"/>
  <c r="AF151" i="6" s="1"/>
  <c r="DF86" i="6"/>
  <c r="DF174" i="6"/>
  <c r="AC174" i="6" s="1"/>
  <c r="DF87" i="6"/>
  <c r="BQ186" i="6"/>
  <c r="DE165" i="6"/>
  <c r="W165" i="6" s="1"/>
  <c r="BR183" i="6"/>
  <c r="AC183" i="6" s="1"/>
  <c r="DF118" i="6"/>
  <c r="CJ182" i="6"/>
  <c r="D17" i="6"/>
  <c r="C100" i="6"/>
  <c r="J51" i="6"/>
  <c r="C51" i="6"/>
  <c r="C149" i="6" s="1"/>
  <c r="DF116" i="6"/>
  <c r="CJ170" i="6"/>
  <c r="CK188" i="6"/>
  <c r="AG188" i="6" s="1"/>
  <c r="DE66" i="6"/>
  <c r="DE126" i="6"/>
  <c r="W126" i="6" s="1"/>
  <c r="DF168" i="6"/>
  <c r="DE170" i="6"/>
  <c r="DF184" i="6"/>
  <c r="DE115" i="6"/>
  <c r="DE171" i="6"/>
  <c r="DF131" i="6"/>
  <c r="AC131" i="6" s="1"/>
  <c r="BQ180" i="6"/>
  <c r="BQ190" i="6"/>
  <c r="DE190" i="6"/>
  <c r="DE129" i="6"/>
  <c r="W129" i="6" s="1"/>
  <c r="CK173" i="6"/>
  <c r="DF181" i="6"/>
  <c r="DX66" i="6"/>
  <c r="DE117" i="6"/>
  <c r="DE125" i="6"/>
  <c r="DE128" i="6"/>
  <c r="DE140" i="6"/>
  <c r="DF179" i="6"/>
  <c r="CJ186" i="6"/>
  <c r="Z186" i="6" s="1"/>
  <c r="CK190" i="6"/>
  <c r="AG190" i="6" s="1"/>
  <c r="DE67" i="6"/>
  <c r="DE72" i="6"/>
  <c r="CJ166" i="6"/>
  <c r="Z166" i="6" s="1"/>
  <c r="DE173" i="6"/>
  <c r="W173" i="6" s="1"/>
  <c r="CJ178" i="6"/>
  <c r="DE69" i="6"/>
  <c r="DE78" i="6"/>
  <c r="DE81" i="6"/>
  <c r="W81" i="6" s="1"/>
  <c r="DF83" i="6"/>
  <c r="AC83" i="6" s="1"/>
  <c r="DE133" i="6"/>
  <c r="W133" i="6" s="1"/>
  <c r="DE185" i="6"/>
  <c r="DE90" i="6"/>
  <c r="W90" i="6" s="1"/>
  <c r="BQ189" i="6"/>
  <c r="BQ192" i="6"/>
  <c r="DE68" i="6"/>
  <c r="W68" i="6" s="1"/>
  <c r="DE70" i="6"/>
  <c r="DF82" i="6"/>
  <c r="AC82" i="6" s="1"/>
  <c r="DE88" i="6"/>
  <c r="DE132" i="6"/>
  <c r="DE169" i="6"/>
  <c r="W169" i="6" s="1"/>
  <c r="CJ174" i="6"/>
  <c r="Z174" i="6" s="1"/>
  <c r="DE175" i="6"/>
  <c r="W175" i="6" s="1"/>
  <c r="DE178" i="6"/>
  <c r="BQ182" i="6"/>
  <c r="CJ189" i="6"/>
  <c r="Z189" i="6" s="1"/>
  <c r="DE89" i="6"/>
  <c r="DE92" i="6"/>
  <c r="W92" i="6" s="1"/>
  <c r="DE119" i="6"/>
  <c r="W119" i="6" s="1"/>
  <c r="DF124" i="6"/>
  <c r="DE143" i="6"/>
  <c r="W143" i="6" s="1"/>
  <c r="CJ168" i="6"/>
  <c r="CJ177" i="6"/>
  <c r="BQ185" i="6"/>
  <c r="BR188" i="6"/>
  <c r="AC188" i="6" s="1"/>
  <c r="DE191" i="6"/>
  <c r="DE77" i="6"/>
  <c r="W77" i="6" s="1"/>
  <c r="CK181" i="6"/>
  <c r="AG181" i="6" s="1"/>
  <c r="DE182" i="6"/>
  <c r="CZ28" i="6"/>
  <c r="BK27" i="6"/>
  <c r="DX28" i="6"/>
  <c r="CA18" i="6"/>
  <c r="DX31" i="6"/>
  <c r="DY30" i="6"/>
  <c r="DS22" i="6"/>
  <c r="DY26" i="6"/>
  <c r="CB43" i="6"/>
  <c r="BZ19" i="6"/>
  <c r="CC19" i="6" s="1"/>
  <c r="BL21" i="6"/>
  <c r="BK21" i="6"/>
  <c r="DM50" i="6"/>
  <c r="DX23" i="6"/>
  <c r="BY19" i="6"/>
  <c r="CZ17" i="6"/>
  <c r="CY17" i="6"/>
  <c r="BK22" i="6"/>
  <c r="DY24" i="6"/>
  <c r="AG24" i="6" s="1"/>
  <c r="BY20" i="6"/>
  <c r="DX25" i="6"/>
  <c r="DS21" i="6"/>
  <c r="CB17" i="6"/>
  <c r="CV21" i="6"/>
  <c r="BZ29" i="6"/>
  <c r="CC29" i="6" s="1"/>
  <c r="DF33" i="6"/>
  <c r="DE33" i="6"/>
  <c r="BE17" i="6"/>
  <c r="DM17" i="6"/>
  <c r="CB18" i="6"/>
  <c r="CZ18" i="6"/>
  <c r="CA19" i="6"/>
  <c r="CY19" i="6"/>
  <c r="BZ20" i="6"/>
  <c r="CC20" i="6" s="1"/>
  <c r="BY21" i="6"/>
  <c r="BL22" i="6"/>
  <c r="CV22" i="6"/>
  <c r="BK23" i="6"/>
  <c r="CU23" i="6"/>
  <c r="DS23" i="6"/>
  <c r="CT24" i="6"/>
  <c r="CW24" i="6" s="1"/>
  <c r="CS25" i="6"/>
  <c r="DE25" i="6"/>
  <c r="BH26" i="6"/>
  <c r="DP26" i="6"/>
  <c r="BG27" i="6"/>
  <c r="CE27" i="6"/>
  <c r="DO27" i="6"/>
  <c r="BF28" i="6"/>
  <c r="BI28" i="6" s="1"/>
  <c r="DE28" i="6"/>
  <c r="CA29" i="6"/>
  <c r="CA30" i="6"/>
  <c r="BL32" i="6"/>
  <c r="CA32" i="6"/>
  <c r="BG33" i="6"/>
  <c r="BK36" i="6"/>
  <c r="CT37" i="6"/>
  <c r="CW37" i="6" s="1"/>
  <c r="DO40" i="6"/>
  <c r="BF41" i="6"/>
  <c r="BI41" i="6" s="1"/>
  <c r="DO47" i="6"/>
  <c r="AJ106" i="6"/>
  <c r="AJ57" i="6"/>
  <c r="AJ155" i="6" s="1"/>
  <c r="CY18" i="6"/>
  <c r="CS24" i="6"/>
  <c r="DP29" i="6"/>
  <c r="CV32" i="6"/>
  <c r="BF17" i="6"/>
  <c r="DN17" i="6"/>
  <c r="DQ17" i="6" s="1"/>
  <c r="BE18" i="6"/>
  <c r="DM18" i="6"/>
  <c r="CB19" i="6"/>
  <c r="CZ19" i="6"/>
  <c r="CA20" i="6"/>
  <c r="CY20" i="6"/>
  <c r="BZ21" i="6"/>
  <c r="CC21" i="6" s="1"/>
  <c r="BY22" i="6"/>
  <c r="BL23" i="6"/>
  <c r="CV23" i="6"/>
  <c r="BK24" i="6"/>
  <c r="CU24" i="6"/>
  <c r="DS24" i="6"/>
  <c r="CT25" i="6"/>
  <c r="CW25" i="6" s="1"/>
  <c r="CS26" i="6"/>
  <c r="BH27" i="6"/>
  <c r="DP27" i="6"/>
  <c r="BG28" i="6"/>
  <c r="CE28" i="6"/>
  <c r="CB29" i="6"/>
  <c r="DS29" i="6"/>
  <c r="CB32" i="6"/>
  <c r="CY32" i="6"/>
  <c r="BK33" i="6"/>
  <c r="DS36" i="6"/>
  <c r="CT49" i="6"/>
  <c r="CW49" i="6" s="1"/>
  <c r="BF27" i="6"/>
  <c r="BI27" i="6" s="1"/>
  <c r="BH32" i="6"/>
  <c r="DN41" i="6"/>
  <c r="DQ41" i="6" s="1"/>
  <c r="BG17" i="6"/>
  <c r="BY192" i="6"/>
  <c r="BZ191" i="6"/>
  <c r="CC191" i="6" s="1"/>
  <c r="CA190" i="6"/>
  <c r="CB189" i="6"/>
  <c r="CE186" i="6"/>
  <c r="BY180" i="6"/>
  <c r="BZ179" i="6"/>
  <c r="CC179" i="6" s="1"/>
  <c r="CA178" i="6"/>
  <c r="BY191" i="6"/>
  <c r="BZ190" i="6"/>
  <c r="CC190" i="6" s="1"/>
  <c r="CA189" i="6"/>
  <c r="CB188" i="6"/>
  <c r="CE185" i="6"/>
  <c r="BY179" i="6"/>
  <c r="BY190" i="6"/>
  <c r="BZ189" i="6"/>
  <c r="CC189" i="6" s="1"/>
  <c r="CA188" i="6"/>
  <c r="CB187" i="6"/>
  <c r="CE184" i="6"/>
  <c r="BY189" i="6"/>
  <c r="BZ188" i="6"/>
  <c r="CC188" i="6" s="1"/>
  <c r="CA187" i="6"/>
  <c r="CB186" i="6"/>
  <c r="CE183" i="6"/>
  <c r="BY188" i="6"/>
  <c r="BZ187" i="6"/>
  <c r="CC187" i="6" s="1"/>
  <c r="CA186" i="6"/>
  <c r="CB185" i="6"/>
  <c r="CE182" i="6"/>
  <c r="BY187" i="6"/>
  <c r="BZ186" i="6"/>
  <c r="CC186" i="6" s="1"/>
  <c r="CA185" i="6"/>
  <c r="CB184" i="6"/>
  <c r="CE181" i="6"/>
  <c r="CE192" i="6"/>
  <c r="BY186" i="6"/>
  <c r="BZ185" i="6"/>
  <c r="CC185" i="6" s="1"/>
  <c r="CA184" i="6"/>
  <c r="CB183" i="6"/>
  <c r="CE191" i="6"/>
  <c r="BY185" i="6"/>
  <c r="BZ184" i="6"/>
  <c r="CC184" i="6" s="1"/>
  <c r="CA183" i="6"/>
  <c r="CB182" i="6"/>
  <c r="CE190" i="6"/>
  <c r="BY184" i="6"/>
  <c r="BZ183" i="6"/>
  <c r="CC183" i="6" s="1"/>
  <c r="CA182" i="6"/>
  <c r="CB181" i="6"/>
  <c r="CB192" i="6"/>
  <c r="CE189" i="6"/>
  <c r="BY183" i="6"/>
  <c r="BZ182" i="6"/>
  <c r="CC182" i="6" s="1"/>
  <c r="CA181" i="6"/>
  <c r="CB180" i="6"/>
  <c r="CE177" i="6"/>
  <c r="CA192" i="6"/>
  <c r="CB191" i="6"/>
  <c r="CE188" i="6"/>
  <c r="BY182" i="6"/>
  <c r="BZ181" i="6"/>
  <c r="CC181" i="6" s="1"/>
  <c r="CA180" i="6"/>
  <c r="CA177" i="6"/>
  <c r="BY176" i="6"/>
  <c r="BZ175" i="6"/>
  <c r="CC175" i="6" s="1"/>
  <c r="CA174" i="6"/>
  <c r="CB173" i="6"/>
  <c r="CE170" i="6"/>
  <c r="BZ177" i="6"/>
  <c r="CC177" i="6" s="1"/>
  <c r="BY175" i="6"/>
  <c r="BZ174" i="6"/>
  <c r="CC174" i="6" s="1"/>
  <c r="CA173" i="6"/>
  <c r="CB172" i="6"/>
  <c r="CE169" i="6"/>
  <c r="BY177" i="6"/>
  <c r="BY174" i="6"/>
  <c r="BZ173" i="6"/>
  <c r="CC173" i="6" s="1"/>
  <c r="CA172" i="6"/>
  <c r="CB171" i="6"/>
  <c r="CE168" i="6"/>
  <c r="CE180" i="6"/>
  <c r="CE178" i="6"/>
  <c r="BY173" i="6"/>
  <c r="BZ172" i="6"/>
  <c r="CC172" i="6" s="1"/>
  <c r="CA171" i="6"/>
  <c r="CA191" i="6"/>
  <c r="BY172" i="6"/>
  <c r="BZ171" i="6"/>
  <c r="CC171" i="6" s="1"/>
  <c r="CA170" i="6"/>
  <c r="CB169" i="6"/>
  <c r="CE166" i="6"/>
  <c r="BZ192" i="6"/>
  <c r="CC192" i="6" s="1"/>
  <c r="CB178" i="6"/>
  <c r="BY171" i="6"/>
  <c r="BZ170" i="6"/>
  <c r="CC170" i="6" s="1"/>
  <c r="CA169" i="6"/>
  <c r="BY181" i="6"/>
  <c r="BZ180" i="6"/>
  <c r="CC180" i="6" s="1"/>
  <c r="BZ178" i="6"/>
  <c r="CC178" i="6" s="1"/>
  <c r="CE176" i="6"/>
  <c r="BY170" i="6"/>
  <c r="BZ169" i="6"/>
  <c r="CC169" i="6" s="1"/>
  <c r="CA168" i="6"/>
  <c r="BY178" i="6"/>
  <c r="CE175" i="6"/>
  <c r="BY169" i="6"/>
  <c r="CE187" i="6"/>
  <c r="CE179" i="6"/>
  <c r="CE174" i="6"/>
  <c r="BY168" i="6"/>
  <c r="CB176" i="6"/>
  <c r="CE173" i="6"/>
  <c r="CA176" i="6"/>
  <c r="CB174" i="6"/>
  <c r="CE172" i="6"/>
  <c r="CB165" i="6"/>
  <c r="BZ163" i="6"/>
  <c r="CC163" i="6" s="1"/>
  <c r="BZ160" i="6"/>
  <c r="CC160" i="6" s="1"/>
  <c r="BZ157" i="6"/>
  <c r="CC157" i="6" s="1"/>
  <c r="CB179" i="6"/>
  <c r="BZ176" i="6"/>
  <c r="CC176" i="6" s="1"/>
  <c r="CB167" i="6"/>
  <c r="CA165" i="6"/>
  <c r="BY163" i="6"/>
  <c r="BY160" i="6"/>
  <c r="BY157" i="6"/>
  <c r="CE155" i="6"/>
  <c r="BZ153" i="6"/>
  <c r="CC153" i="6" s="1"/>
  <c r="BZ149" i="6"/>
  <c r="CC149" i="6" s="1"/>
  <c r="CA179" i="6"/>
  <c r="CA167" i="6"/>
  <c r="BZ165" i="6"/>
  <c r="CC165" i="6" s="1"/>
  <c r="CB164" i="6"/>
  <c r="CB161" i="6"/>
  <c r="CB158" i="6"/>
  <c r="BY153" i="6"/>
  <c r="CE151" i="6"/>
  <c r="CB177" i="6"/>
  <c r="CE171" i="6"/>
  <c r="BZ167" i="6"/>
  <c r="CC167" i="6" s="1"/>
  <c r="BY165" i="6"/>
  <c r="CA164" i="6"/>
  <c r="CE162" i="6"/>
  <c r="CA161" i="6"/>
  <c r="CE159" i="6"/>
  <c r="CA158" i="6"/>
  <c r="CB154" i="6"/>
  <c r="CB190" i="6"/>
  <c r="BY167" i="6"/>
  <c r="CB166" i="6"/>
  <c r="BZ164" i="6"/>
  <c r="CC164" i="6" s="1"/>
  <c r="BZ161" i="6"/>
  <c r="CC161" i="6" s="1"/>
  <c r="BZ158" i="6"/>
  <c r="CC158" i="6" s="1"/>
  <c r="CB155" i="6"/>
  <c r="CA154" i="6"/>
  <c r="CA150" i="6"/>
  <c r="CA166" i="6"/>
  <c r="BY164" i="6"/>
  <c r="BY161" i="6"/>
  <c r="BY158" i="6"/>
  <c r="CB170" i="6"/>
  <c r="BZ166" i="6"/>
  <c r="CC166" i="6" s="1"/>
  <c r="CB162" i="6"/>
  <c r="CB159" i="6"/>
  <c r="BY166" i="6"/>
  <c r="CE163" i="6"/>
  <c r="CA162" i="6"/>
  <c r="CE160" i="6"/>
  <c r="CA159" i="6"/>
  <c r="CE157" i="6"/>
  <c r="BY155" i="6"/>
  <c r="BZ151" i="6"/>
  <c r="CC151" i="6" s="1"/>
  <c r="CB168" i="6"/>
  <c r="BZ162" i="6"/>
  <c r="CC162" i="6" s="1"/>
  <c r="BZ159" i="6"/>
  <c r="CC159" i="6" s="1"/>
  <c r="CB156" i="6"/>
  <c r="BZ168" i="6"/>
  <c r="CC168" i="6" s="1"/>
  <c r="CE165" i="6"/>
  <c r="BY162" i="6"/>
  <c r="BY159" i="6"/>
  <c r="BZ156" i="6"/>
  <c r="CC156" i="6" s="1"/>
  <c r="BY154" i="6"/>
  <c r="CB151" i="6"/>
  <c r="CB150" i="6"/>
  <c r="CB149" i="6"/>
  <c r="CE148" i="6"/>
  <c r="CA147" i="6"/>
  <c r="BY141" i="6"/>
  <c r="BZ140" i="6"/>
  <c r="CC140" i="6" s="1"/>
  <c r="CA139" i="6"/>
  <c r="CB138" i="6"/>
  <c r="CE164" i="6"/>
  <c r="BY156" i="6"/>
  <c r="CB153" i="6"/>
  <c r="CA151" i="6"/>
  <c r="BZ150" i="6"/>
  <c r="CC150" i="6" s="1"/>
  <c r="CA149" i="6"/>
  <c r="BZ147" i="6"/>
  <c r="CC147" i="6" s="1"/>
  <c r="CE145" i="6"/>
  <c r="BY140" i="6"/>
  <c r="BZ139" i="6"/>
  <c r="CC139" i="6" s="1"/>
  <c r="CA138" i="6"/>
  <c r="CA153" i="6"/>
  <c r="BY151" i="6"/>
  <c r="BY150" i="6"/>
  <c r="BY149" i="6"/>
  <c r="BY147" i="6"/>
  <c r="BY139" i="6"/>
  <c r="CB163" i="6"/>
  <c r="CE161" i="6"/>
  <c r="CB148" i="6"/>
  <c r="CE144" i="6"/>
  <c r="CA163" i="6"/>
  <c r="CE152" i="6"/>
  <c r="CA148" i="6"/>
  <c r="CB145" i="6"/>
  <c r="CE143" i="6"/>
  <c r="CB175" i="6"/>
  <c r="BZ148" i="6"/>
  <c r="CC148" i="6" s="1"/>
  <c r="CE146" i="6"/>
  <c r="CA145" i="6"/>
  <c r="CE142" i="6"/>
  <c r="CA175" i="6"/>
  <c r="CB152" i="6"/>
  <c r="BY148" i="6"/>
  <c r="BZ145" i="6"/>
  <c r="CC145" i="6" s="1"/>
  <c r="CB144" i="6"/>
  <c r="CE141" i="6"/>
  <c r="CE167" i="6"/>
  <c r="CA152" i="6"/>
  <c r="BY145" i="6"/>
  <c r="CA144" i="6"/>
  <c r="CB143" i="6"/>
  <c r="CE140" i="6"/>
  <c r="CB160" i="6"/>
  <c r="CE158" i="6"/>
  <c r="CB157" i="6"/>
  <c r="BZ152" i="6"/>
  <c r="CC152" i="6" s="1"/>
  <c r="CE147" i="6"/>
  <c r="CB146" i="6"/>
  <c r="BZ144" i="6"/>
  <c r="CC144" i="6" s="1"/>
  <c r="CA143" i="6"/>
  <c r="CB142" i="6"/>
  <c r="CE139" i="6"/>
  <c r="CA160" i="6"/>
  <c r="CA157" i="6"/>
  <c r="CE156" i="6"/>
  <c r="CA155" i="6"/>
  <c r="BY152" i="6"/>
  <c r="CE149" i="6"/>
  <c r="CA146" i="6"/>
  <c r="BY144" i="6"/>
  <c r="BZ143" i="6"/>
  <c r="CC143" i="6" s="1"/>
  <c r="CA142" i="6"/>
  <c r="CB141" i="6"/>
  <c r="CE138" i="6"/>
  <c r="CE153" i="6"/>
  <c r="BY138" i="6"/>
  <c r="BY134" i="6"/>
  <c r="BZ133" i="6"/>
  <c r="CC133" i="6" s="1"/>
  <c r="CA132" i="6"/>
  <c r="CB131" i="6"/>
  <c r="CE128" i="6"/>
  <c r="CE150" i="6"/>
  <c r="BZ146" i="6"/>
  <c r="CC146" i="6" s="1"/>
  <c r="BY133" i="6"/>
  <c r="BZ132" i="6"/>
  <c r="CC132" i="6" s="1"/>
  <c r="CA131" i="6"/>
  <c r="CB130" i="6"/>
  <c r="CE127" i="6"/>
  <c r="BY146" i="6"/>
  <c r="CB139" i="6"/>
  <c r="BY132" i="6"/>
  <c r="BZ131" i="6"/>
  <c r="CC131" i="6" s="1"/>
  <c r="CA130" i="6"/>
  <c r="CB129" i="6"/>
  <c r="BY131" i="6"/>
  <c r="BZ130" i="6"/>
  <c r="CC130" i="6" s="1"/>
  <c r="CA129" i="6"/>
  <c r="CB128" i="6"/>
  <c r="CA141" i="6"/>
  <c r="CE137" i="6"/>
  <c r="CE136" i="6"/>
  <c r="BY130" i="6"/>
  <c r="BZ129" i="6"/>
  <c r="CC129" i="6" s="1"/>
  <c r="CA128" i="6"/>
  <c r="CB127" i="6"/>
  <c r="BZ141" i="6"/>
  <c r="CC141" i="6" s="1"/>
  <c r="CB140" i="6"/>
  <c r="CE135" i="6"/>
  <c r="BY129" i="6"/>
  <c r="BZ128" i="6"/>
  <c r="CC128" i="6" s="1"/>
  <c r="CA127" i="6"/>
  <c r="BY143" i="6"/>
  <c r="BZ142" i="6"/>
  <c r="CC142" i="6" s="1"/>
  <c r="CA140" i="6"/>
  <c r="CE134" i="6"/>
  <c r="CA156" i="6"/>
  <c r="CB147" i="6"/>
  <c r="BY142" i="6"/>
  <c r="CB137" i="6"/>
  <c r="CB136" i="6"/>
  <c r="CE133" i="6"/>
  <c r="BY127" i="6"/>
  <c r="BZ155" i="6"/>
  <c r="CC155" i="6" s="1"/>
  <c r="CA137" i="6"/>
  <c r="CA136" i="6"/>
  <c r="CB135" i="6"/>
  <c r="CE132" i="6"/>
  <c r="BY126" i="6"/>
  <c r="BZ125" i="6"/>
  <c r="CC125" i="6" s="1"/>
  <c r="BZ137" i="6"/>
  <c r="CC137" i="6" s="1"/>
  <c r="BZ136" i="6"/>
  <c r="CC136" i="6" s="1"/>
  <c r="CA135" i="6"/>
  <c r="CB134" i="6"/>
  <c r="CE131" i="6"/>
  <c r="BZ126" i="6"/>
  <c r="CC126" i="6" s="1"/>
  <c r="BY120" i="6"/>
  <c r="BZ119" i="6"/>
  <c r="CC119" i="6" s="1"/>
  <c r="CA118" i="6"/>
  <c r="CB117" i="6"/>
  <c r="CB113" i="6"/>
  <c r="BY119" i="6"/>
  <c r="BZ118" i="6"/>
  <c r="CC118" i="6" s="1"/>
  <c r="CA117" i="6"/>
  <c r="CB116" i="6"/>
  <c r="CE114" i="6"/>
  <c r="CA113" i="6"/>
  <c r="CE154" i="6"/>
  <c r="CE124" i="6"/>
  <c r="BY118" i="6"/>
  <c r="BZ117" i="6"/>
  <c r="CC117" i="6" s="1"/>
  <c r="CA116" i="6"/>
  <c r="CB115" i="6"/>
  <c r="BZ113" i="6"/>
  <c r="CC113" i="6" s="1"/>
  <c r="BZ154" i="6"/>
  <c r="CC154" i="6" s="1"/>
  <c r="BZ138" i="6"/>
  <c r="CC138" i="6" s="1"/>
  <c r="BZ127" i="6"/>
  <c r="CC127" i="6" s="1"/>
  <c r="CE125" i="6"/>
  <c r="CE123" i="6"/>
  <c r="BY117" i="6"/>
  <c r="BZ116" i="6"/>
  <c r="CC116" i="6" s="1"/>
  <c r="CA115" i="6"/>
  <c r="BY113" i="6"/>
  <c r="CE129" i="6"/>
  <c r="CE122" i="6"/>
  <c r="BY116" i="6"/>
  <c r="BZ115" i="6"/>
  <c r="CC115" i="6" s="1"/>
  <c r="CB114" i="6"/>
  <c r="CB111" i="6"/>
  <c r="CB124" i="6"/>
  <c r="CE121" i="6"/>
  <c r="CB125" i="6"/>
  <c r="CA124" i="6"/>
  <c r="CB123" i="6"/>
  <c r="CE120" i="6"/>
  <c r="CE126" i="6"/>
  <c r="CA125" i="6"/>
  <c r="BZ124" i="6"/>
  <c r="CC124" i="6" s="1"/>
  <c r="CA123" i="6"/>
  <c r="CB122" i="6"/>
  <c r="CE119" i="6"/>
  <c r="CA134" i="6"/>
  <c r="BY125" i="6"/>
  <c r="BY124" i="6"/>
  <c r="BZ123" i="6"/>
  <c r="CC123" i="6" s="1"/>
  <c r="CA122" i="6"/>
  <c r="CB121" i="6"/>
  <c r="CE118" i="6"/>
  <c r="BZ135" i="6"/>
  <c r="CC135" i="6" s="1"/>
  <c r="BZ134" i="6"/>
  <c r="CC134" i="6" s="1"/>
  <c r="CB133" i="6"/>
  <c r="BY123" i="6"/>
  <c r="BZ122" i="6"/>
  <c r="CC122" i="6" s="1"/>
  <c r="CA121" i="6"/>
  <c r="CB120" i="6"/>
  <c r="CE117" i="6"/>
  <c r="BY115" i="6"/>
  <c r="BZ110" i="6"/>
  <c r="CC110" i="6" s="1"/>
  <c r="CE109" i="6"/>
  <c r="CA108" i="6"/>
  <c r="BY107" i="6"/>
  <c r="CB104" i="6"/>
  <c r="BZ103" i="6"/>
  <c r="CC103" i="6" s="1"/>
  <c r="CB100" i="6"/>
  <c r="BZ99" i="6"/>
  <c r="CC99" i="6" s="1"/>
  <c r="CE97" i="6"/>
  <c r="CA96" i="6"/>
  <c r="BY135" i="6"/>
  <c r="BY110" i="6"/>
  <c r="BZ108" i="6"/>
  <c r="CC108" i="6" s="1"/>
  <c r="CE105" i="6"/>
  <c r="CA104" i="6"/>
  <c r="BY103" i="6"/>
  <c r="CE101" i="6"/>
  <c r="CA100" i="6"/>
  <c r="BY99" i="6"/>
  <c r="BZ96" i="6"/>
  <c r="CC96" i="6" s="1"/>
  <c r="BY137" i="6"/>
  <c r="CE112" i="6"/>
  <c r="BY108" i="6"/>
  <c r="CE106" i="6"/>
  <c r="BZ104" i="6"/>
  <c r="CC104" i="6" s="1"/>
  <c r="BZ100" i="6"/>
  <c r="CC100" i="6" s="1"/>
  <c r="BY96" i="6"/>
  <c r="CE116" i="6"/>
  <c r="CE111" i="6"/>
  <c r="CB109" i="6"/>
  <c r="BY104" i="6"/>
  <c r="CE102" i="6"/>
  <c r="BY100" i="6"/>
  <c r="CE98" i="6"/>
  <c r="CB97" i="6"/>
  <c r="CE130" i="6"/>
  <c r="CB126" i="6"/>
  <c r="CA109" i="6"/>
  <c r="CB105" i="6"/>
  <c r="CB101" i="6"/>
  <c r="CB132" i="6"/>
  <c r="CA126" i="6"/>
  <c r="BY122" i="6"/>
  <c r="BZ121" i="6"/>
  <c r="CC121" i="6" s="1"/>
  <c r="CA114" i="6"/>
  <c r="CE113" i="6"/>
  <c r="CB112" i="6"/>
  <c r="BZ109" i="6"/>
  <c r="CC109" i="6" s="1"/>
  <c r="CB106" i="6"/>
  <c r="CA105" i="6"/>
  <c r="BY121" i="6"/>
  <c r="CA120" i="6"/>
  <c r="BZ114" i="6"/>
  <c r="CC114" i="6" s="1"/>
  <c r="CA112" i="6"/>
  <c r="CA111" i="6"/>
  <c r="BY109" i="6"/>
  <c r="CE107" i="6"/>
  <c r="CA106" i="6"/>
  <c r="BZ105" i="6"/>
  <c r="CC105" i="6" s="1"/>
  <c r="CB102" i="6"/>
  <c r="BY136" i="6"/>
  <c r="BZ120" i="6"/>
  <c r="CC120" i="6" s="1"/>
  <c r="CB119" i="6"/>
  <c r="BY114" i="6"/>
  <c r="BZ112" i="6"/>
  <c r="CC112" i="6" s="1"/>
  <c r="BZ111" i="6"/>
  <c r="CC111" i="6" s="1"/>
  <c r="CE110" i="6"/>
  <c r="BZ106" i="6"/>
  <c r="CC106" i="6" s="1"/>
  <c r="BY105" i="6"/>
  <c r="CE103" i="6"/>
  <c r="CA102" i="6"/>
  <c r="BY101" i="6"/>
  <c r="CE99" i="6"/>
  <c r="CA98" i="6"/>
  <c r="CA119" i="6"/>
  <c r="BY112" i="6"/>
  <c r="BY111" i="6"/>
  <c r="CE108" i="6"/>
  <c r="BY106" i="6"/>
  <c r="BZ102" i="6"/>
  <c r="CC102" i="6" s="1"/>
  <c r="BZ98" i="6"/>
  <c r="CC98" i="6" s="1"/>
  <c r="CE96" i="6"/>
  <c r="CA133" i="6"/>
  <c r="CB107" i="6"/>
  <c r="CE104" i="6"/>
  <c r="BY102" i="6"/>
  <c r="CE100" i="6"/>
  <c r="BY98" i="6"/>
  <c r="BZ107" i="6"/>
  <c r="CC107" i="6" s="1"/>
  <c r="CA99" i="6"/>
  <c r="BY94" i="6"/>
  <c r="BZ93" i="6"/>
  <c r="CC93" i="6" s="1"/>
  <c r="CA92" i="6"/>
  <c r="CB91" i="6"/>
  <c r="CE88" i="6"/>
  <c r="BY93" i="6"/>
  <c r="BZ92" i="6"/>
  <c r="CC92" i="6" s="1"/>
  <c r="CA91" i="6"/>
  <c r="CB90" i="6"/>
  <c r="CE87" i="6"/>
  <c r="CB103" i="6"/>
  <c r="BY92" i="6"/>
  <c r="BZ91" i="6"/>
  <c r="CC91" i="6" s="1"/>
  <c r="CA90" i="6"/>
  <c r="CB89" i="6"/>
  <c r="CE86" i="6"/>
  <c r="CA103" i="6"/>
  <c r="CB98" i="6"/>
  <c r="BY91" i="6"/>
  <c r="BZ90" i="6"/>
  <c r="CC90" i="6" s="1"/>
  <c r="CA89" i="6"/>
  <c r="CB88" i="6"/>
  <c r="CE115" i="6"/>
  <c r="CB110" i="6"/>
  <c r="CB108" i="6"/>
  <c r="CE95" i="6"/>
  <c r="BY90" i="6"/>
  <c r="BZ89" i="6"/>
  <c r="CC89" i="6" s="1"/>
  <c r="CA88" i="6"/>
  <c r="CB87" i="6"/>
  <c r="CE84" i="6"/>
  <c r="BY128" i="6"/>
  <c r="CA110" i="6"/>
  <c r="CB95" i="6"/>
  <c r="BY89" i="6"/>
  <c r="BZ88" i="6"/>
  <c r="CC88" i="6" s="1"/>
  <c r="CA87" i="6"/>
  <c r="CB86" i="6"/>
  <c r="CA101" i="6"/>
  <c r="CA95" i="6"/>
  <c r="CE94" i="6"/>
  <c r="BY88" i="6"/>
  <c r="BZ87" i="6"/>
  <c r="CC87" i="6" s="1"/>
  <c r="CA86" i="6"/>
  <c r="BZ101" i="6"/>
  <c r="CC101" i="6" s="1"/>
  <c r="CB96" i="6"/>
  <c r="BZ95" i="6"/>
  <c r="CC95" i="6" s="1"/>
  <c r="CE93" i="6"/>
  <c r="BY87" i="6"/>
  <c r="BZ86" i="6"/>
  <c r="CC86" i="6" s="1"/>
  <c r="CA97" i="6"/>
  <c r="BY95" i="6"/>
  <c r="CE92" i="6"/>
  <c r="BZ97" i="6"/>
  <c r="CC97" i="6" s="1"/>
  <c r="CB94" i="6"/>
  <c r="CE91" i="6"/>
  <c r="CB118" i="6"/>
  <c r="CA85" i="6"/>
  <c r="BY84" i="6"/>
  <c r="BY79" i="6"/>
  <c r="BZ78" i="6"/>
  <c r="CC78" i="6" s="1"/>
  <c r="CA77" i="6"/>
  <c r="CB76" i="6"/>
  <c r="CE73" i="6"/>
  <c r="BZ85" i="6"/>
  <c r="CC85" i="6" s="1"/>
  <c r="CB83" i="6"/>
  <c r="BY78" i="6"/>
  <c r="BZ77" i="6"/>
  <c r="CC77" i="6" s="1"/>
  <c r="CA76" i="6"/>
  <c r="CB75" i="6"/>
  <c r="CE72" i="6"/>
  <c r="BY85" i="6"/>
  <c r="CA83" i="6"/>
  <c r="BY77" i="6"/>
  <c r="BZ76" i="6"/>
  <c r="CC76" i="6" s="1"/>
  <c r="CA75" i="6"/>
  <c r="CB74" i="6"/>
  <c r="CE71" i="6"/>
  <c r="CB99" i="6"/>
  <c r="BZ83" i="6"/>
  <c r="CC83" i="6" s="1"/>
  <c r="CE82" i="6"/>
  <c r="BY76" i="6"/>
  <c r="BZ75" i="6"/>
  <c r="CC75" i="6" s="1"/>
  <c r="CA74" i="6"/>
  <c r="BY83" i="6"/>
  <c r="CE81" i="6"/>
  <c r="BY75" i="6"/>
  <c r="BZ74" i="6"/>
  <c r="CC74" i="6" s="1"/>
  <c r="CA73" i="6"/>
  <c r="CB72" i="6"/>
  <c r="CE80" i="6"/>
  <c r="BY74" i="6"/>
  <c r="BZ73" i="6"/>
  <c r="CC73" i="6" s="1"/>
  <c r="CA72" i="6"/>
  <c r="CB71" i="6"/>
  <c r="CA107" i="6"/>
  <c r="BY97" i="6"/>
  <c r="CB82" i="6"/>
  <c r="CE79" i="6"/>
  <c r="BY73" i="6"/>
  <c r="BZ72" i="6"/>
  <c r="CC72" i="6" s="1"/>
  <c r="CA94" i="6"/>
  <c r="CB93" i="6"/>
  <c r="CA82" i="6"/>
  <c r="CB81" i="6"/>
  <c r="CE78" i="6"/>
  <c r="BZ94" i="6"/>
  <c r="CC94" i="6" s="1"/>
  <c r="CA93" i="6"/>
  <c r="CB92" i="6"/>
  <c r="CE90" i="6"/>
  <c r="BZ82" i="6"/>
  <c r="CC82" i="6" s="1"/>
  <c r="CA81" i="6"/>
  <c r="CB80" i="6"/>
  <c r="CE77" i="6"/>
  <c r="BY71" i="6"/>
  <c r="BZ70" i="6"/>
  <c r="CC70" i="6" s="1"/>
  <c r="CA69" i="6"/>
  <c r="CE85" i="6"/>
  <c r="CB84" i="6"/>
  <c r="BY82" i="6"/>
  <c r="BZ81" i="6"/>
  <c r="CC81" i="6" s="1"/>
  <c r="CA80" i="6"/>
  <c r="CB79" i="6"/>
  <c r="CE76" i="6"/>
  <c r="BY70" i="6"/>
  <c r="BZ69" i="6"/>
  <c r="CC69" i="6" s="1"/>
  <c r="BY86" i="6"/>
  <c r="BY68" i="6"/>
  <c r="BZ67" i="6"/>
  <c r="CC67" i="6" s="1"/>
  <c r="CA66" i="6"/>
  <c r="BY64" i="6"/>
  <c r="BY61" i="6"/>
  <c r="CA58" i="6"/>
  <c r="CB54" i="6"/>
  <c r="BY67" i="6"/>
  <c r="BZ66" i="6"/>
  <c r="CC66" i="6" s="1"/>
  <c r="CB65" i="6"/>
  <c r="CB62" i="6"/>
  <c r="CB59" i="6"/>
  <c r="BZ58" i="6"/>
  <c r="CC58" i="6" s="1"/>
  <c r="CA54" i="6"/>
  <c r="CA50" i="6"/>
  <c r="CB47" i="6"/>
  <c r="CE46" i="6"/>
  <c r="BY66" i="6"/>
  <c r="CA65" i="6"/>
  <c r="CE63" i="6"/>
  <c r="CA62" i="6"/>
  <c r="CE60" i="6"/>
  <c r="CA59" i="6"/>
  <c r="BY58" i="6"/>
  <c r="CB55" i="6"/>
  <c r="BZ54" i="6"/>
  <c r="CC54" i="6" s="1"/>
  <c r="CB73" i="6"/>
  <c r="BY72" i="6"/>
  <c r="CE69" i="6"/>
  <c r="BZ65" i="6"/>
  <c r="CC65" i="6" s="1"/>
  <c r="BZ62" i="6"/>
  <c r="CC62" i="6" s="1"/>
  <c r="BZ59" i="6"/>
  <c r="CC59" i="6" s="1"/>
  <c r="CE56" i="6"/>
  <c r="CA55" i="6"/>
  <c r="BY54" i="6"/>
  <c r="CE52" i="6"/>
  <c r="CA51" i="6"/>
  <c r="BY65" i="6"/>
  <c r="BY62" i="6"/>
  <c r="BY59" i="6"/>
  <c r="CE57" i="6"/>
  <c r="BZ55" i="6"/>
  <c r="CC55" i="6" s="1"/>
  <c r="BZ51" i="6"/>
  <c r="CC51" i="6" s="1"/>
  <c r="BY47" i="6"/>
  <c r="CB46" i="6"/>
  <c r="CE70" i="6"/>
  <c r="CB63" i="6"/>
  <c r="CB60" i="6"/>
  <c r="BY55" i="6"/>
  <c r="CE53" i="6"/>
  <c r="CE89" i="6"/>
  <c r="CB85" i="6"/>
  <c r="CA84" i="6"/>
  <c r="CB69" i="6"/>
  <c r="CE68" i="6"/>
  <c r="CE64" i="6"/>
  <c r="CA63" i="6"/>
  <c r="CE61" i="6"/>
  <c r="CA60" i="6"/>
  <c r="CB56" i="6"/>
  <c r="BZ84" i="6"/>
  <c r="CC84" i="6" s="1"/>
  <c r="BZ80" i="6"/>
  <c r="CC80" i="6" s="1"/>
  <c r="CA79" i="6"/>
  <c r="CB78" i="6"/>
  <c r="CA71" i="6"/>
  <c r="CB70" i="6"/>
  <c r="BY69" i="6"/>
  <c r="CE67" i="6"/>
  <c r="BZ63" i="6"/>
  <c r="CC63" i="6" s="1"/>
  <c r="BZ60" i="6"/>
  <c r="CC60" i="6" s="1"/>
  <c r="CB57" i="6"/>
  <c r="CA56" i="6"/>
  <c r="BY80" i="6"/>
  <c r="BZ79" i="6"/>
  <c r="CC79" i="6" s="1"/>
  <c r="CA78" i="6"/>
  <c r="CB77" i="6"/>
  <c r="CE75" i="6"/>
  <c r="BZ71" i="6"/>
  <c r="CC71" i="6" s="1"/>
  <c r="CA70" i="6"/>
  <c r="CE66" i="6"/>
  <c r="BY63" i="6"/>
  <c r="BY60" i="6"/>
  <c r="CE58" i="6"/>
  <c r="CA57" i="6"/>
  <c r="CE83" i="6"/>
  <c r="CE74" i="6"/>
  <c r="CB68" i="6"/>
  <c r="CB64" i="6"/>
  <c r="CB61" i="6"/>
  <c r="BZ57" i="6"/>
  <c r="CC57" i="6" s="1"/>
  <c r="BY56" i="6"/>
  <c r="CE54" i="6"/>
  <c r="CA53" i="6"/>
  <c r="BY52" i="6"/>
  <c r="BY81" i="6"/>
  <c r="CA68" i="6"/>
  <c r="CB67" i="6"/>
  <c r="CE65" i="6"/>
  <c r="CA64" i="6"/>
  <c r="CE62" i="6"/>
  <c r="CA61" i="6"/>
  <c r="CE59" i="6"/>
  <c r="BY57" i="6"/>
  <c r="BZ53" i="6"/>
  <c r="CC53" i="6" s="1"/>
  <c r="BZ52" i="6"/>
  <c r="CC52" i="6" s="1"/>
  <c r="CB51" i="6"/>
  <c r="BY50" i="6"/>
  <c r="BY49" i="6"/>
  <c r="CA48" i="6"/>
  <c r="BY45" i="6"/>
  <c r="BZ44" i="6"/>
  <c r="CC44" i="6" s="1"/>
  <c r="CA43" i="6"/>
  <c r="CB42" i="6"/>
  <c r="CE39" i="6"/>
  <c r="BY33" i="6"/>
  <c r="BZ32" i="6"/>
  <c r="CC32" i="6" s="1"/>
  <c r="CA31" i="6"/>
  <c r="CB30" i="6"/>
  <c r="BZ61" i="6"/>
  <c r="CC61" i="6" s="1"/>
  <c r="BY53" i="6"/>
  <c r="BY51" i="6"/>
  <c r="BZ48" i="6"/>
  <c r="CC48" i="6" s="1"/>
  <c r="CA47" i="6"/>
  <c r="BY44" i="6"/>
  <c r="BZ43" i="6"/>
  <c r="CC43" i="6" s="1"/>
  <c r="CA42" i="6"/>
  <c r="CB41" i="6"/>
  <c r="CE38" i="6"/>
  <c r="BY48" i="6"/>
  <c r="BZ47" i="6"/>
  <c r="CC47" i="6" s="1"/>
  <c r="BY43" i="6"/>
  <c r="BZ42" i="6"/>
  <c r="CC42" i="6" s="1"/>
  <c r="CA41" i="6"/>
  <c r="CB40" i="6"/>
  <c r="CE37" i="6"/>
  <c r="BZ56" i="6"/>
  <c r="CC56" i="6" s="1"/>
  <c r="BY42" i="6"/>
  <c r="BZ41" i="6"/>
  <c r="CC41" i="6" s="1"/>
  <c r="CA40" i="6"/>
  <c r="CB39" i="6"/>
  <c r="CE36" i="6"/>
  <c r="CB66" i="6"/>
  <c r="BY41" i="6"/>
  <c r="BZ40" i="6"/>
  <c r="CC40" i="6" s="1"/>
  <c r="CA39" i="6"/>
  <c r="CB38" i="6"/>
  <c r="CE35" i="6"/>
  <c r="BY40" i="6"/>
  <c r="BZ39" i="6"/>
  <c r="CC39" i="6" s="1"/>
  <c r="CA38" i="6"/>
  <c r="CB37" i="6"/>
  <c r="CE34" i="6"/>
  <c r="BZ68" i="6"/>
  <c r="CC68" i="6" s="1"/>
  <c r="CE49" i="6"/>
  <c r="CE45" i="6"/>
  <c r="BY39" i="6"/>
  <c r="BZ38" i="6"/>
  <c r="CC38" i="6" s="1"/>
  <c r="CA37" i="6"/>
  <c r="CB36" i="6"/>
  <c r="CE33" i="6"/>
  <c r="CA67" i="6"/>
  <c r="BZ64" i="6"/>
  <c r="CC64" i="6" s="1"/>
  <c r="CE50" i="6"/>
  <c r="CA46" i="6"/>
  <c r="CE44" i="6"/>
  <c r="BY38" i="6"/>
  <c r="BZ37" i="6"/>
  <c r="CC37" i="6" s="1"/>
  <c r="CA36" i="6"/>
  <c r="CB35" i="6"/>
  <c r="CE32" i="6"/>
  <c r="BZ46" i="6"/>
  <c r="CC46" i="6" s="1"/>
  <c r="CE43" i="6"/>
  <c r="BY37" i="6"/>
  <c r="BZ36" i="6"/>
  <c r="CC36" i="6" s="1"/>
  <c r="CA35" i="6"/>
  <c r="CB34" i="6"/>
  <c r="CE31" i="6"/>
  <c r="CB58" i="6"/>
  <c r="CE55" i="6"/>
  <c r="CB49" i="6"/>
  <c r="CE48" i="6"/>
  <c r="BY46" i="6"/>
  <c r="CB45" i="6"/>
  <c r="CE42" i="6"/>
  <c r="BY36" i="6"/>
  <c r="BZ35" i="6"/>
  <c r="CC35" i="6" s="1"/>
  <c r="CA34" i="6"/>
  <c r="CB33" i="6"/>
  <c r="CB52" i="6"/>
  <c r="CB50" i="6"/>
  <c r="CA49" i="6"/>
  <c r="CE47" i="6"/>
  <c r="CA45" i="6"/>
  <c r="CB44" i="6"/>
  <c r="CE41" i="6"/>
  <c r="BY35" i="6"/>
  <c r="BZ34" i="6"/>
  <c r="CC34" i="6" s="1"/>
  <c r="CA33" i="6"/>
  <c r="CE17" i="6"/>
  <c r="DO17" i="6"/>
  <c r="BF18" i="6"/>
  <c r="DN18" i="6"/>
  <c r="DQ18" i="6" s="1"/>
  <c r="BE19" i="6"/>
  <c r="DM19" i="6"/>
  <c r="CB20" i="6"/>
  <c r="CZ20" i="6"/>
  <c r="CA21" i="6"/>
  <c r="CY21" i="6"/>
  <c r="BZ22" i="6"/>
  <c r="CC22" i="6" s="1"/>
  <c r="BY23" i="6"/>
  <c r="BL24" i="6"/>
  <c r="CJ24" i="6"/>
  <c r="Z24" i="6" s="1"/>
  <c r="CV24" i="6"/>
  <c r="BK25" i="6"/>
  <c r="CU25" i="6"/>
  <c r="DS25" i="6"/>
  <c r="CT26" i="6"/>
  <c r="CW26" i="6" s="1"/>
  <c r="CS27" i="6"/>
  <c r="DE27" i="6"/>
  <c r="BH28" i="6"/>
  <c r="CS28" i="6"/>
  <c r="DF29" i="6"/>
  <c r="CS30" i="6"/>
  <c r="BE31" i="6"/>
  <c r="BY34" i="6"/>
  <c r="DP48" i="6"/>
  <c r="CE51" i="6"/>
  <c r="CA52" i="6"/>
  <c r="CZ60" i="6"/>
  <c r="BH17" i="6"/>
  <c r="BE20" i="6"/>
  <c r="DM20" i="6"/>
  <c r="CB21" i="6"/>
  <c r="CZ21" i="6"/>
  <c r="DX21" i="6"/>
  <c r="CA22" i="6"/>
  <c r="CY22" i="6"/>
  <c r="BZ23" i="6"/>
  <c r="CC23" i="6" s="1"/>
  <c r="BY24" i="6"/>
  <c r="BL25" i="6"/>
  <c r="CV25" i="6"/>
  <c r="BK26" i="6"/>
  <c r="CU26" i="6"/>
  <c r="DS26" i="6"/>
  <c r="CT27" i="6"/>
  <c r="CW27" i="6" s="1"/>
  <c r="CU28" i="6"/>
  <c r="CE29" i="6"/>
  <c r="CE30" i="6"/>
  <c r="CT30" i="6"/>
  <c r="CW30" i="6" s="1"/>
  <c r="BH31" i="6"/>
  <c r="BL35" i="6"/>
  <c r="BH39" i="6"/>
  <c r="BG40" i="6"/>
  <c r="BH48" i="6"/>
  <c r="CU50" i="6"/>
  <c r="CY67" i="6"/>
  <c r="DP17" i="6"/>
  <c r="BG18" i="6"/>
  <c r="CE18" i="6"/>
  <c r="DO18" i="6"/>
  <c r="BF19" i="6"/>
  <c r="DN19" i="6"/>
  <c r="DQ19" i="6" s="1"/>
  <c r="CS17" i="6"/>
  <c r="BH18" i="6"/>
  <c r="DP18" i="6"/>
  <c r="BG19" i="6"/>
  <c r="CE19" i="6"/>
  <c r="DO19" i="6"/>
  <c r="BF20" i="6"/>
  <c r="DN20" i="6"/>
  <c r="DQ20" i="6" s="1"/>
  <c r="BE21" i="6"/>
  <c r="DM21" i="6"/>
  <c r="CB22" i="6"/>
  <c r="CZ22" i="6"/>
  <c r="CA23" i="6"/>
  <c r="CY23" i="6"/>
  <c r="BZ24" i="6"/>
  <c r="CC24" i="6" s="1"/>
  <c r="BY25" i="6"/>
  <c r="BL26" i="6"/>
  <c r="CV26" i="6"/>
  <c r="CU27" i="6"/>
  <c r="DS27" i="6"/>
  <c r="CV28" i="6"/>
  <c r="CT29" i="6"/>
  <c r="CW29" i="6" s="1"/>
  <c r="BY31" i="6"/>
  <c r="CK33" i="6"/>
  <c r="AG33" i="6" s="1"/>
  <c r="CJ33" i="6"/>
  <c r="DP39" i="6"/>
  <c r="CY44" i="6"/>
  <c r="CB53" i="6"/>
  <c r="BH25" i="6"/>
  <c r="DP25" i="6"/>
  <c r="DO26" i="6"/>
  <c r="DP32" i="6"/>
  <c r="BE188" i="6"/>
  <c r="BF187" i="6"/>
  <c r="BI187" i="6" s="1"/>
  <c r="BG186" i="6"/>
  <c r="BH185" i="6"/>
  <c r="BK182" i="6"/>
  <c r="BL181" i="6"/>
  <c r="BL192" i="6"/>
  <c r="BE187" i="6"/>
  <c r="BF186" i="6"/>
  <c r="BI186" i="6" s="1"/>
  <c r="BG185" i="6"/>
  <c r="BH184" i="6"/>
  <c r="BK181" i="6"/>
  <c r="BL180" i="6"/>
  <c r="BK192" i="6"/>
  <c r="BL191" i="6"/>
  <c r="BE186" i="6"/>
  <c r="BF185" i="6"/>
  <c r="BI185" i="6" s="1"/>
  <c r="BG184" i="6"/>
  <c r="BH183" i="6"/>
  <c r="BK191" i="6"/>
  <c r="BL190" i="6"/>
  <c r="BE185" i="6"/>
  <c r="BF184" i="6"/>
  <c r="BI184" i="6" s="1"/>
  <c r="BG183" i="6"/>
  <c r="BH182" i="6"/>
  <c r="BK179" i="6"/>
  <c r="BK190" i="6"/>
  <c r="BL189" i="6"/>
  <c r="BE184" i="6"/>
  <c r="BF183" i="6"/>
  <c r="BI183" i="6" s="1"/>
  <c r="BG182" i="6"/>
  <c r="BH192" i="6"/>
  <c r="BK189" i="6"/>
  <c r="BL188" i="6"/>
  <c r="BE183" i="6"/>
  <c r="BF182" i="6"/>
  <c r="BI182" i="6" s="1"/>
  <c r="BG181" i="6"/>
  <c r="BH180" i="6"/>
  <c r="BG192" i="6"/>
  <c r="BH191" i="6"/>
  <c r="BK188" i="6"/>
  <c r="BL187" i="6"/>
  <c r="BE182" i="6"/>
  <c r="BF181" i="6"/>
  <c r="BI181" i="6" s="1"/>
  <c r="BF192" i="6"/>
  <c r="BI192" i="6" s="1"/>
  <c r="BG191" i="6"/>
  <c r="BH190" i="6"/>
  <c r="BK187" i="6"/>
  <c r="BL186" i="6"/>
  <c r="BE192" i="6"/>
  <c r="BF191" i="6"/>
  <c r="BI191" i="6" s="1"/>
  <c r="BG190" i="6"/>
  <c r="BH189" i="6"/>
  <c r="BK186" i="6"/>
  <c r="BL185" i="6"/>
  <c r="BE191" i="6"/>
  <c r="BF190" i="6"/>
  <c r="BI190" i="6" s="1"/>
  <c r="BG189" i="6"/>
  <c r="BH188" i="6"/>
  <c r="BK185" i="6"/>
  <c r="BL184" i="6"/>
  <c r="BE179" i="6"/>
  <c r="BF178" i="6"/>
  <c r="BI178" i="6" s="1"/>
  <c r="BG177" i="6"/>
  <c r="BE190" i="6"/>
  <c r="BF189" i="6"/>
  <c r="BI189" i="6" s="1"/>
  <c r="BG188" i="6"/>
  <c r="BH187" i="6"/>
  <c r="BK184" i="6"/>
  <c r="BL183" i="6"/>
  <c r="BE189" i="6"/>
  <c r="BH186" i="6"/>
  <c r="BG179" i="6"/>
  <c r="BG178" i="6"/>
  <c r="BE172" i="6"/>
  <c r="BF171" i="6"/>
  <c r="BI171" i="6" s="1"/>
  <c r="BG170" i="6"/>
  <c r="BH169" i="6"/>
  <c r="BK166" i="6"/>
  <c r="BL182" i="6"/>
  <c r="BF179" i="6"/>
  <c r="BI179" i="6" s="1"/>
  <c r="BE178" i="6"/>
  <c r="BL176" i="6"/>
  <c r="BE171" i="6"/>
  <c r="BF170" i="6"/>
  <c r="BI170" i="6" s="1"/>
  <c r="BG169" i="6"/>
  <c r="BK176" i="6"/>
  <c r="BL175" i="6"/>
  <c r="BE170" i="6"/>
  <c r="BF169" i="6"/>
  <c r="BI169" i="6" s="1"/>
  <c r="BG168" i="6"/>
  <c r="BG187" i="6"/>
  <c r="BH181" i="6"/>
  <c r="BL177" i="6"/>
  <c r="BK175" i="6"/>
  <c r="BL174" i="6"/>
  <c r="BK183" i="6"/>
  <c r="BE181" i="6"/>
  <c r="BK180" i="6"/>
  <c r="BK177" i="6"/>
  <c r="BK174" i="6"/>
  <c r="BL173" i="6"/>
  <c r="BE168" i="6"/>
  <c r="BF167" i="6"/>
  <c r="BI167" i="6" s="1"/>
  <c r="BG166" i="6"/>
  <c r="BH176" i="6"/>
  <c r="BK173" i="6"/>
  <c r="BL172" i="6"/>
  <c r="BG180" i="6"/>
  <c r="BG176" i="6"/>
  <c r="BH175" i="6"/>
  <c r="BK172" i="6"/>
  <c r="BL171" i="6"/>
  <c r="BF180" i="6"/>
  <c r="BI180" i="6" s="1"/>
  <c r="BL178" i="6"/>
  <c r="BH177" i="6"/>
  <c r="BF176" i="6"/>
  <c r="BI176" i="6" s="1"/>
  <c r="BG175" i="6"/>
  <c r="BH174" i="6"/>
  <c r="BK171" i="6"/>
  <c r="BL170" i="6"/>
  <c r="BE180" i="6"/>
  <c r="BL179" i="6"/>
  <c r="BK178" i="6"/>
  <c r="BF177" i="6"/>
  <c r="BI177" i="6" s="1"/>
  <c r="BE176" i="6"/>
  <c r="BF175" i="6"/>
  <c r="BI175" i="6" s="1"/>
  <c r="BG174" i="6"/>
  <c r="BH173" i="6"/>
  <c r="BK170" i="6"/>
  <c r="BL169" i="6"/>
  <c r="BF188" i="6"/>
  <c r="BI188" i="6" s="1"/>
  <c r="BE177" i="6"/>
  <c r="BE175" i="6"/>
  <c r="BF174" i="6"/>
  <c r="BI174" i="6" s="1"/>
  <c r="BG173" i="6"/>
  <c r="BH172" i="6"/>
  <c r="BK169" i="6"/>
  <c r="BE166" i="6"/>
  <c r="BL164" i="6"/>
  <c r="BH163" i="6"/>
  <c r="BL161" i="6"/>
  <c r="BH160" i="6"/>
  <c r="BL158" i="6"/>
  <c r="BH157" i="6"/>
  <c r="BF156" i="6"/>
  <c r="BI156" i="6" s="1"/>
  <c r="BK164" i="6"/>
  <c r="BG163" i="6"/>
  <c r="BK161" i="6"/>
  <c r="BG160" i="6"/>
  <c r="BK158" i="6"/>
  <c r="BG157" i="6"/>
  <c r="BE156" i="6"/>
  <c r="BL154" i="6"/>
  <c r="BH153" i="6"/>
  <c r="BF152" i="6"/>
  <c r="BI152" i="6" s="1"/>
  <c r="BL150" i="6"/>
  <c r="BH149" i="6"/>
  <c r="BH170" i="6"/>
  <c r="BF163" i="6"/>
  <c r="BI163" i="6" s="1"/>
  <c r="BF160" i="6"/>
  <c r="BI160" i="6" s="1"/>
  <c r="BF157" i="6"/>
  <c r="BI157" i="6" s="1"/>
  <c r="BL155" i="6"/>
  <c r="BK154" i="6"/>
  <c r="BG153" i="6"/>
  <c r="BE152" i="6"/>
  <c r="BE163" i="6"/>
  <c r="BE160" i="6"/>
  <c r="BE157" i="6"/>
  <c r="BK155" i="6"/>
  <c r="BL167" i="6"/>
  <c r="BL165" i="6"/>
  <c r="BH164" i="6"/>
  <c r="BL162" i="6"/>
  <c r="BH161" i="6"/>
  <c r="BL159" i="6"/>
  <c r="BH158" i="6"/>
  <c r="BE153" i="6"/>
  <c r="BK151" i="6"/>
  <c r="BE149" i="6"/>
  <c r="BK167" i="6"/>
  <c r="BK165" i="6"/>
  <c r="BG164" i="6"/>
  <c r="BK162" i="6"/>
  <c r="BG161" i="6"/>
  <c r="BK159" i="6"/>
  <c r="BG158" i="6"/>
  <c r="BF164" i="6"/>
  <c r="BI164" i="6" s="1"/>
  <c r="BF161" i="6"/>
  <c r="BI161" i="6" s="1"/>
  <c r="BL168" i="6"/>
  <c r="BH167" i="6"/>
  <c r="BL166" i="6"/>
  <c r="BE164" i="6"/>
  <c r="BE161" i="6"/>
  <c r="BE158" i="6"/>
  <c r="BK156" i="6"/>
  <c r="BG155" i="6"/>
  <c r="BF154" i="6"/>
  <c r="BI154" i="6" s="1"/>
  <c r="BL152" i="6"/>
  <c r="BH178" i="6"/>
  <c r="BE174" i="6"/>
  <c r="BG172" i="6"/>
  <c r="BK168" i="6"/>
  <c r="BG167" i="6"/>
  <c r="BH165" i="6"/>
  <c r="BL163" i="6"/>
  <c r="BH162" i="6"/>
  <c r="BL160" i="6"/>
  <c r="BH159" i="6"/>
  <c r="BL157" i="6"/>
  <c r="BH179" i="6"/>
  <c r="BF173" i="6"/>
  <c r="BI173" i="6" s="1"/>
  <c r="BF172" i="6"/>
  <c r="BI172" i="6" s="1"/>
  <c r="BH171" i="6"/>
  <c r="BE169" i="6"/>
  <c r="BE167" i="6"/>
  <c r="BG165" i="6"/>
  <c r="BK163" i="6"/>
  <c r="BG162" i="6"/>
  <c r="BK160" i="6"/>
  <c r="BG159" i="6"/>
  <c r="BK157" i="6"/>
  <c r="BH166" i="6"/>
  <c r="BF162" i="6"/>
  <c r="BI162" i="6" s="1"/>
  <c r="BF153" i="6"/>
  <c r="BI153" i="6" s="1"/>
  <c r="BF151" i="6"/>
  <c r="BI151" i="6" s="1"/>
  <c r="BG150" i="6"/>
  <c r="BF146" i="6"/>
  <c r="BI146" i="6" s="1"/>
  <c r="BK143" i="6"/>
  <c r="BL142" i="6"/>
  <c r="BF166" i="6"/>
  <c r="BI166" i="6" s="1"/>
  <c r="BE162" i="6"/>
  <c r="BF158" i="6"/>
  <c r="BI158" i="6" s="1"/>
  <c r="BE151" i="6"/>
  <c r="BF150" i="6"/>
  <c r="BI150" i="6" s="1"/>
  <c r="BG149" i="6"/>
  <c r="BL148" i="6"/>
  <c r="BH147" i="6"/>
  <c r="BE146" i="6"/>
  <c r="BK142" i="6"/>
  <c r="BL141" i="6"/>
  <c r="BE173" i="6"/>
  <c r="BF165" i="6"/>
  <c r="BI165" i="6" s="1"/>
  <c r="BE150" i="6"/>
  <c r="BF149" i="6"/>
  <c r="BI149" i="6" s="1"/>
  <c r="BK148" i="6"/>
  <c r="BG147" i="6"/>
  <c r="BL145" i="6"/>
  <c r="BH144" i="6"/>
  <c r="BK141" i="6"/>
  <c r="BL140" i="6"/>
  <c r="BE165" i="6"/>
  <c r="BK152" i="6"/>
  <c r="BF147" i="6"/>
  <c r="BI147" i="6" s="1"/>
  <c r="BK145" i="6"/>
  <c r="BG144" i="6"/>
  <c r="BH143" i="6"/>
  <c r="BK140" i="6"/>
  <c r="BL139" i="6"/>
  <c r="BH155" i="6"/>
  <c r="BE147" i="6"/>
  <c r="BF144" i="6"/>
  <c r="BI144" i="6" s="1"/>
  <c r="BG143" i="6"/>
  <c r="BH142" i="6"/>
  <c r="BK139" i="6"/>
  <c r="BH168" i="6"/>
  <c r="BF159" i="6"/>
  <c r="BI159" i="6" s="1"/>
  <c r="BL156" i="6"/>
  <c r="BF155" i="6"/>
  <c r="BI155" i="6" s="1"/>
  <c r="BH148" i="6"/>
  <c r="BE144" i="6"/>
  <c r="BF143" i="6"/>
  <c r="BI143" i="6" s="1"/>
  <c r="BG142" i="6"/>
  <c r="BH141" i="6"/>
  <c r="BF168" i="6"/>
  <c r="BI168" i="6" s="1"/>
  <c r="BE159" i="6"/>
  <c r="BE155" i="6"/>
  <c r="BH152" i="6"/>
  <c r="BG148" i="6"/>
  <c r="BL146" i="6"/>
  <c r="BH145" i="6"/>
  <c r="BE143" i="6"/>
  <c r="BF142" i="6"/>
  <c r="BI142" i="6" s="1"/>
  <c r="BG141" i="6"/>
  <c r="BH140" i="6"/>
  <c r="BH154" i="6"/>
  <c r="BG152" i="6"/>
  <c r="BL151" i="6"/>
  <c r="BF148" i="6"/>
  <c r="BI148" i="6" s="1"/>
  <c r="BK146" i="6"/>
  <c r="BG145" i="6"/>
  <c r="BE142" i="6"/>
  <c r="BF141" i="6"/>
  <c r="BI141" i="6" s="1"/>
  <c r="BG140" i="6"/>
  <c r="BH139" i="6"/>
  <c r="BH156" i="6"/>
  <c r="BG154" i="6"/>
  <c r="BL153" i="6"/>
  <c r="BE148" i="6"/>
  <c r="BF145" i="6"/>
  <c r="BI145" i="6" s="1"/>
  <c r="BE141" i="6"/>
  <c r="BF140" i="6"/>
  <c r="BI140" i="6" s="1"/>
  <c r="BG139" i="6"/>
  <c r="BG171" i="6"/>
  <c r="BG156" i="6"/>
  <c r="BE154" i="6"/>
  <c r="BK153" i="6"/>
  <c r="BK150" i="6"/>
  <c r="BL149" i="6"/>
  <c r="BL147" i="6"/>
  <c r="BE145" i="6"/>
  <c r="BE140" i="6"/>
  <c r="BF139" i="6"/>
  <c r="BI139" i="6" s="1"/>
  <c r="BG138" i="6"/>
  <c r="BG151" i="6"/>
  <c r="BL138" i="6"/>
  <c r="BK137" i="6"/>
  <c r="BK136" i="6"/>
  <c r="BL135" i="6"/>
  <c r="BE130" i="6"/>
  <c r="BF129" i="6"/>
  <c r="BI129" i="6" s="1"/>
  <c r="BG128" i="6"/>
  <c r="BK138" i="6"/>
  <c r="BK135" i="6"/>
  <c r="BL134" i="6"/>
  <c r="BE129" i="6"/>
  <c r="BF128" i="6"/>
  <c r="BI128" i="6" s="1"/>
  <c r="BG127" i="6"/>
  <c r="BH126" i="6"/>
  <c r="BH137" i="6"/>
  <c r="BK134" i="6"/>
  <c r="BL133" i="6"/>
  <c r="BE128" i="6"/>
  <c r="BL143" i="6"/>
  <c r="BH138" i="6"/>
  <c r="BG137" i="6"/>
  <c r="BH136" i="6"/>
  <c r="BK133" i="6"/>
  <c r="BL132" i="6"/>
  <c r="BF138" i="6"/>
  <c r="BI138" i="6" s="1"/>
  <c r="BF137" i="6"/>
  <c r="BI137" i="6" s="1"/>
  <c r="BG136" i="6"/>
  <c r="BH135" i="6"/>
  <c r="BK132" i="6"/>
  <c r="BL131" i="6"/>
  <c r="BH146" i="6"/>
  <c r="BE138" i="6"/>
  <c r="BE137" i="6"/>
  <c r="BF136" i="6"/>
  <c r="BI136" i="6" s="1"/>
  <c r="BG135" i="6"/>
  <c r="BH134" i="6"/>
  <c r="BK131" i="6"/>
  <c r="BL130" i="6"/>
  <c r="BH150" i="6"/>
  <c r="BG146" i="6"/>
  <c r="BE136" i="6"/>
  <c r="BF135" i="6"/>
  <c r="BI135" i="6" s="1"/>
  <c r="BG134" i="6"/>
  <c r="BH133" i="6"/>
  <c r="BK130" i="6"/>
  <c r="BL129" i="6"/>
  <c r="BL144" i="6"/>
  <c r="BE135" i="6"/>
  <c r="BF134" i="6"/>
  <c r="BI134" i="6" s="1"/>
  <c r="BG133" i="6"/>
  <c r="BH132" i="6"/>
  <c r="BK129" i="6"/>
  <c r="BL128" i="6"/>
  <c r="BK144" i="6"/>
  <c r="BE134" i="6"/>
  <c r="BF133" i="6"/>
  <c r="BI133" i="6" s="1"/>
  <c r="BG132" i="6"/>
  <c r="BH131" i="6"/>
  <c r="BK128" i="6"/>
  <c r="BL127" i="6"/>
  <c r="BE133" i="6"/>
  <c r="BF132" i="6"/>
  <c r="BI132" i="6" s="1"/>
  <c r="BG131" i="6"/>
  <c r="BH130" i="6"/>
  <c r="BH129" i="6"/>
  <c r="BL126" i="6"/>
  <c r="BH125" i="6"/>
  <c r="BK122" i="6"/>
  <c r="BL121" i="6"/>
  <c r="BE116" i="6"/>
  <c r="BF115" i="6"/>
  <c r="BI115" i="6" s="1"/>
  <c r="BH151" i="6"/>
  <c r="BG129" i="6"/>
  <c r="BK127" i="6"/>
  <c r="BK126" i="6"/>
  <c r="BG125" i="6"/>
  <c r="BH124" i="6"/>
  <c r="BK121" i="6"/>
  <c r="BL120" i="6"/>
  <c r="BE115" i="6"/>
  <c r="BE112" i="6"/>
  <c r="BE139" i="6"/>
  <c r="BF125" i="6"/>
  <c r="BI125" i="6" s="1"/>
  <c r="BG124" i="6"/>
  <c r="BH123" i="6"/>
  <c r="BK120" i="6"/>
  <c r="BL119" i="6"/>
  <c r="BL114" i="6"/>
  <c r="BH113" i="6"/>
  <c r="BE125" i="6"/>
  <c r="BF124" i="6"/>
  <c r="BI124" i="6" s="1"/>
  <c r="BG123" i="6"/>
  <c r="BH122" i="6"/>
  <c r="BK119" i="6"/>
  <c r="BL118" i="6"/>
  <c r="BK114" i="6"/>
  <c r="BG113" i="6"/>
  <c r="BH127" i="6"/>
  <c r="BG126" i="6"/>
  <c r="BE124" i="6"/>
  <c r="BF123" i="6"/>
  <c r="BI123" i="6" s="1"/>
  <c r="BG122" i="6"/>
  <c r="BH121" i="6"/>
  <c r="BK118" i="6"/>
  <c r="BL117" i="6"/>
  <c r="BF113" i="6"/>
  <c r="BI113" i="6" s="1"/>
  <c r="BF110" i="6"/>
  <c r="BI110" i="6" s="1"/>
  <c r="BF127" i="6"/>
  <c r="BI127" i="6" s="1"/>
  <c r="BF126" i="6"/>
  <c r="BI126" i="6" s="1"/>
  <c r="BE123" i="6"/>
  <c r="BF122" i="6"/>
  <c r="BI122" i="6" s="1"/>
  <c r="BG121" i="6"/>
  <c r="BH120" i="6"/>
  <c r="BE127" i="6"/>
  <c r="BE126" i="6"/>
  <c r="BE122" i="6"/>
  <c r="BF121" i="6"/>
  <c r="BI121" i="6" s="1"/>
  <c r="BG120" i="6"/>
  <c r="BH119" i="6"/>
  <c r="BK116" i="6"/>
  <c r="BL115" i="6"/>
  <c r="BL136" i="6"/>
  <c r="BF131" i="6"/>
  <c r="BI131" i="6" s="1"/>
  <c r="BE121" i="6"/>
  <c r="BF120" i="6"/>
  <c r="BI120" i="6" s="1"/>
  <c r="BG119" i="6"/>
  <c r="BH118" i="6"/>
  <c r="BK147" i="6"/>
  <c r="BL137" i="6"/>
  <c r="BE132" i="6"/>
  <c r="BE131" i="6"/>
  <c r="BH128" i="6"/>
  <c r="BL125" i="6"/>
  <c r="BE120" i="6"/>
  <c r="BF119" i="6"/>
  <c r="BI119" i="6" s="1"/>
  <c r="BG118" i="6"/>
  <c r="BH117" i="6"/>
  <c r="BG130" i="6"/>
  <c r="BK125" i="6"/>
  <c r="BL124" i="6"/>
  <c r="BE119" i="6"/>
  <c r="BF118" i="6"/>
  <c r="BI118" i="6" s="1"/>
  <c r="BG117" i="6"/>
  <c r="BH116" i="6"/>
  <c r="BE114" i="6"/>
  <c r="BL123" i="6"/>
  <c r="BG116" i="6"/>
  <c r="BL112" i="6"/>
  <c r="BH110" i="6"/>
  <c r="BG107" i="6"/>
  <c r="BH103" i="6"/>
  <c r="BH99" i="6"/>
  <c r="BL95" i="6"/>
  <c r="BF130" i="6"/>
  <c r="BI130" i="6" s="1"/>
  <c r="BK123" i="6"/>
  <c r="BF116" i="6"/>
  <c r="BI116" i="6" s="1"/>
  <c r="BH114" i="6"/>
  <c r="BK112" i="6"/>
  <c r="BG110" i="6"/>
  <c r="BL109" i="6"/>
  <c r="BH108" i="6"/>
  <c r="BF107" i="6"/>
  <c r="BI107" i="6" s="1"/>
  <c r="BG103" i="6"/>
  <c r="BG99" i="6"/>
  <c r="BL97" i="6"/>
  <c r="BH96" i="6"/>
  <c r="BK95" i="6"/>
  <c r="BK124" i="6"/>
  <c r="BG114" i="6"/>
  <c r="BL113" i="6"/>
  <c r="BE110" i="6"/>
  <c r="BK109" i="6"/>
  <c r="BG108" i="6"/>
  <c r="BE107" i="6"/>
  <c r="BL105" i="6"/>
  <c r="BH104" i="6"/>
  <c r="BF103" i="6"/>
  <c r="BI103" i="6" s="1"/>
  <c r="BL101" i="6"/>
  <c r="BH100" i="6"/>
  <c r="BF99" i="6"/>
  <c r="BI99" i="6" s="1"/>
  <c r="BK97" i="6"/>
  <c r="BG96" i="6"/>
  <c r="BL122" i="6"/>
  <c r="BF114" i="6"/>
  <c r="BI114" i="6" s="1"/>
  <c r="BK113" i="6"/>
  <c r="BL111" i="6"/>
  <c r="BF108" i="6"/>
  <c r="BI108" i="6" s="1"/>
  <c r="BL106" i="6"/>
  <c r="BK105" i="6"/>
  <c r="BG104" i="6"/>
  <c r="BE103" i="6"/>
  <c r="BK101" i="6"/>
  <c r="BG100" i="6"/>
  <c r="BE99" i="6"/>
  <c r="BF96" i="6"/>
  <c r="BI96" i="6" s="1"/>
  <c r="BE113" i="6"/>
  <c r="BH112" i="6"/>
  <c r="BK111" i="6"/>
  <c r="BE108" i="6"/>
  <c r="BK106" i="6"/>
  <c r="BF104" i="6"/>
  <c r="BI104" i="6" s="1"/>
  <c r="BL102" i="6"/>
  <c r="BF100" i="6"/>
  <c r="BI100" i="6" s="1"/>
  <c r="BK149" i="6"/>
  <c r="BG112" i="6"/>
  <c r="BH109" i="6"/>
  <c r="BE104" i="6"/>
  <c r="BK102" i="6"/>
  <c r="BE118" i="6"/>
  <c r="BF112" i="6"/>
  <c r="BI112" i="6" s="1"/>
  <c r="BH111" i="6"/>
  <c r="BG109" i="6"/>
  <c r="BH105" i="6"/>
  <c r="BK117" i="6"/>
  <c r="BG111" i="6"/>
  <c r="BF109" i="6"/>
  <c r="BI109" i="6" s="1"/>
  <c r="BL107" i="6"/>
  <c r="BH106" i="6"/>
  <c r="BG105" i="6"/>
  <c r="BG101" i="6"/>
  <c r="BF117" i="6"/>
  <c r="BI117" i="6" s="1"/>
  <c r="BK115" i="6"/>
  <c r="BF111" i="6"/>
  <c r="BI111" i="6" s="1"/>
  <c r="BL110" i="6"/>
  <c r="BE109" i="6"/>
  <c r="BK107" i="6"/>
  <c r="BG106" i="6"/>
  <c r="BF105" i="6"/>
  <c r="BI105" i="6" s="1"/>
  <c r="BL103" i="6"/>
  <c r="BH102" i="6"/>
  <c r="BF101" i="6"/>
  <c r="BI101" i="6" s="1"/>
  <c r="BL99" i="6"/>
  <c r="BH98" i="6"/>
  <c r="BE97" i="6"/>
  <c r="BE117" i="6"/>
  <c r="BE111" i="6"/>
  <c r="BK110" i="6"/>
  <c r="BL108" i="6"/>
  <c r="BF106" i="6"/>
  <c r="BI106" i="6" s="1"/>
  <c r="BE105" i="6"/>
  <c r="BK103" i="6"/>
  <c r="BG102" i="6"/>
  <c r="BE101" i="6"/>
  <c r="BK99" i="6"/>
  <c r="BG98" i="6"/>
  <c r="BJ98" i="6" s="1"/>
  <c r="BL96" i="6"/>
  <c r="BK104" i="6"/>
  <c r="BE102" i="6"/>
  <c r="BL100" i="6"/>
  <c r="BE90" i="6"/>
  <c r="BF89" i="6"/>
  <c r="BI89" i="6" s="1"/>
  <c r="BG88" i="6"/>
  <c r="BH87" i="6"/>
  <c r="BH101" i="6"/>
  <c r="BK100" i="6"/>
  <c r="BK96" i="6"/>
  <c r="BL94" i="6"/>
  <c r="BE89" i="6"/>
  <c r="BF88" i="6"/>
  <c r="BI88" i="6" s="1"/>
  <c r="BG87" i="6"/>
  <c r="BH86" i="6"/>
  <c r="BK83" i="6"/>
  <c r="BE100" i="6"/>
  <c r="BK94" i="6"/>
  <c r="BL93" i="6"/>
  <c r="BE88" i="6"/>
  <c r="BF87" i="6"/>
  <c r="BI87" i="6" s="1"/>
  <c r="BG86" i="6"/>
  <c r="BL116" i="6"/>
  <c r="BE96" i="6"/>
  <c r="BK93" i="6"/>
  <c r="BL92" i="6"/>
  <c r="BE87" i="6"/>
  <c r="BF86" i="6"/>
  <c r="BI86" i="6" s="1"/>
  <c r="BH107" i="6"/>
  <c r="BH97" i="6"/>
  <c r="BK92" i="6"/>
  <c r="BL91" i="6"/>
  <c r="BE86" i="6"/>
  <c r="BF85" i="6"/>
  <c r="BI85" i="6" s="1"/>
  <c r="BG84" i="6"/>
  <c r="BH83" i="6"/>
  <c r="BG97" i="6"/>
  <c r="BH95" i="6"/>
  <c r="BH94" i="6"/>
  <c r="BK91" i="6"/>
  <c r="BL90" i="6"/>
  <c r="BL98" i="6"/>
  <c r="BF97" i="6"/>
  <c r="BI97" i="6" s="1"/>
  <c r="BG95" i="6"/>
  <c r="BG94" i="6"/>
  <c r="BH93" i="6"/>
  <c r="BK90" i="6"/>
  <c r="BL89" i="6"/>
  <c r="BK108" i="6"/>
  <c r="BK98" i="6"/>
  <c r="BF95" i="6"/>
  <c r="BI95" i="6" s="1"/>
  <c r="BF94" i="6"/>
  <c r="BI94" i="6" s="1"/>
  <c r="BG93" i="6"/>
  <c r="BH92" i="6"/>
  <c r="BK89" i="6"/>
  <c r="BL88" i="6"/>
  <c r="BE95" i="6"/>
  <c r="BE94" i="6"/>
  <c r="BF93" i="6"/>
  <c r="BI93" i="6" s="1"/>
  <c r="BG92" i="6"/>
  <c r="BH91" i="6"/>
  <c r="BK88" i="6"/>
  <c r="BL87" i="6"/>
  <c r="BF98" i="6"/>
  <c r="BI98" i="6" s="1"/>
  <c r="BE93" i="6"/>
  <c r="BF92" i="6"/>
  <c r="BI92" i="6" s="1"/>
  <c r="BG91" i="6"/>
  <c r="BH90" i="6"/>
  <c r="BK81" i="6"/>
  <c r="BL80" i="6"/>
  <c r="BE75" i="6"/>
  <c r="BF74" i="6"/>
  <c r="BI74" i="6" s="1"/>
  <c r="BG73" i="6"/>
  <c r="BH72" i="6"/>
  <c r="BK69" i="6"/>
  <c r="BL84" i="6"/>
  <c r="BK80" i="6"/>
  <c r="BL79" i="6"/>
  <c r="BE74" i="6"/>
  <c r="BF73" i="6"/>
  <c r="BI73" i="6" s="1"/>
  <c r="BG72" i="6"/>
  <c r="BH71" i="6"/>
  <c r="BL85" i="6"/>
  <c r="BK84" i="6"/>
  <c r="BH82" i="6"/>
  <c r="BK79" i="6"/>
  <c r="BL78" i="6"/>
  <c r="BE73" i="6"/>
  <c r="BF72" i="6"/>
  <c r="BI72" i="6" s="1"/>
  <c r="BG71" i="6"/>
  <c r="BF91" i="6"/>
  <c r="BI91" i="6" s="1"/>
  <c r="BK85" i="6"/>
  <c r="BG82" i="6"/>
  <c r="BH81" i="6"/>
  <c r="BK78" i="6"/>
  <c r="BL77" i="6"/>
  <c r="BE91" i="6"/>
  <c r="BG90" i="6"/>
  <c r="BH85" i="6"/>
  <c r="BH84" i="6"/>
  <c r="BL83" i="6"/>
  <c r="BF82" i="6"/>
  <c r="BI82" i="6" s="1"/>
  <c r="BG81" i="6"/>
  <c r="BH80" i="6"/>
  <c r="BK77" i="6"/>
  <c r="BL76" i="6"/>
  <c r="BH115" i="6"/>
  <c r="BE92" i="6"/>
  <c r="BF90" i="6"/>
  <c r="BI90" i="6" s="1"/>
  <c r="BH89" i="6"/>
  <c r="BG85" i="6"/>
  <c r="BF84" i="6"/>
  <c r="BI84" i="6" s="1"/>
  <c r="BE82" i="6"/>
  <c r="BF81" i="6"/>
  <c r="BI81" i="6" s="1"/>
  <c r="BG80" i="6"/>
  <c r="BH79" i="6"/>
  <c r="BK76" i="6"/>
  <c r="BL75" i="6"/>
  <c r="BG115" i="6"/>
  <c r="BE98" i="6"/>
  <c r="BG89" i="6"/>
  <c r="BL86" i="6"/>
  <c r="BE85" i="6"/>
  <c r="BE84" i="6"/>
  <c r="BE81" i="6"/>
  <c r="BF80" i="6"/>
  <c r="BI80" i="6" s="1"/>
  <c r="BG79" i="6"/>
  <c r="BH78" i="6"/>
  <c r="BK75" i="6"/>
  <c r="BL74" i="6"/>
  <c r="BE106" i="6"/>
  <c r="BH88" i="6"/>
  <c r="BK86" i="6"/>
  <c r="BG83" i="6"/>
  <c r="BE80" i="6"/>
  <c r="BF79" i="6"/>
  <c r="BI79" i="6" s="1"/>
  <c r="BG78" i="6"/>
  <c r="BH77" i="6"/>
  <c r="BK74" i="6"/>
  <c r="BF83" i="6"/>
  <c r="BI83" i="6" s="1"/>
  <c r="BE79" i="6"/>
  <c r="BF78" i="6"/>
  <c r="BI78" i="6" s="1"/>
  <c r="BG77" i="6"/>
  <c r="BH76" i="6"/>
  <c r="BK73" i="6"/>
  <c r="BL72" i="6"/>
  <c r="BL104" i="6"/>
  <c r="BE83" i="6"/>
  <c r="BE78" i="6"/>
  <c r="BF77" i="6"/>
  <c r="BI77" i="6" s="1"/>
  <c r="BG76" i="6"/>
  <c r="BH75" i="6"/>
  <c r="BK72" i="6"/>
  <c r="BL71" i="6"/>
  <c r="BL73" i="6"/>
  <c r="BF70" i="6"/>
  <c r="BI70" i="6" s="1"/>
  <c r="BK65" i="6"/>
  <c r="BG64" i="6"/>
  <c r="BK62" i="6"/>
  <c r="BG61" i="6"/>
  <c r="BK59" i="6"/>
  <c r="BE57" i="6"/>
  <c r="BL55" i="6"/>
  <c r="BF53" i="6"/>
  <c r="BI53" i="6" s="1"/>
  <c r="BL51" i="6"/>
  <c r="BE70" i="6"/>
  <c r="BL68" i="6"/>
  <c r="BF64" i="6"/>
  <c r="BI64" i="6" s="1"/>
  <c r="BF61" i="6"/>
  <c r="BI61" i="6" s="1"/>
  <c r="BH58" i="6"/>
  <c r="BK55" i="6"/>
  <c r="BE53" i="6"/>
  <c r="BK51" i="6"/>
  <c r="BE49" i="6"/>
  <c r="BH73" i="6"/>
  <c r="BE72" i="6"/>
  <c r="BK68" i="6"/>
  <c r="BL67" i="6"/>
  <c r="BE64" i="6"/>
  <c r="BE61" i="6"/>
  <c r="BG58" i="6"/>
  <c r="BH54" i="6"/>
  <c r="BF102" i="6"/>
  <c r="BI102" i="6" s="1"/>
  <c r="BL82" i="6"/>
  <c r="BK67" i="6"/>
  <c r="BL66" i="6"/>
  <c r="BH65" i="6"/>
  <c r="BL63" i="6"/>
  <c r="BH62" i="6"/>
  <c r="BL60" i="6"/>
  <c r="BH59" i="6"/>
  <c r="BF58" i="6"/>
  <c r="BI58" i="6" s="1"/>
  <c r="BG54" i="6"/>
  <c r="BK82" i="6"/>
  <c r="BE77" i="6"/>
  <c r="BG75" i="6"/>
  <c r="BK66" i="6"/>
  <c r="BG65" i="6"/>
  <c r="BK63" i="6"/>
  <c r="BG62" i="6"/>
  <c r="BK60" i="6"/>
  <c r="BG59" i="6"/>
  <c r="BE58" i="6"/>
  <c r="BL56" i="6"/>
  <c r="BH55" i="6"/>
  <c r="BF54" i="6"/>
  <c r="BI54" i="6" s="1"/>
  <c r="BL52" i="6"/>
  <c r="BH51" i="6"/>
  <c r="BF50" i="6"/>
  <c r="BI50" i="6" s="1"/>
  <c r="BK48" i="6"/>
  <c r="BG47" i="6"/>
  <c r="BF75" i="6"/>
  <c r="BI75" i="6" s="1"/>
  <c r="BH74" i="6"/>
  <c r="BL69" i="6"/>
  <c r="BH68" i="6"/>
  <c r="BF65" i="6"/>
  <c r="BI65" i="6" s="1"/>
  <c r="BF62" i="6"/>
  <c r="BI62" i="6" s="1"/>
  <c r="BF59" i="6"/>
  <c r="BI59" i="6" s="1"/>
  <c r="BL57" i="6"/>
  <c r="BK56" i="6"/>
  <c r="BG55" i="6"/>
  <c r="BE54" i="6"/>
  <c r="BL81" i="6"/>
  <c r="BF76" i="6"/>
  <c r="BI76" i="6" s="1"/>
  <c r="BG74" i="6"/>
  <c r="BG68" i="6"/>
  <c r="BH67" i="6"/>
  <c r="BE65" i="6"/>
  <c r="BE62" i="6"/>
  <c r="BE59" i="6"/>
  <c r="BK57" i="6"/>
  <c r="BF55" i="6"/>
  <c r="BI55" i="6" s="1"/>
  <c r="BE76" i="6"/>
  <c r="BK71" i="6"/>
  <c r="BL70" i="6"/>
  <c r="BF68" i="6"/>
  <c r="BI68" i="6" s="1"/>
  <c r="BG67" i="6"/>
  <c r="BH66" i="6"/>
  <c r="BL64" i="6"/>
  <c r="BH63" i="6"/>
  <c r="BL61" i="6"/>
  <c r="BH60" i="6"/>
  <c r="BE55" i="6"/>
  <c r="BK70" i="6"/>
  <c r="BH69" i="6"/>
  <c r="BE68" i="6"/>
  <c r="BF67" i="6"/>
  <c r="BI67" i="6" s="1"/>
  <c r="BG66" i="6"/>
  <c r="BK64" i="6"/>
  <c r="BG63" i="6"/>
  <c r="BK61" i="6"/>
  <c r="BG60" i="6"/>
  <c r="BK87" i="6"/>
  <c r="BF71" i="6"/>
  <c r="BI71" i="6" s="1"/>
  <c r="BG69" i="6"/>
  <c r="BE67" i="6"/>
  <c r="BF66" i="6"/>
  <c r="BI66" i="6" s="1"/>
  <c r="BF63" i="6"/>
  <c r="BI63" i="6" s="1"/>
  <c r="BF60" i="6"/>
  <c r="BI60" i="6" s="1"/>
  <c r="BL58" i="6"/>
  <c r="BH57" i="6"/>
  <c r="BG56" i="6"/>
  <c r="BG52" i="6"/>
  <c r="BE71" i="6"/>
  <c r="BH70" i="6"/>
  <c r="BF69" i="6"/>
  <c r="BI69" i="6" s="1"/>
  <c r="BE66" i="6"/>
  <c r="BE63" i="6"/>
  <c r="BE60" i="6"/>
  <c r="BK58" i="6"/>
  <c r="BG57" i="6"/>
  <c r="BF56" i="6"/>
  <c r="BI56" i="6" s="1"/>
  <c r="BL54" i="6"/>
  <c r="BE50" i="6"/>
  <c r="BF49" i="6"/>
  <c r="BI49" i="6" s="1"/>
  <c r="BG48" i="6"/>
  <c r="BH47" i="6"/>
  <c r="BE41" i="6"/>
  <c r="BF40" i="6"/>
  <c r="BI40" i="6" s="1"/>
  <c r="BG39" i="6"/>
  <c r="BH38" i="6"/>
  <c r="BK35" i="6"/>
  <c r="BL34" i="6"/>
  <c r="BE29" i="6"/>
  <c r="BF57" i="6"/>
  <c r="BI57" i="6" s="1"/>
  <c r="BF48" i="6"/>
  <c r="BI48" i="6" s="1"/>
  <c r="BF47" i="6"/>
  <c r="BI47" i="6" s="1"/>
  <c r="BL45" i="6"/>
  <c r="BE40" i="6"/>
  <c r="BF39" i="6"/>
  <c r="BI39" i="6" s="1"/>
  <c r="BG38" i="6"/>
  <c r="BH37" i="6"/>
  <c r="BK34" i="6"/>
  <c r="BL33" i="6"/>
  <c r="BL62" i="6"/>
  <c r="BE48" i="6"/>
  <c r="BE47" i="6"/>
  <c r="BK45" i="6"/>
  <c r="BL44" i="6"/>
  <c r="BE39" i="6"/>
  <c r="BF38" i="6"/>
  <c r="BI38" i="6" s="1"/>
  <c r="BG37" i="6"/>
  <c r="BH36" i="6"/>
  <c r="BL46" i="6"/>
  <c r="BK44" i="6"/>
  <c r="BL43" i="6"/>
  <c r="BE38" i="6"/>
  <c r="BF37" i="6"/>
  <c r="BI37" i="6" s="1"/>
  <c r="BG36" i="6"/>
  <c r="BH35" i="6"/>
  <c r="BK32" i="6"/>
  <c r="BH61" i="6"/>
  <c r="BL53" i="6"/>
  <c r="BK52" i="6"/>
  <c r="BK46" i="6"/>
  <c r="BK43" i="6"/>
  <c r="BL42" i="6"/>
  <c r="BE37" i="6"/>
  <c r="BF36" i="6"/>
  <c r="BI36" i="6" s="1"/>
  <c r="BG35" i="6"/>
  <c r="BH34" i="6"/>
  <c r="BK31" i="6"/>
  <c r="BE69" i="6"/>
  <c r="BK53" i="6"/>
  <c r="BH45" i="6"/>
  <c r="BK42" i="6"/>
  <c r="BL41" i="6"/>
  <c r="BE36" i="6"/>
  <c r="BF35" i="6"/>
  <c r="BI35" i="6" s="1"/>
  <c r="BG34" i="6"/>
  <c r="BH33" i="6"/>
  <c r="BK30" i="6"/>
  <c r="BH56" i="6"/>
  <c r="BL49" i="6"/>
  <c r="BH46" i="6"/>
  <c r="BG45" i="6"/>
  <c r="BH44" i="6"/>
  <c r="BK41" i="6"/>
  <c r="BL40" i="6"/>
  <c r="BE35" i="6"/>
  <c r="BF34" i="6"/>
  <c r="BI34" i="6" s="1"/>
  <c r="BG70" i="6"/>
  <c r="BE56" i="6"/>
  <c r="BH53" i="6"/>
  <c r="BH52" i="6"/>
  <c r="BL50" i="6"/>
  <c r="BK49" i="6"/>
  <c r="BG46" i="6"/>
  <c r="BF45" i="6"/>
  <c r="BI45" i="6" s="1"/>
  <c r="BG44" i="6"/>
  <c r="BH43" i="6"/>
  <c r="BK40" i="6"/>
  <c r="BL39" i="6"/>
  <c r="BE34" i="6"/>
  <c r="BF33" i="6"/>
  <c r="BI33" i="6" s="1"/>
  <c r="BL65" i="6"/>
  <c r="BL59" i="6"/>
  <c r="BK54" i="6"/>
  <c r="BG53" i="6"/>
  <c r="BF52" i="6"/>
  <c r="BI52" i="6" s="1"/>
  <c r="BK50" i="6"/>
  <c r="BL48" i="6"/>
  <c r="BF46" i="6"/>
  <c r="BI46" i="6" s="1"/>
  <c r="BE45" i="6"/>
  <c r="BF44" i="6"/>
  <c r="BI44" i="6" s="1"/>
  <c r="BG43" i="6"/>
  <c r="BH42" i="6"/>
  <c r="BK39" i="6"/>
  <c r="BL38" i="6"/>
  <c r="BE33" i="6"/>
  <c r="BF32" i="6"/>
  <c r="BI32" i="6" s="1"/>
  <c r="BG31" i="6"/>
  <c r="BH30" i="6"/>
  <c r="BE52" i="6"/>
  <c r="BG51" i="6"/>
  <c r="BL47" i="6"/>
  <c r="BE46" i="6"/>
  <c r="BE44" i="6"/>
  <c r="BF43" i="6"/>
  <c r="BI43" i="6" s="1"/>
  <c r="BG42" i="6"/>
  <c r="BH41" i="6"/>
  <c r="BK38" i="6"/>
  <c r="BL37" i="6"/>
  <c r="BE32" i="6"/>
  <c r="BF31" i="6"/>
  <c r="BI31" i="6" s="1"/>
  <c r="BH64" i="6"/>
  <c r="BF51" i="6"/>
  <c r="BI51" i="6" s="1"/>
  <c r="BH50" i="6"/>
  <c r="BH49" i="6"/>
  <c r="BK47" i="6"/>
  <c r="BE43" i="6"/>
  <c r="BF42" i="6"/>
  <c r="BI42" i="6" s="1"/>
  <c r="BG41" i="6"/>
  <c r="BH40" i="6"/>
  <c r="BK37" i="6"/>
  <c r="BL36" i="6"/>
  <c r="CT17" i="6"/>
  <c r="CW17" i="6" s="1"/>
  <c r="CS18" i="6"/>
  <c r="BH19" i="6"/>
  <c r="DP19" i="6"/>
  <c r="BG20" i="6"/>
  <c r="CE20" i="6"/>
  <c r="DO20" i="6"/>
  <c r="BF21" i="6"/>
  <c r="DN21" i="6"/>
  <c r="DQ21" i="6" s="1"/>
  <c r="BE22" i="6"/>
  <c r="DM22" i="6"/>
  <c r="CB23" i="6"/>
  <c r="CZ23" i="6"/>
  <c r="CA24" i="6"/>
  <c r="CY24" i="6"/>
  <c r="BZ25" i="6"/>
  <c r="CC25" i="6" s="1"/>
  <c r="BY26" i="6"/>
  <c r="BL27" i="6"/>
  <c r="CV27" i="6"/>
  <c r="BK28" i="6"/>
  <c r="BF29" i="6"/>
  <c r="BI29" i="6" s="1"/>
  <c r="CU29" i="6"/>
  <c r="BL31" i="6"/>
  <c r="BZ31" i="6"/>
  <c r="CC31" i="6" s="1"/>
  <c r="CU36" i="6"/>
  <c r="DM49" i="6"/>
  <c r="CE26" i="6"/>
  <c r="BZ30" i="6"/>
  <c r="CC30" i="6" s="1"/>
  <c r="BZ50" i="6"/>
  <c r="CC50" i="6" s="1"/>
  <c r="CU17" i="6"/>
  <c r="CS19" i="6"/>
  <c r="DP20" i="6"/>
  <c r="BG21" i="6"/>
  <c r="CE21" i="6"/>
  <c r="DO21" i="6"/>
  <c r="BF22" i="6"/>
  <c r="DN22" i="6"/>
  <c r="DQ22" i="6" s="1"/>
  <c r="BE23" i="6"/>
  <c r="DM23" i="6"/>
  <c r="CB24" i="6"/>
  <c r="CZ24" i="6"/>
  <c r="CA25" i="6"/>
  <c r="CY25" i="6"/>
  <c r="BZ26" i="6"/>
  <c r="CC26" i="6" s="1"/>
  <c r="BY27" i="6"/>
  <c r="BL28" i="6"/>
  <c r="BG29" i="6"/>
  <c r="CV29" i="6"/>
  <c r="DX29" i="6"/>
  <c r="BE30" i="6"/>
  <c r="CK30" i="6"/>
  <c r="CY30" i="6"/>
  <c r="DM30" i="6"/>
  <c r="CB31" i="6"/>
  <c r="CS31" i="6"/>
  <c r="DM31" i="6"/>
  <c r="CV35" i="6"/>
  <c r="CK40" i="6"/>
  <c r="AG40" i="6" s="1"/>
  <c r="CJ40" i="6"/>
  <c r="Z40" i="6" s="1"/>
  <c r="CB48" i="6"/>
  <c r="BG49" i="6"/>
  <c r="CU22" i="6"/>
  <c r="CT23" i="6"/>
  <c r="CW23" i="6" s="1"/>
  <c r="BG26" i="6"/>
  <c r="DN27" i="6"/>
  <c r="DQ27" i="6" s="1"/>
  <c r="DS28" i="6"/>
  <c r="CE40" i="6"/>
  <c r="BL17" i="6"/>
  <c r="CV17" i="6"/>
  <c r="BK18" i="6"/>
  <c r="CU18" i="6"/>
  <c r="DS18" i="6"/>
  <c r="BH21" i="6"/>
  <c r="BE24" i="6"/>
  <c r="DM24" i="6"/>
  <c r="CB25" i="6"/>
  <c r="CZ25" i="6"/>
  <c r="CA26" i="6"/>
  <c r="CY26" i="6"/>
  <c r="BZ27" i="6"/>
  <c r="CC27" i="6" s="1"/>
  <c r="BY28" i="6"/>
  <c r="CY28" i="6"/>
  <c r="DM28" i="6"/>
  <c r="BH29" i="6"/>
  <c r="BF30" i="6"/>
  <c r="BI30" i="6" s="1"/>
  <c r="DN30" i="6"/>
  <c r="DQ30" i="6" s="1"/>
  <c r="DP31" i="6"/>
  <c r="DY36" i="6"/>
  <c r="AG36" i="6" s="1"/>
  <c r="DX36" i="6"/>
  <c r="DM42" i="6"/>
  <c r="BZ45" i="6"/>
  <c r="CC45" i="6" s="1"/>
  <c r="CU54" i="6"/>
  <c r="BE28" i="6"/>
  <c r="BL30" i="6"/>
  <c r="BY32" i="6"/>
  <c r="BE51" i="6"/>
  <c r="BK17" i="6"/>
  <c r="DM188" i="6"/>
  <c r="DN187" i="6"/>
  <c r="DQ187" i="6" s="1"/>
  <c r="DO186" i="6"/>
  <c r="DP185" i="6"/>
  <c r="DS182" i="6"/>
  <c r="DM187" i="6"/>
  <c r="DN186" i="6"/>
  <c r="DQ186" i="6" s="1"/>
  <c r="DO185" i="6"/>
  <c r="DP184" i="6"/>
  <c r="DS181" i="6"/>
  <c r="DS192" i="6"/>
  <c r="DM186" i="6"/>
  <c r="DN185" i="6"/>
  <c r="DQ185" i="6" s="1"/>
  <c r="DO184" i="6"/>
  <c r="DP183" i="6"/>
  <c r="DS191" i="6"/>
  <c r="DM185" i="6"/>
  <c r="DN184" i="6"/>
  <c r="DQ184" i="6" s="1"/>
  <c r="DO183" i="6"/>
  <c r="DP182" i="6"/>
  <c r="DS179" i="6"/>
  <c r="DS190" i="6"/>
  <c r="DM184" i="6"/>
  <c r="DN183" i="6"/>
  <c r="DQ183" i="6" s="1"/>
  <c r="DO182" i="6"/>
  <c r="DP181" i="6"/>
  <c r="DP192" i="6"/>
  <c r="DS189" i="6"/>
  <c r="DM183" i="6"/>
  <c r="DN182" i="6"/>
  <c r="DQ182" i="6" s="1"/>
  <c r="DO181" i="6"/>
  <c r="DP180" i="6"/>
  <c r="DO192" i="6"/>
  <c r="DP191" i="6"/>
  <c r="DS188" i="6"/>
  <c r="DM182" i="6"/>
  <c r="DN181" i="6"/>
  <c r="DQ181" i="6" s="1"/>
  <c r="DN192" i="6"/>
  <c r="DQ192" i="6" s="1"/>
  <c r="DO191" i="6"/>
  <c r="DP190" i="6"/>
  <c r="DS187" i="6"/>
  <c r="DM192" i="6"/>
  <c r="DN191" i="6"/>
  <c r="DQ191" i="6" s="1"/>
  <c r="DO190" i="6"/>
  <c r="DP189" i="6"/>
  <c r="DS186" i="6"/>
  <c r="DM180" i="6"/>
  <c r="DM191" i="6"/>
  <c r="DN190" i="6"/>
  <c r="DQ190" i="6" s="1"/>
  <c r="DO189" i="6"/>
  <c r="DP188" i="6"/>
  <c r="DS185" i="6"/>
  <c r="DM179" i="6"/>
  <c r="DN178" i="6"/>
  <c r="DQ178" i="6" s="1"/>
  <c r="DO177" i="6"/>
  <c r="DP176" i="6"/>
  <c r="DM190" i="6"/>
  <c r="DN189" i="6"/>
  <c r="DQ189" i="6" s="1"/>
  <c r="DO188" i="6"/>
  <c r="DP187" i="6"/>
  <c r="DS184" i="6"/>
  <c r="DM181" i="6"/>
  <c r="DM177" i="6"/>
  <c r="DM172" i="6"/>
  <c r="DN171" i="6"/>
  <c r="DQ171" i="6" s="1"/>
  <c r="DO170" i="6"/>
  <c r="DP169" i="6"/>
  <c r="DS166" i="6"/>
  <c r="DP186" i="6"/>
  <c r="DM171" i="6"/>
  <c r="DN170" i="6"/>
  <c r="DQ170" i="6" s="1"/>
  <c r="DO169" i="6"/>
  <c r="DP168" i="6"/>
  <c r="DM189" i="6"/>
  <c r="DP179" i="6"/>
  <c r="DM170" i="6"/>
  <c r="DN169" i="6"/>
  <c r="DQ169" i="6" s="1"/>
  <c r="DO168" i="6"/>
  <c r="DP167" i="6"/>
  <c r="DS180" i="6"/>
  <c r="DO179" i="6"/>
  <c r="DS176" i="6"/>
  <c r="DS175" i="6"/>
  <c r="DS183" i="6"/>
  <c r="DN179" i="6"/>
  <c r="DQ179" i="6" s="1"/>
  <c r="DS174" i="6"/>
  <c r="DM168" i="6"/>
  <c r="DN167" i="6"/>
  <c r="DQ167" i="6" s="1"/>
  <c r="DO166" i="6"/>
  <c r="DO180" i="6"/>
  <c r="DS178" i="6"/>
  <c r="DS173" i="6"/>
  <c r="DN180" i="6"/>
  <c r="DQ180" i="6" s="1"/>
  <c r="DO176" i="6"/>
  <c r="DP175" i="6"/>
  <c r="DS172" i="6"/>
  <c r="DO187" i="6"/>
  <c r="DS177" i="6"/>
  <c r="DN176" i="6"/>
  <c r="DQ176" i="6" s="1"/>
  <c r="DO175" i="6"/>
  <c r="DP174" i="6"/>
  <c r="DS171" i="6"/>
  <c r="DP178" i="6"/>
  <c r="DM176" i="6"/>
  <c r="DN175" i="6"/>
  <c r="DQ175" i="6" s="1"/>
  <c r="DO174" i="6"/>
  <c r="DP173" i="6"/>
  <c r="DS170" i="6"/>
  <c r="DN188" i="6"/>
  <c r="DQ188" i="6" s="1"/>
  <c r="DO178" i="6"/>
  <c r="DM175" i="6"/>
  <c r="DN174" i="6"/>
  <c r="DQ174" i="6" s="1"/>
  <c r="DO173" i="6"/>
  <c r="DP172" i="6"/>
  <c r="DS169" i="6"/>
  <c r="DM164" i="6"/>
  <c r="DM161" i="6"/>
  <c r="DM158" i="6"/>
  <c r="DS156" i="6"/>
  <c r="DO155" i="6"/>
  <c r="DN154" i="6"/>
  <c r="DQ154" i="6" s="1"/>
  <c r="DP162" i="6"/>
  <c r="DP159" i="6"/>
  <c r="DN155" i="6"/>
  <c r="DQ155" i="6" s="1"/>
  <c r="DM154" i="6"/>
  <c r="DS152" i="6"/>
  <c r="DO151" i="6"/>
  <c r="DM150" i="6"/>
  <c r="DS148" i="6"/>
  <c r="DS163" i="6"/>
  <c r="DO162" i="6"/>
  <c r="DS160" i="6"/>
  <c r="DO159" i="6"/>
  <c r="DS157" i="6"/>
  <c r="DM155" i="6"/>
  <c r="DN151" i="6"/>
  <c r="DQ151" i="6" s="1"/>
  <c r="DN162" i="6"/>
  <c r="DQ162" i="6" s="1"/>
  <c r="DN159" i="6"/>
  <c r="DQ159" i="6" s="1"/>
  <c r="DP156" i="6"/>
  <c r="DS153" i="6"/>
  <c r="DM169" i="6"/>
  <c r="DS167" i="6"/>
  <c r="DM162" i="6"/>
  <c r="DM159" i="6"/>
  <c r="DO156" i="6"/>
  <c r="DP152" i="6"/>
  <c r="DP148" i="6"/>
  <c r="DN173" i="6"/>
  <c r="DQ173" i="6" s="1"/>
  <c r="DP166" i="6"/>
  <c r="DS165" i="6"/>
  <c r="DP163" i="6"/>
  <c r="DP160" i="6"/>
  <c r="DP177" i="6"/>
  <c r="DM173" i="6"/>
  <c r="DO167" i="6"/>
  <c r="DN166" i="6"/>
  <c r="DQ166" i="6" s="1"/>
  <c r="DS164" i="6"/>
  <c r="DO163" i="6"/>
  <c r="DS161" i="6"/>
  <c r="DO160" i="6"/>
  <c r="DS158" i="6"/>
  <c r="DM178" i="6"/>
  <c r="DN177" i="6"/>
  <c r="DQ177" i="6" s="1"/>
  <c r="DM174" i="6"/>
  <c r="DS168" i="6"/>
  <c r="DM167" i="6"/>
  <c r="DM166" i="6"/>
  <c r="DN163" i="6"/>
  <c r="DQ163" i="6" s="1"/>
  <c r="DN160" i="6"/>
  <c r="DQ160" i="6" s="1"/>
  <c r="DN157" i="6"/>
  <c r="DQ157" i="6" s="1"/>
  <c r="DS154" i="6"/>
  <c r="DO153" i="6"/>
  <c r="DM152" i="6"/>
  <c r="DO172" i="6"/>
  <c r="DP171" i="6"/>
  <c r="DP165" i="6"/>
  <c r="DM163" i="6"/>
  <c r="DM160" i="6"/>
  <c r="DM157" i="6"/>
  <c r="DN172" i="6"/>
  <c r="DQ172" i="6" s="1"/>
  <c r="DO171" i="6"/>
  <c r="DN168" i="6"/>
  <c r="DQ168" i="6" s="1"/>
  <c r="DO165" i="6"/>
  <c r="DP164" i="6"/>
  <c r="DP161" i="6"/>
  <c r="DP158" i="6"/>
  <c r="DM165" i="6"/>
  <c r="DP150" i="6"/>
  <c r="DN149" i="6"/>
  <c r="DQ149" i="6" s="1"/>
  <c r="DS146" i="6"/>
  <c r="DO145" i="6"/>
  <c r="DS143" i="6"/>
  <c r="DM137" i="6"/>
  <c r="DS151" i="6"/>
  <c r="DO150" i="6"/>
  <c r="DM149" i="6"/>
  <c r="DO148" i="6"/>
  <c r="DN145" i="6"/>
  <c r="DQ145" i="6" s="1"/>
  <c r="DS142" i="6"/>
  <c r="DO164" i="6"/>
  <c r="DS155" i="6"/>
  <c r="DN150" i="6"/>
  <c r="DQ150" i="6" s="1"/>
  <c r="DN148" i="6"/>
  <c r="DQ148" i="6" s="1"/>
  <c r="DM145" i="6"/>
  <c r="DP144" i="6"/>
  <c r="DS141" i="6"/>
  <c r="DN164" i="6"/>
  <c r="DQ164" i="6" s="1"/>
  <c r="DP154" i="6"/>
  <c r="DP153" i="6"/>
  <c r="DM148" i="6"/>
  <c r="DS147" i="6"/>
  <c r="DP146" i="6"/>
  <c r="DO144" i="6"/>
  <c r="DP143" i="6"/>
  <c r="DS140" i="6"/>
  <c r="DO161" i="6"/>
  <c r="DS159" i="6"/>
  <c r="DO154" i="6"/>
  <c r="DN153" i="6"/>
  <c r="DQ153" i="6" s="1"/>
  <c r="DP151" i="6"/>
  <c r="DO146" i="6"/>
  <c r="DN144" i="6"/>
  <c r="DQ144" i="6" s="1"/>
  <c r="DO143" i="6"/>
  <c r="DP142" i="6"/>
  <c r="DS139" i="6"/>
  <c r="DN161" i="6"/>
  <c r="DQ161" i="6" s="1"/>
  <c r="DP155" i="6"/>
  <c r="DM153" i="6"/>
  <c r="DM151" i="6"/>
  <c r="DN146" i="6"/>
  <c r="DQ146" i="6" s="1"/>
  <c r="DM144" i="6"/>
  <c r="DN143" i="6"/>
  <c r="DQ143" i="6" s="1"/>
  <c r="DO142" i="6"/>
  <c r="DP141" i="6"/>
  <c r="DS138" i="6"/>
  <c r="DP157" i="6"/>
  <c r="DP147" i="6"/>
  <c r="DM146" i="6"/>
  <c r="DM143" i="6"/>
  <c r="DN142" i="6"/>
  <c r="DQ142" i="6" s="1"/>
  <c r="DO141" i="6"/>
  <c r="DP140" i="6"/>
  <c r="DP170" i="6"/>
  <c r="DO157" i="6"/>
  <c r="DO147" i="6"/>
  <c r="DM142" i="6"/>
  <c r="DN141" i="6"/>
  <c r="DQ141" i="6" s="1"/>
  <c r="DO140" i="6"/>
  <c r="DP139" i="6"/>
  <c r="DS149" i="6"/>
  <c r="DN147" i="6"/>
  <c r="DQ147" i="6" s="1"/>
  <c r="DS145" i="6"/>
  <c r="DM141" i="6"/>
  <c r="DN140" i="6"/>
  <c r="DQ140" i="6" s="1"/>
  <c r="DO139" i="6"/>
  <c r="DP138" i="6"/>
  <c r="DO158" i="6"/>
  <c r="DN156" i="6"/>
  <c r="DQ156" i="6" s="1"/>
  <c r="DS150" i="6"/>
  <c r="DM147" i="6"/>
  <c r="DM140" i="6"/>
  <c r="DN139" i="6"/>
  <c r="DQ139" i="6" s="1"/>
  <c r="DO138" i="6"/>
  <c r="DP137" i="6"/>
  <c r="DN158" i="6"/>
  <c r="DQ158" i="6" s="1"/>
  <c r="DN137" i="6"/>
  <c r="DQ137" i="6" s="1"/>
  <c r="DS136" i="6"/>
  <c r="DM130" i="6"/>
  <c r="DN129" i="6"/>
  <c r="DQ129" i="6" s="1"/>
  <c r="DO128" i="6"/>
  <c r="DP127" i="6"/>
  <c r="DN165" i="6"/>
  <c r="DQ165" i="6" s="1"/>
  <c r="DS135" i="6"/>
  <c r="DM129" i="6"/>
  <c r="DN128" i="6"/>
  <c r="DQ128" i="6" s="1"/>
  <c r="DO127" i="6"/>
  <c r="DP126" i="6"/>
  <c r="DS134" i="6"/>
  <c r="DM128" i="6"/>
  <c r="DS162" i="6"/>
  <c r="DP136" i="6"/>
  <c r="DS133" i="6"/>
  <c r="DO136" i="6"/>
  <c r="DP135" i="6"/>
  <c r="DS132" i="6"/>
  <c r="DM126" i="6"/>
  <c r="DN136" i="6"/>
  <c r="DQ136" i="6" s="1"/>
  <c r="DO135" i="6"/>
  <c r="DP134" i="6"/>
  <c r="DS131" i="6"/>
  <c r="DM136" i="6"/>
  <c r="DN135" i="6"/>
  <c r="DQ135" i="6" s="1"/>
  <c r="DO134" i="6"/>
  <c r="DP133" i="6"/>
  <c r="DS130" i="6"/>
  <c r="DS144" i="6"/>
  <c r="DM135" i="6"/>
  <c r="DN134" i="6"/>
  <c r="DQ134" i="6" s="1"/>
  <c r="DO133" i="6"/>
  <c r="DP132" i="6"/>
  <c r="DS129" i="6"/>
  <c r="DO152" i="6"/>
  <c r="DR152" i="6" s="1"/>
  <c r="DM134" i="6"/>
  <c r="DN133" i="6"/>
  <c r="DQ133" i="6" s="1"/>
  <c r="DO132" i="6"/>
  <c r="DP131" i="6"/>
  <c r="DS128" i="6"/>
  <c r="DN152" i="6"/>
  <c r="DQ152" i="6" s="1"/>
  <c r="DP149" i="6"/>
  <c r="DN138" i="6"/>
  <c r="DQ138" i="6" s="1"/>
  <c r="DS137" i="6"/>
  <c r="DM133" i="6"/>
  <c r="DN132" i="6"/>
  <c r="DQ132" i="6" s="1"/>
  <c r="DO131" i="6"/>
  <c r="DP130" i="6"/>
  <c r="DM127" i="6"/>
  <c r="DS125" i="6"/>
  <c r="DS122" i="6"/>
  <c r="DM116" i="6"/>
  <c r="DN115" i="6"/>
  <c r="DQ115" i="6" s="1"/>
  <c r="DO114" i="6"/>
  <c r="DS112" i="6"/>
  <c r="DO126" i="6"/>
  <c r="DP124" i="6"/>
  <c r="DS121" i="6"/>
  <c r="DM115" i="6"/>
  <c r="DN114" i="6"/>
  <c r="DQ114" i="6" s="1"/>
  <c r="DN111" i="6"/>
  <c r="DQ111" i="6" s="1"/>
  <c r="DO149" i="6"/>
  <c r="DN126" i="6"/>
  <c r="DQ126" i="6" s="1"/>
  <c r="DO124" i="6"/>
  <c r="DP123" i="6"/>
  <c r="DS120" i="6"/>
  <c r="DM114" i="6"/>
  <c r="DP128" i="6"/>
  <c r="DP125" i="6"/>
  <c r="DN124" i="6"/>
  <c r="DQ124" i="6" s="1"/>
  <c r="DO123" i="6"/>
  <c r="DP122" i="6"/>
  <c r="DS119" i="6"/>
  <c r="DP112" i="6"/>
  <c r="DM132" i="6"/>
  <c r="DO125" i="6"/>
  <c r="DM124" i="6"/>
  <c r="DN123" i="6"/>
  <c r="DQ123" i="6" s="1"/>
  <c r="DO122" i="6"/>
  <c r="DP121" i="6"/>
  <c r="DS118" i="6"/>
  <c r="DS113" i="6"/>
  <c r="DO112" i="6"/>
  <c r="DS110" i="6"/>
  <c r="DO109" i="6"/>
  <c r="DN131" i="6"/>
  <c r="DQ131" i="6" s="1"/>
  <c r="DN125" i="6"/>
  <c r="DQ125" i="6" s="1"/>
  <c r="DM123" i="6"/>
  <c r="DN122" i="6"/>
  <c r="DQ122" i="6" s="1"/>
  <c r="DO121" i="6"/>
  <c r="DP120" i="6"/>
  <c r="DS117" i="6"/>
  <c r="DM131" i="6"/>
  <c r="DO130" i="6"/>
  <c r="DM125" i="6"/>
  <c r="DM122" i="6"/>
  <c r="DN121" i="6"/>
  <c r="DQ121" i="6" s="1"/>
  <c r="DO120" i="6"/>
  <c r="DP119" i="6"/>
  <c r="DS116" i="6"/>
  <c r="DN130" i="6"/>
  <c r="DQ130" i="6" s="1"/>
  <c r="DM121" i="6"/>
  <c r="DN120" i="6"/>
  <c r="DQ120" i="6" s="1"/>
  <c r="DO119" i="6"/>
  <c r="DP118" i="6"/>
  <c r="DS115" i="6"/>
  <c r="DM139" i="6"/>
  <c r="DO137" i="6"/>
  <c r="DS127" i="6"/>
  <c r="DM120" i="6"/>
  <c r="DN119" i="6"/>
  <c r="DQ119" i="6" s="1"/>
  <c r="DO118" i="6"/>
  <c r="DP117" i="6"/>
  <c r="DM119" i="6"/>
  <c r="DN118" i="6"/>
  <c r="DQ118" i="6" s="1"/>
  <c r="DO117" i="6"/>
  <c r="DP116" i="6"/>
  <c r="DO129" i="6"/>
  <c r="DS124" i="6"/>
  <c r="DS123" i="6"/>
  <c r="DP115" i="6"/>
  <c r="DM112" i="6"/>
  <c r="DS111" i="6"/>
  <c r="DP109" i="6"/>
  <c r="DP106" i="6"/>
  <c r="DO105" i="6"/>
  <c r="DO101" i="6"/>
  <c r="DN97" i="6"/>
  <c r="DQ97" i="6" s="1"/>
  <c r="DM95" i="6"/>
  <c r="DO115" i="6"/>
  <c r="DS114" i="6"/>
  <c r="DN109" i="6"/>
  <c r="DQ109" i="6" s="1"/>
  <c r="DS107" i="6"/>
  <c r="DO106" i="6"/>
  <c r="DN105" i="6"/>
  <c r="DQ105" i="6" s="1"/>
  <c r="DP102" i="6"/>
  <c r="DN101" i="6"/>
  <c r="DQ101" i="6" s="1"/>
  <c r="DP98" i="6"/>
  <c r="DM97" i="6"/>
  <c r="DN127" i="6"/>
  <c r="DQ127" i="6" s="1"/>
  <c r="DM109" i="6"/>
  <c r="DN106" i="6"/>
  <c r="DQ106" i="6" s="1"/>
  <c r="DM105" i="6"/>
  <c r="DS103" i="6"/>
  <c r="DO102" i="6"/>
  <c r="DM101" i="6"/>
  <c r="DS99" i="6"/>
  <c r="DO98" i="6"/>
  <c r="DP145" i="6"/>
  <c r="DN117" i="6"/>
  <c r="DQ117" i="6" s="1"/>
  <c r="DP114" i="6"/>
  <c r="DP111" i="6"/>
  <c r="DS108" i="6"/>
  <c r="DM106" i="6"/>
  <c r="DN102" i="6"/>
  <c r="DQ102" i="6" s="1"/>
  <c r="DN98" i="6"/>
  <c r="DQ98" i="6" s="1"/>
  <c r="DS96" i="6"/>
  <c r="DM118" i="6"/>
  <c r="DM117" i="6"/>
  <c r="DO111" i="6"/>
  <c r="DP107" i="6"/>
  <c r="DS104" i="6"/>
  <c r="DM102" i="6"/>
  <c r="DS100" i="6"/>
  <c r="DM111" i="6"/>
  <c r="DO107" i="6"/>
  <c r="DP103" i="6"/>
  <c r="DP110" i="6"/>
  <c r="DP108" i="6"/>
  <c r="DN107" i="6"/>
  <c r="DQ107" i="6" s="1"/>
  <c r="DO103" i="6"/>
  <c r="DO116" i="6"/>
  <c r="DO110" i="6"/>
  <c r="DO108" i="6"/>
  <c r="DM107" i="6"/>
  <c r="DP104" i="6"/>
  <c r="DN103" i="6"/>
  <c r="DQ103" i="6" s="1"/>
  <c r="DP100" i="6"/>
  <c r="DN99" i="6"/>
  <c r="DQ99" i="6" s="1"/>
  <c r="DS97" i="6"/>
  <c r="DM138" i="6"/>
  <c r="DN116" i="6"/>
  <c r="DQ116" i="6" s="1"/>
  <c r="DP113" i="6"/>
  <c r="DN110" i="6"/>
  <c r="DQ110" i="6" s="1"/>
  <c r="DN108" i="6"/>
  <c r="DQ108" i="6" s="1"/>
  <c r="DS105" i="6"/>
  <c r="DO104" i="6"/>
  <c r="DM103" i="6"/>
  <c r="DS101" i="6"/>
  <c r="DO100" i="6"/>
  <c r="DM99" i="6"/>
  <c r="DN96" i="6"/>
  <c r="DQ96" i="6" s="1"/>
  <c r="DO113" i="6"/>
  <c r="DM110" i="6"/>
  <c r="DS109" i="6"/>
  <c r="DM108" i="6"/>
  <c r="DS106" i="6"/>
  <c r="DN104" i="6"/>
  <c r="DQ104" i="6" s="1"/>
  <c r="DN100" i="6"/>
  <c r="DQ100" i="6" s="1"/>
  <c r="DM96" i="6"/>
  <c r="DN113" i="6"/>
  <c r="DQ113" i="6" s="1"/>
  <c r="DM98" i="6"/>
  <c r="DP96" i="6"/>
  <c r="DM90" i="6"/>
  <c r="DN89" i="6"/>
  <c r="DQ89" i="6" s="1"/>
  <c r="DO88" i="6"/>
  <c r="DP87" i="6"/>
  <c r="DS84" i="6"/>
  <c r="DM113" i="6"/>
  <c r="DO96" i="6"/>
  <c r="DM89" i="6"/>
  <c r="DN88" i="6"/>
  <c r="DQ88" i="6" s="1"/>
  <c r="DO87" i="6"/>
  <c r="DP86" i="6"/>
  <c r="DS83" i="6"/>
  <c r="DS94" i="6"/>
  <c r="DM88" i="6"/>
  <c r="DN87" i="6"/>
  <c r="DQ87" i="6" s="1"/>
  <c r="DO86" i="6"/>
  <c r="DP85" i="6"/>
  <c r="DN112" i="6"/>
  <c r="DQ112" i="6" s="1"/>
  <c r="DS95" i="6"/>
  <c r="DS93" i="6"/>
  <c r="DM87" i="6"/>
  <c r="DN86" i="6"/>
  <c r="DQ86" i="6" s="1"/>
  <c r="DO85" i="6"/>
  <c r="DS92" i="6"/>
  <c r="DM86" i="6"/>
  <c r="DN85" i="6"/>
  <c r="DQ85" i="6" s="1"/>
  <c r="DO84" i="6"/>
  <c r="DP83" i="6"/>
  <c r="DP105" i="6"/>
  <c r="DP97" i="6"/>
  <c r="DP94" i="6"/>
  <c r="DS91" i="6"/>
  <c r="DM85" i="6"/>
  <c r="DP101" i="6"/>
  <c r="DM100" i="6"/>
  <c r="DO97" i="6"/>
  <c r="DP95" i="6"/>
  <c r="DO94" i="6"/>
  <c r="DP93" i="6"/>
  <c r="DS90" i="6"/>
  <c r="DP129" i="6"/>
  <c r="DO95" i="6"/>
  <c r="DN94" i="6"/>
  <c r="DQ94" i="6" s="1"/>
  <c r="DO93" i="6"/>
  <c r="DP92" i="6"/>
  <c r="DS89" i="6"/>
  <c r="DN95" i="6"/>
  <c r="DQ95" i="6" s="1"/>
  <c r="DM94" i="6"/>
  <c r="DN93" i="6"/>
  <c r="DQ93" i="6" s="1"/>
  <c r="DO92" i="6"/>
  <c r="DP91" i="6"/>
  <c r="DS88" i="6"/>
  <c r="DP99" i="6"/>
  <c r="DM93" i="6"/>
  <c r="DN92" i="6"/>
  <c r="DQ92" i="6" s="1"/>
  <c r="DO91" i="6"/>
  <c r="DP90" i="6"/>
  <c r="DS87" i="6"/>
  <c r="DM104" i="6"/>
  <c r="DS102" i="6"/>
  <c r="DP84" i="6"/>
  <c r="DS81" i="6"/>
  <c r="DM75" i="6"/>
  <c r="DN74" i="6"/>
  <c r="DQ74" i="6" s="1"/>
  <c r="DO73" i="6"/>
  <c r="DP72" i="6"/>
  <c r="DS69" i="6"/>
  <c r="DN84" i="6"/>
  <c r="DQ84" i="6" s="1"/>
  <c r="DS80" i="6"/>
  <c r="DM74" i="6"/>
  <c r="DN73" i="6"/>
  <c r="DQ73" i="6" s="1"/>
  <c r="DO72" i="6"/>
  <c r="DP71" i="6"/>
  <c r="DN91" i="6"/>
  <c r="DQ91" i="6" s="1"/>
  <c r="DO90" i="6"/>
  <c r="DM84" i="6"/>
  <c r="DO83" i="6"/>
  <c r="DS82" i="6"/>
  <c r="DS79" i="6"/>
  <c r="DM73" i="6"/>
  <c r="DN72" i="6"/>
  <c r="DQ72" i="6" s="1"/>
  <c r="DO71" i="6"/>
  <c r="DP70" i="6"/>
  <c r="DM92" i="6"/>
  <c r="DM91" i="6"/>
  <c r="DN90" i="6"/>
  <c r="DQ90" i="6" s="1"/>
  <c r="DN83" i="6"/>
  <c r="DQ83" i="6" s="1"/>
  <c r="DP81" i="6"/>
  <c r="DS78" i="6"/>
  <c r="DP89" i="6"/>
  <c r="DM83" i="6"/>
  <c r="DP82" i="6"/>
  <c r="DO81" i="6"/>
  <c r="DP80" i="6"/>
  <c r="DS77" i="6"/>
  <c r="DO89" i="6"/>
  <c r="DP88" i="6"/>
  <c r="DO82" i="6"/>
  <c r="DN81" i="6"/>
  <c r="DQ81" i="6" s="1"/>
  <c r="DO80" i="6"/>
  <c r="DP79" i="6"/>
  <c r="DS76" i="6"/>
  <c r="DM70" i="6"/>
  <c r="DS126" i="6"/>
  <c r="DN82" i="6"/>
  <c r="DQ82" i="6" s="1"/>
  <c r="DM81" i="6"/>
  <c r="DN80" i="6"/>
  <c r="DQ80" i="6" s="1"/>
  <c r="DO79" i="6"/>
  <c r="DP78" i="6"/>
  <c r="DS75" i="6"/>
  <c r="DO99" i="6"/>
  <c r="DM82" i="6"/>
  <c r="DM80" i="6"/>
  <c r="DN79" i="6"/>
  <c r="DQ79" i="6" s="1"/>
  <c r="DO78" i="6"/>
  <c r="DP77" i="6"/>
  <c r="DS74" i="6"/>
  <c r="DS98" i="6"/>
  <c r="DM79" i="6"/>
  <c r="DN78" i="6"/>
  <c r="DQ78" i="6" s="1"/>
  <c r="DO77" i="6"/>
  <c r="DP76" i="6"/>
  <c r="DS73" i="6"/>
  <c r="DM78" i="6"/>
  <c r="DN77" i="6"/>
  <c r="DQ77" i="6" s="1"/>
  <c r="DO76" i="6"/>
  <c r="DP75" i="6"/>
  <c r="DS72" i="6"/>
  <c r="DS70" i="6"/>
  <c r="DP63" i="6"/>
  <c r="DP60" i="6"/>
  <c r="DM55" i="6"/>
  <c r="DS53" i="6"/>
  <c r="DM51" i="6"/>
  <c r="DN76" i="6"/>
  <c r="DQ76" i="6" s="1"/>
  <c r="DS64" i="6"/>
  <c r="DO63" i="6"/>
  <c r="DS61" i="6"/>
  <c r="DO60" i="6"/>
  <c r="DP56" i="6"/>
  <c r="DP52" i="6"/>
  <c r="DO48" i="6"/>
  <c r="DN46" i="6"/>
  <c r="DQ46" i="6" s="1"/>
  <c r="DS85" i="6"/>
  <c r="DM77" i="6"/>
  <c r="DM76" i="6"/>
  <c r="DO70" i="6"/>
  <c r="DN63" i="6"/>
  <c r="DQ63" i="6" s="1"/>
  <c r="DN60" i="6"/>
  <c r="DQ60" i="6" s="1"/>
  <c r="DP57" i="6"/>
  <c r="DO56" i="6"/>
  <c r="DS71" i="6"/>
  <c r="DN70" i="6"/>
  <c r="DQ70" i="6" s="1"/>
  <c r="DS67" i="6"/>
  <c r="DM63" i="6"/>
  <c r="DM60" i="6"/>
  <c r="DS58" i="6"/>
  <c r="DO57" i="6"/>
  <c r="DN56" i="6"/>
  <c r="DQ56" i="6" s="1"/>
  <c r="DP53" i="6"/>
  <c r="DN52" i="6"/>
  <c r="DQ52" i="6" s="1"/>
  <c r="DO75" i="6"/>
  <c r="DP74" i="6"/>
  <c r="DS68" i="6"/>
  <c r="DS66" i="6"/>
  <c r="DP64" i="6"/>
  <c r="DP61" i="6"/>
  <c r="DN57" i="6"/>
  <c r="DQ57" i="6" s="1"/>
  <c r="DM56" i="6"/>
  <c r="DS54" i="6"/>
  <c r="DO53" i="6"/>
  <c r="DM52" i="6"/>
  <c r="DS50" i="6"/>
  <c r="DO49" i="6"/>
  <c r="DS45" i="6"/>
  <c r="DN75" i="6"/>
  <c r="DQ75" i="6" s="1"/>
  <c r="DO74" i="6"/>
  <c r="DM72" i="6"/>
  <c r="DN71" i="6"/>
  <c r="DQ71" i="6" s="1"/>
  <c r="DS65" i="6"/>
  <c r="DO64" i="6"/>
  <c r="DS62" i="6"/>
  <c r="DO61" i="6"/>
  <c r="DS59" i="6"/>
  <c r="DM57" i="6"/>
  <c r="DN53" i="6"/>
  <c r="DQ53" i="6" s="1"/>
  <c r="DM71" i="6"/>
  <c r="DP67" i="6"/>
  <c r="DN64" i="6"/>
  <c r="DQ64" i="6" s="1"/>
  <c r="DN61" i="6"/>
  <c r="DQ61" i="6" s="1"/>
  <c r="DP58" i="6"/>
  <c r="DS55" i="6"/>
  <c r="DM53" i="6"/>
  <c r="DS86" i="6"/>
  <c r="DP73" i="6"/>
  <c r="DP69" i="6"/>
  <c r="DP68" i="6"/>
  <c r="DO67" i="6"/>
  <c r="DP66" i="6"/>
  <c r="DM64" i="6"/>
  <c r="DM61" i="6"/>
  <c r="DO58" i="6"/>
  <c r="DP54" i="6"/>
  <c r="DO69" i="6"/>
  <c r="DO68" i="6"/>
  <c r="DN67" i="6"/>
  <c r="DQ67" i="6" s="1"/>
  <c r="DO66" i="6"/>
  <c r="DP65" i="6"/>
  <c r="DP62" i="6"/>
  <c r="DP59" i="6"/>
  <c r="DN58" i="6"/>
  <c r="DQ58" i="6" s="1"/>
  <c r="DN69" i="6"/>
  <c r="DQ69" i="6" s="1"/>
  <c r="DN68" i="6"/>
  <c r="DQ68" i="6" s="1"/>
  <c r="DM67" i="6"/>
  <c r="DN66" i="6"/>
  <c r="DQ66" i="6" s="1"/>
  <c r="DO65" i="6"/>
  <c r="DS63" i="6"/>
  <c r="DO62" i="6"/>
  <c r="DS60" i="6"/>
  <c r="DO59" i="6"/>
  <c r="DM58" i="6"/>
  <c r="DP55" i="6"/>
  <c r="DN54" i="6"/>
  <c r="DQ54" i="6" s="1"/>
  <c r="DP51" i="6"/>
  <c r="DM156" i="6"/>
  <c r="DM69" i="6"/>
  <c r="DM68" i="6"/>
  <c r="DM66" i="6"/>
  <c r="DN65" i="6"/>
  <c r="DQ65" i="6" s="1"/>
  <c r="DN62" i="6"/>
  <c r="DQ62" i="6" s="1"/>
  <c r="DN59" i="6"/>
  <c r="DQ59" i="6" s="1"/>
  <c r="DS56" i="6"/>
  <c r="DO55" i="6"/>
  <c r="DM54" i="6"/>
  <c r="DN48" i="6"/>
  <c r="DQ48" i="6" s="1"/>
  <c r="DN47" i="6"/>
  <c r="DQ47" i="6" s="1"/>
  <c r="DM41" i="6"/>
  <c r="DN40" i="6"/>
  <c r="DQ40" i="6" s="1"/>
  <c r="DO39" i="6"/>
  <c r="DP38" i="6"/>
  <c r="DS35" i="6"/>
  <c r="DM29" i="6"/>
  <c r="DN28" i="6"/>
  <c r="DQ28" i="6" s="1"/>
  <c r="DM48" i="6"/>
  <c r="DM47" i="6"/>
  <c r="DM40" i="6"/>
  <c r="DN39" i="6"/>
  <c r="DQ39" i="6" s="1"/>
  <c r="DO38" i="6"/>
  <c r="DP37" i="6"/>
  <c r="DS34" i="6"/>
  <c r="DS51" i="6"/>
  <c r="DM39" i="6"/>
  <c r="DN38" i="6"/>
  <c r="DQ38" i="6" s="1"/>
  <c r="DO37" i="6"/>
  <c r="DP36" i="6"/>
  <c r="DS33" i="6"/>
  <c r="DM62" i="6"/>
  <c r="DS57" i="6"/>
  <c r="DS46" i="6"/>
  <c r="DS44" i="6"/>
  <c r="DM38" i="6"/>
  <c r="DN37" i="6"/>
  <c r="DQ37" i="6" s="1"/>
  <c r="DO36" i="6"/>
  <c r="DP35" i="6"/>
  <c r="DS32" i="6"/>
  <c r="DS52" i="6"/>
  <c r="DS43" i="6"/>
  <c r="DM37" i="6"/>
  <c r="DN36" i="6"/>
  <c r="DQ36" i="6" s="1"/>
  <c r="DO35" i="6"/>
  <c r="DP34" i="6"/>
  <c r="DS31" i="6"/>
  <c r="DO51" i="6"/>
  <c r="DP45" i="6"/>
  <c r="DS42" i="6"/>
  <c r="DM36" i="6"/>
  <c r="DN35" i="6"/>
  <c r="DQ35" i="6" s="1"/>
  <c r="DO34" i="6"/>
  <c r="DP33" i="6"/>
  <c r="DS30" i="6"/>
  <c r="DO54" i="6"/>
  <c r="DO52" i="6"/>
  <c r="DN51" i="6"/>
  <c r="DQ51" i="6" s="1"/>
  <c r="DP46" i="6"/>
  <c r="DO45" i="6"/>
  <c r="DP44" i="6"/>
  <c r="DS41" i="6"/>
  <c r="DM35" i="6"/>
  <c r="DN34" i="6"/>
  <c r="DQ34" i="6" s="1"/>
  <c r="DO33" i="6"/>
  <c r="DS49" i="6"/>
  <c r="DS47" i="6"/>
  <c r="DO46" i="6"/>
  <c r="DN45" i="6"/>
  <c r="DQ45" i="6" s="1"/>
  <c r="DO44" i="6"/>
  <c r="DP43" i="6"/>
  <c r="DS40" i="6"/>
  <c r="DM34" i="6"/>
  <c r="DN33" i="6"/>
  <c r="DQ33" i="6" s="1"/>
  <c r="DO32" i="6"/>
  <c r="DP50" i="6"/>
  <c r="DS48" i="6"/>
  <c r="DM46" i="6"/>
  <c r="DM45" i="6"/>
  <c r="DN44" i="6"/>
  <c r="DQ44" i="6" s="1"/>
  <c r="DO43" i="6"/>
  <c r="DP42" i="6"/>
  <c r="DS39" i="6"/>
  <c r="DM33" i="6"/>
  <c r="DN32" i="6"/>
  <c r="DQ32" i="6" s="1"/>
  <c r="DO31" i="6"/>
  <c r="DP30" i="6"/>
  <c r="DM65" i="6"/>
  <c r="DM59" i="6"/>
  <c r="DO50" i="6"/>
  <c r="DP49" i="6"/>
  <c r="DM44" i="6"/>
  <c r="DN43" i="6"/>
  <c r="DQ43" i="6" s="1"/>
  <c r="DO42" i="6"/>
  <c r="DP41" i="6"/>
  <c r="DS38" i="6"/>
  <c r="DM32" i="6"/>
  <c r="DN31" i="6"/>
  <c r="DQ31" i="6" s="1"/>
  <c r="DN50" i="6"/>
  <c r="DQ50" i="6" s="1"/>
  <c r="DN49" i="6"/>
  <c r="DQ49" i="6" s="1"/>
  <c r="DP47" i="6"/>
  <c r="DM43" i="6"/>
  <c r="DN42" i="6"/>
  <c r="DQ42" i="6" s="1"/>
  <c r="DO41" i="6"/>
  <c r="DP40" i="6"/>
  <c r="DS37" i="6"/>
  <c r="DS17" i="6"/>
  <c r="CT18" i="6"/>
  <c r="CW18" i="6" s="1"/>
  <c r="BH20" i="6"/>
  <c r="CT19" i="6"/>
  <c r="CW19" i="6" s="1"/>
  <c r="CS20" i="6"/>
  <c r="DP21" i="6"/>
  <c r="BG22" i="6"/>
  <c r="CE22" i="6"/>
  <c r="DO22" i="6"/>
  <c r="BF23" i="6"/>
  <c r="DN23" i="6"/>
  <c r="DQ23" i="6" s="1"/>
  <c r="BY17" i="6"/>
  <c r="BL18" i="6"/>
  <c r="CV18" i="6"/>
  <c r="BK19" i="6"/>
  <c r="CU19" i="6"/>
  <c r="DS19" i="6"/>
  <c r="CT20" i="6"/>
  <c r="CW20" i="6" s="1"/>
  <c r="CS21" i="6"/>
  <c r="BH22" i="6"/>
  <c r="DP22" i="6"/>
  <c r="BG23" i="6"/>
  <c r="CE23" i="6"/>
  <c r="DO23" i="6"/>
  <c r="BF24" i="6"/>
  <c r="DN24" i="6"/>
  <c r="DQ24" i="6" s="1"/>
  <c r="BE25" i="6"/>
  <c r="DM25" i="6"/>
  <c r="CB26" i="6"/>
  <c r="CZ26" i="6"/>
  <c r="CA27" i="6"/>
  <c r="CY27" i="6"/>
  <c r="BZ28" i="6"/>
  <c r="CC28" i="6" s="1"/>
  <c r="DO28" i="6"/>
  <c r="BG30" i="6"/>
  <c r="DO30" i="6"/>
  <c r="CA44" i="6"/>
  <c r="BG50" i="6"/>
  <c r="BZ17" i="6"/>
  <c r="CC17" i="6" s="1"/>
  <c r="CY190" i="6"/>
  <c r="CZ189" i="6"/>
  <c r="CS184" i="6"/>
  <c r="CT183" i="6"/>
  <c r="CW183" i="6" s="1"/>
  <c r="CU182" i="6"/>
  <c r="CV181" i="6"/>
  <c r="CY178" i="6"/>
  <c r="CV192" i="6"/>
  <c r="CY189" i="6"/>
  <c r="CZ188" i="6"/>
  <c r="CS183" i="6"/>
  <c r="CT182" i="6"/>
  <c r="CW182" i="6" s="1"/>
  <c r="CU181" i="6"/>
  <c r="CV180" i="6"/>
  <c r="CU192" i="6"/>
  <c r="CV191" i="6"/>
  <c r="CY188" i="6"/>
  <c r="CZ187" i="6"/>
  <c r="CS182" i="6"/>
  <c r="CT181" i="6"/>
  <c r="CW181" i="6" s="1"/>
  <c r="CT192" i="6"/>
  <c r="CW192" i="6" s="1"/>
  <c r="CU191" i="6"/>
  <c r="CV190" i="6"/>
  <c r="CY187" i="6"/>
  <c r="CZ186" i="6"/>
  <c r="CS181" i="6"/>
  <c r="CT180" i="6"/>
  <c r="CW180" i="6" s="1"/>
  <c r="CU179" i="6"/>
  <c r="CS192" i="6"/>
  <c r="CT191" i="6"/>
  <c r="CW191" i="6" s="1"/>
  <c r="CU190" i="6"/>
  <c r="CV189" i="6"/>
  <c r="CY186" i="6"/>
  <c r="CZ185" i="6"/>
  <c r="CS191" i="6"/>
  <c r="CT190" i="6"/>
  <c r="CW190" i="6" s="1"/>
  <c r="CU189" i="6"/>
  <c r="CV188" i="6"/>
  <c r="CY185" i="6"/>
  <c r="CZ184" i="6"/>
  <c r="CS190" i="6"/>
  <c r="CT189" i="6"/>
  <c r="CW189" i="6" s="1"/>
  <c r="CU188" i="6"/>
  <c r="CV187" i="6"/>
  <c r="CY184" i="6"/>
  <c r="CZ183" i="6"/>
  <c r="CS189" i="6"/>
  <c r="CT188" i="6"/>
  <c r="CW188" i="6" s="1"/>
  <c r="CU187" i="6"/>
  <c r="CV186" i="6"/>
  <c r="CY183" i="6"/>
  <c r="CZ182" i="6"/>
  <c r="CS188" i="6"/>
  <c r="CT187" i="6"/>
  <c r="CW187" i="6" s="1"/>
  <c r="CU186" i="6"/>
  <c r="CV185" i="6"/>
  <c r="CY182" i="6"/>
  <c r="CZ181" i="6"/>
  <c r="CZ192" i="6"/>
  <c r="CS187" i="6"/>
  <c r="CT186" i="6"/>
  <c r="CW186" i="6" s="1"/>
  <c r="CU185" i="6"/>
  <c r="CV184" i="6"/>
  <c r="CY181" i="6"/>
  <c r="CZ180" i="6"/>
  <c r="CY192" i="6"/>
  <c r="CZ191" i="6"/>
  <c r="CS186" i="6"/>
  <c r="CT185" i="6"/>
  <c r="CW185" i="6" s="1"/>
  <c r="CU184" i="6"/>
  <c r="CV183" i="6"/>
  <c r="CY180" i="6"/>
  <c r="CU178" i="6"/>
  <c r="CZ177" i="6"/>
  <c r="CY174" i="6"/>
  <c r="CZ173" i="6"/>
  <c r="CS168" i="6"/>
  <c r="CT167" i="6"/>
  <c r="CW167" i="6" s="1"/>
  <c r="CU166" i="6"/>
  <c r="CT178" i="6"/>
  <c r="CW178" i="6" s="1"/>
  <c r="CY177" i="6"/>
  <c r="CV176" i="6"/>
  <c r="CY173" i="6"/>
  <c r="CZ172" i="6"/>
  <c r="CZ190" i="6"/>
  <c r="CS178" i="6"/>
  <c r="CU176" i="6"/>
  <c r="CV175" i="6"/>
  <c r="CY172" i="6"/>
  <c r="CZ171" i="6"/>
  <c r="CT176" i="6"/>
  <c r="CW176" i="6" s="1"/>
  <c r="CU175" i="6"/>
  <c r="CV174" i="6"/>
  <c r="CY171" i="6"/>
  <c r="CU180" i="6"/>
  <c r="CZ179" i="6"/>
  <c r="CV177" i="6"/>
  <c r="CS176" i="6"/>
  <c r="CT175" i="6"/>
  <c r="CW175" i="6" s="1"/>
  <c r="CU174" i="6"/>
  <c r="CV173" i="6"/>
  <c r="CY170" i="6"/>
  <c r="CZ169" i="6"/>
  <c r="CS180" i="6"/>
  <c r="CY179" i="6"/>
  <c r="CU177" i="6"/>
  <c r="CS175" i="6"/>
  <c r="CT174" i="6"/>
  <c r="CW174" i="6" s="1"/>
  <c r="CU173" i="6"/>
  <c r="CV172" i="6"/>
  <c r="CY169" i="6"/>
  <c r="CS185" i="6"/>
  <c r="CT184" i="6"/>
  <c r="CW184" i="6" s="1"/>
  <c r="CV179" i="6"/>
  <c r="CT177" i="6"/>
  <c r="CW177" i="6" s="1"/>
  <c r="CS174" i="6"/>
  <c r="CT173" i="6"/>
  <c r="CW173" i="6" s="1"/>
  <c r="CU172" i="6"/>
  <c r="CV171" i="6"/>
  <c r="CY168" i="6"/>
  <c r="CT179" i="6"/>
  <c r="CW179" i="6" s="1"/>
  <c r="CS177" i="6"/>
  <c r="CS173" i="6"/>
  <c r="CT172" i="6"/>
  <c r="CW172" i="6" s="1"/>
  <c r="CU171" i="6"/>
  <c r="CV170" i="6"/>
  <c r="CY191" i="6"/>
  <c r="DA191" i="6" s="1"/>
  <c r="CS179" i="6"/>
  <c r="CS172" i="6"/>
  <c r="CT171" i="6"/>
  <c r="CW171" i="6" s="1"/>
  <c r="CU170" i="6"/>
  <c r="CV169" i="6"/>
  <c r="CZ178" i="6"/>
  <c r="CZ176" i="6"/>
  <c r="CS171" i="6"/>
  <c r="CT170" i="6"/>
  <c r="CW170" i="6" s="1"/>
  <c r="CU169" i="6"/>
  <c r="CV168" i="6"/>
  <c r="CV182" i="6"/>
  <c r="CT166" i="6"/>
  <c r="CW166" i="6" s="1"/>
  <c r="CZ165" i="6"/>
  <c r="CV164" i="6"/>
  <c r="CZ162" i="6"/>
  <c r="CV161" i="6"/>
  <c r="CZ159" i="6"/>
  <c r="CV158" i="6"/>
  <c r="CS166" i="6"/>
  <c r="CY165" i="6"/>
  <c r="CU164" i="6"/>
  <c r="CY162" i="6"/>
  <c r="CU161" i="6"/>
  <c r="CY159" i="6"/>
  <c r="CU158" i="6"/>
  <c r="CV154" i="6"/>
  <c r="CV150" i="6"/>
  <c r="CZ175" i="6"/>
  <c r="CT169" i="6"/>
  <c r="CW169" i="6" s="1"/>
  <c r="CT164" i="6"/>
  <c r="CW164" i="6" s="1"/>
  <c r="CT161" i="6"/>
  <c r="CW161" i="6" s="1"/>
  <c r="CT158" i="6"/>
  <c r="CW158" i="6" s="1"/>
  <c r="CZ156" i="6"/>
  <c r="CV155" i="6"/>
  <c r="CU154" i="6"/>
  <c r="CU150" i="6"/>
  <c r="CY175" i="6"/>
  <c r="CZ174" i="6"/>
  <c r="CS169" i="6"/>
  <c r="CS164" i="6"/>
  <c r="CS161" i="6"/>
  <c r="CS158" i="6"/>
  <c r="CY156" i="6"/>
  <c r="CU155" i="6"/>
  <c r="CT154" i="6"/>
  <c r="CW154" i="6" s="1"/>
  <c r="CU183" i="6"/>
  <c r="CV178" i="6"/>
  <c r="CY176" i="6"/>
  <c r="CV165" i="6"/>
  <c r="CZ163" i="6"/>
  <c r="CV162" i="6"/>
  <c r="CZ160" i="6"/>
  <c r="CV159" i="6"/>
  <c r="CZ157" i="6"/>
  <c r="CT155" i="6"/>
  <c r="CW155" i="6" s="1"/>
  <c r="CS154" i="6"/>
  <c r="CY152" i="6"/>
  <c r="CU151" i="6"/>
  <c r="CS150" i="6"/>
  <c r="CY148" i="6"/>
  <c r="CZ168" i="6"/>
  <c r="CZ167" i="6"/>
  <c r="CU165" i="6"/>
  <c r="CY163" i="6"/>
  <c r="CU162" i="6"/>
  <c r="CY160" i="6"/>
  <c r="CU159" i="6"/>
  <c r="CZ170" i="6"/>
  <c r="CU168" i="6"/>
  <c r="CY167" i="6"/>
  <c r="CT165" i="6"/>
  <c r="CW165" i="6" s="1"/>
  <c r="CT162" i="6"/>
  <c r="CW162" i="6" s="1"/>
  <c r="CT159" i="6"/>
  <c r="CW159" i="6" s="1"/>
  <c r="CS170" i="6"/>
  <c r="CT168" i="6"/>
  <c r="CW168" i="6" s="1"/>
  <c r="CZ166" i="6"/>
  <c r="CS165" i="6"/>
  <c r="CS162" i="6"/>
  <c r="CS159" i="6"/>
  <c r="CU156" i="6"/>
  <c r="CV152" i="6"/>
  <c r="CY166" i="6"/>
  <c r="CZ164" i="6"/>
  <c r="CV163" i="6"/>
  <c r="CZ161" i="6"/>
  <c r="CV160" i="6"/>
  <c r="CZ158" i="6"/>
  <c r="CV157" i="6"/>
  <c r="CT156" i="6"/>
  <c r="CW156" i="6" s="1"/>
  <c r="CV167" i="6"/>
  <c r="CY164" i="6"/>
  <c r="CU163" i="6"/>
  <c r="CY161" i="6"/>
  <c r="CU160" i="6"/>
  <c r="CY158" i="6"/>
  <c r="CU157" i="6"/>
  <c r="CS156" i="6"/>
  <c r="CZ155" i="6"/>
  <c r="CY154" i="6"/>
  <c r="CZ151" i="6"/>
  <c r="CU149" i="6"/>
  <c r="CS147" i="6"/>
  <c r="CT144" i="6"/>
  <c r="CW144" i="6" s="1"/>
  <c r="CU143" i="6"/>
  <c r="CV142" i="6"/>
  <c r="CY139" i="6"/>
  <c r="CZ138" i="6"/>
  <c r="CT157" i="6"/>
  <c r="CW157" i="6" s="1"/>
  <c r="CY155" i="6"/>
  <c r="CV153" i="6"/>
  <c r="CY151" i="6"/>
  <c r="CT149" i="6"/>
  <c r="CW149" i="6" s="1"/>
  <c r="CS144" i="6"/>
  <c r="CT143" i="6"/>
  <c r="CW143" i="6" s="1"/>
  <c r="CU142" i="6"/>
  <c r="CV141" i="6"/>
  <c r="CY138" i="6"/>
  <c r="CS157" i="6"/>
  <c r="CS155" i="6"/>
  <c r="CU153" i="6"/>
  <c r="CV151" i="6"/>
  <c r="CT150" i="6"/>
  <c r="CW150" i="6" s="1"/>
  <c r="CS149" i="6"/>
  <c r="CV148" i="6"/>
  <c r="CZ146" i="6"/>
  <c r="CV145" i="6"/>
  <c r="CS143" i="6"/>
  <c r="CT142" i="6"/>
  <c r="CW142" i="6" s="1"/>
  <c r="CU141" i="6"/>
  <c r="CV140" i="6"/>
  <c r="CT160" i="6"/>
  <c r="CW160" i="6" s="1"/>
  <c r="CT153" i="6"/>
  <c r="CW153" i="6" s="1"/>
  <c r="CT151" i="6"/>
  <c r="CW151" i="6" s="1"/>
  <c r="CU148" i="6"/>
  <c r="CY146" i="6"/>
  <c r="CU145" i="6"/>
  <c r="CS142" i="6"/>
  <c r="CT141" i="6"/>
  <c r="CW141" i="6" s="1"/>
  <c r="CU140" i="6"/>
  <c r="CV139" i="6"/>
  <c r="CS160" i="6"/>
  <c r="CS153" i="6"/>
  <c r="CS151" i="6"/>
  <c r="CT148" i="6"/>
  <c r="CW148" i="6" s="1"/>
  <c r="CT145" i="6"/>
  <c r="CW145" i="6" s="1"/>
  <c r="CS141" i="6"/>
  <c r="CT140" i="6"/>
  <c r="CW140" i="6" s="1"/>
  <c r="CU139" i="6"/>
  <c r="CV156" i="6"/>
  <c r="CZ152" i="6"/>
  <c r="CS148" i="6"/>
  <c r="CZ147" i="6"/>
  <c r="CS145" i="6"/>
  <c r="CS140" i="6"/>
  <c r="CT139" i="6"/>
  <c r="CW139" i="6" s="1"/>
  <c r="CY147" i="6"/>
  <c r="CV146" i="6"/>
  <c r="CZ144" i="6"/>
  <c r="CS139" i="6"/>
  <c r="CT138" i="6"/>
  <c r="CW138" i="6" s="1"/>
  <c r="CZ149" i="6"/>
  <c r="CU146" i="6"/>
  <c r="CY144" i="6"/>
  <c r="CZ143" i="6"/>
  <c r="CS138" i="6"/>
  <c r="CT137" i="6"/>
  <c r="CW137" i="6" s="1"/>
  <c r="CU152" i="6"/>
  <c r="CY149" i="6"/>
  <c r="CT146" i="6"/>
  <c r="CW146" i="6" s="1"/>
  <c r="CY143" i="6"/>
  <c r="CZ142" i="6"/>
  <c r="CV166" i="6"/>
  <c r="CT152" i="6"/>
  <c r="CW152" i="6" s="1"/>
  <c r="CV147" i="6"/>
  <c r="CS146" i="6"/>
  <c r="CY142" i="6"/>
  <c r="CZ141" i="6"/>
  <c r="CU136" i="6"/>
  <c r="CV135" i="6"/>
  <c r="CY132" i="6"/>
  <c r="CZ131" i="6"/>
  <c r="CS152" i="6"/>
  <c r="CU147" i="6"/>
  <c r="CV144" i="6"/>
  <c r="CT136" i="6"/>
  <c r="CW136" i="6" s="1"/>
  <c r="CU135" i="6"/>
  <c r="CV134" i="6"/>
  <c r="CY131" i="6"/>
  <c r="CZ130" i="6"/>
  <c r="CT147" i="6"/>
  <c r="CW147" i="6" s="1"/>
  <c r="CZ145" i="6"/>
  <c r="CU144" i="6"/>
  <c r="CV137" i="6"/>
  <c r="CS136" i="6"/>
  <c r="CT135" i="6"/>
  <c r="CW135" i="6" s="1"/>
  <c r="CU134" i="6"/>
  <c r="CV133" i="6"/>
  <c r="CY130" i="6"/>
  <c r="CZ129" i="6"/>
  <c r="CY157" i="6"/>
  <c r="CV149" i="6"/>
  <c r="CY145" i="6"/>
  <c r="CU137" i="6"/>
  <c r="CS135" i="6"/>
  <c r="CT134" i="6"/>
  <c r="CW134" i="6" s="1"/>
  <c r="CU133" i="6"/>
  <c r="CV132" i="6"/>
  <c r="CY129" i="6"/>
  <c r="CZ128" i="6"/>
  <c r="CS137" i="6"/>
  <c r="CS134" i="6"/>
  <c r="CT133" i="6"/>
  <c r="CW133" i="6" s="1"/>
  <c r="CU132" i="6"/>
  <c r="CV131" i="6"/>
  <c r="CY128" i="6"/>
  <c r="CZ127" i="6"/>
  <c r="CS133" i="6"/>
  <c r="CT132" i="6"/>
  <c r="CW132" i="6" s="1"/>
  <c r="CU131" i="6"/>
  <c r="CV130" i="6"/>
  <c r="CY127" i="6"/>
  <c r="CT163" i="6"/>
  <c r="CW163" i="6" s="1"/>
  <c r="CZ154" i="6"/>
  <c r="CZ139" i="6"/>
  <c r="CS132" i="6"/>
  <c r="CT131" i="6"/>
  <c r="CW131" i="6" s="1"/>
  <c r="CU130" i="6"/>
  <c r="CV129" i="6"/>
  <c r="CS163" i="6"/>
  <c r="CZ153" i="6"/>
  <c r="CZ140" i="6"/>
  <c r="CZ136" i="6"/>
  <c r="CS131" i="6"/>
  <c r="CT130" i="6"/>
  <c r="CW130" i="6" s="1"/>
  <c r="CU129" i="6"/>
  <c r="CV128" i="6"/>
  <c r="CY153" i="6"/>
  <c r="CZ150" i="6"/>
  <c r="CV143" i="6"/>
  <c r="CY141" i="6"/>
  <c r="CY140" i="6"/>
  <c r="CV138" i="6"/>
  <c r="CY136" i="6"/>
  <c r="CZ135" i="6"/>
  <c r="CS130" i="6"/>
  <c r="CT129" i="6"/>
  <c r="CW129" i="6" s="1"/>
  <c r="CU128" i="6"/>
  <c r="CV127" i="6"/>
  <c r="CU167" i="6"/>
  <c r="CY150" i="6"/>
  <c r="CZ148" i="6"/>
  <c r="CU138" i="6"/>
  <c r="CY135" i="6"/>
  <c r="CZ134" i="6"/>
  <c r="CS129" i="6"/>
  <c r="CT128" i="6"/>
  <c r="CW128" i="6" s="1"/>
  <c r="CY134" i="6"/>
  <c r="CZ133" i="6"/>
  <c r="CT127" i="6"/>
  <c r="CW127" i="6" s="1"/>
  <c r="CT125" i="6"/>
  <c r="CW125" i="6" s="1"/>
  <c r="CS124" i="6"/>
  <c r="CT123" i="6"/>
  <c r="CW123" i="6" s="1"/>
  <c r="CU122" i="6"/>
  <c r="CV121" i="6"/>
  <c r="CY118" i="6"/>
  <c r="CZ117" i="6"/>
  <c r="CT113" i="6"/>
  <c r="CW113" i="6" s="1"/>
  <c r="CV136" i="6"/>
  <c r="CY133" i="6"/>
  <c r="CZ132" i="6"/>
  <c r="CS128" i="6"/>
  <c r="CS127" i="6"/>
  <c r="CZ126" i="6"/>
  <c r="CS125" i="6"/>
  <c r="CS123" i="6"/>
  <c r="CT122" i="6"/>
  <c r="CW122" i="6" s="1"/>
  <c r="CU121" i="6"/>
  <c r="CV120" i="6"/>
  <c r="CY117" i="6"/>
  <c r="CZ116" i="6"/>
  <c r="CS113" i="6"/>
  <c r="CY126" i="6"/>
  <c r="CS122" i="6"/>
  <c r="CT121" i="6"/>
  <c r="CW121" i="6" s="1"/>
  <c r="CU120" i="6"/>
  <c r="CV119" i="6"/>
  <c r="CY116" i="6"/>
  <c r="CZ115" i="6"/>
  <c r="CV114" i="6"/>
  <c r="CZ112" i="6"/>
  <c r="CZ137" i="6"/>
  <c r="CS121" i="6"/>
  <c r="CT120" i="6"/>
  <c r="CW120" i="6" s="1"/>
  <c r="CU119" i="6"/>
  <c r="CV118" i="6"/>
  <c r="CY115" i="6"/>
  <c r="CU114" i="6"/>
  <c r="CY112" i="6"/>
  <c r="CY137" i="6"/>
  <c r="CV126" i="6"/>
  <c r="CS120" i="6"/>
  <c r="CT119" i="6"/>
  <c r="CW119" i="6" s="1"/>
  <c r="CU118" i="6"/>
  <c r="CV117" i="6"/>
  <c r="CT114" i="6"/>
  <c r="CW114" i="6" s="1"/>
  <c r="CT111" i="6"/>
  <c r="CW111" i="6" s="1"/>
  <c r="CU126" i="6"/>
  <c r="CZ124" i="6"/>
  <c r="CS119" i="6"/>
  <c r="CT118" i="6"/>
  <c r="CW118" i="6" s="1"/>
  <c r="CU117" i="6"/>
  <c r="CT126" i="6"/>
  <c r="CW126" i="6" s="1"/>
  <c r="CY124" i="6"/>
  <c r="CZ123" i="6"/>
  <c r="CS118" i="6"/>
  <c r="CT117" i="6"/>
  <c r="CW117" i="6" s="1"/>
  <c r="CU116" i="6"/>
  <c r="CV115" i="6"/>
  <c r="CS126" i="6"/>
  <c r="CZ125" i="6"/>
  <c r="CY123" i="6"/>
  <c r="CZ122" i="6"/>
  <c r="CS117" i="6"/>
  <c r="CT116" i="6"/>
  <c r="CW116" i="6" s="1"/>
  <c r="CY125" i="6"/>
  <c r="CY122" i="6"/>
  <c r="CZ121" i="6"/>
  <c r="CS116" i="6"/>
  <c r="CT115" i="6"/>
  <c r="CW115" i="6" s="1"/>
  <c r="CS167" i="6"/>
  <c r="CV124" i="6"/>
  <c r="CY121" i="6"/>
  <c r="CZ120" i="6"/>
  <c r="CS115" i="6"/>
  <c r="CY119" i="6"/>
  <c r="CU115" i="6"/>
  <c r="CS108" i="6"/>
  <c r="CY106" i="6"/>
  <c r="CT104" i="6"/>
  <c r="CW104" i="6" s="1"/>
  <c r="CZ102" i="6"/>
  <c r="CT100" i="6"/>
  <c r="CW100" i="6" s="1"/>
  <c r="CZ98" i="6"/>
  <c r="CS96" i="6"/>
  <c r="CV95" i="6"/>
  <c r="CZ111" i="6"/>
  <c r="CV109" i="6"/>
  <c r="CS104" i="6"/>
  <c r="CY102" i="6"/>
  <c r="CS100" i="6"/>
  <c r="CY98" i="6"/>
  <c r="CV97" i="6"/>
  <c r="CU95" i="6"/>
  <c r="CZ118" i="6"/>
  <c r="CY111" i="6"/>
  <c r="CU109" i="6"/>
  <c r="CV105" i="6"/>
  <c r="CV101" i="6"/>
  <c r="CU97" i="6"/>
  <c r="CT95" i="6"/>
  <c r="CW95" i="6" s="1"/>
  <c r="CT109" i="6"/>
  <c r="CW109" i="6" s="1"/>
  <c r="CZ107" i="6"/>
  <c r="CV106" i="6"/>
  <c r="CU105" i="6"/>
  <c r="CU101" i="6"/>
  <c r="CT97" i="6"/>
  <c r="CW97" i="6" s="1"/>
  <c r="CZ113" i="6"/>
  <c r="CZ110" i="6"/>
  <c r="CS109" i="6"/>
  <c r="CY107" i="6"/>
  <c r="CU106" i="6"/>
  <c r="CT105" i="6"/>
  <c r="CW105" i="6" s="1"/>
  <c r="CZ103" i="6"/>
  <c r="CV102" i="6"/>
  <c r="CT101" i="6"/>
  <c r="CW101" i="6" s="1"/>
  <c r="CZ99" i="6"/>
  <c r="CY113" i="6"/>
  <c r="CV111" i="6"/>
  <c r="CY110" i="6"/>
  <c r="CZ108" i="6"/>
  <c r="CT106" i="6"/>
  <c r="CW106" i="6" s="1"/>
  <c r="CS105" i="6"/>
  <c r="CY103" i="6"/>
  <c r="CU102" i="6"/>
  <c r="CV123" i="6"/>
  <c r="CV116" i="6"/>
  <c r="CU111" i="6"/>
  <c r="CY108" i="6"/>
  <c r="CS106" i="6"/>
  <c r="CZ104" i="6"/>
  <c r="CT102" i="6"/>
  <c r="CW102" i="6" s="1"/>
  <c r="CU123" i="6"/>
  <c r="CV122" i="6"/>
  <c r="CV112" i="6"/>
  <c r="CS111" i="6"/>
  <c r="CV107" i="6"/>
  <c r="CY104" i="6"/>
  <c r="CS102" i="6"/>
  <c r="CY100" i="6"/>
  <c r="CS98" i="6"/>
  <c r="CU124" i="6"/>
  <c r="CV113" i="6"/>
  <c r="CU112" i="6"/>
  <c r="CV110" i="6"/>
  <c r="CU107" i="6"/>
  <c r="CV103" i="6"/>
  <c r="CV99" i="6"/>
  <c r="CU127" i="6"/>
  <c r="CV125" i="6"/>
  <c r="CT124" i="6"/>
  <c r="CW124" i="6" s="1"/>
  <c r="CZ114" i="6"/>
  <c r="CU113" i="6"/>
  <c r="CT112" i="6"/>
  <c r="CW112" i="6" s="1"/>
  <c r="CU110" i="6"/>
  <c r="CV108" i="6"/>
  <c r="CT107" i="6"/>
  <c r="CW107" i="6" s="1"/>
  <c r="CU103" i="6"/>
  <c r="CU99" i="6"/>
  <c r="CZ97" i="6"/>
  <c r="CV96" i="6"/>
  <c r="CS110" i="6"/>
  <c r="CS101" i="6"/>
  <c r="CV100" i="6"/>
  <c r="CY97" i="6"/>
  <c r="CY92" i="6"/>
  <c r="CZ91" i="6"/>
  <c r="CS86" i="6"/>
  <c r="CT85" i="6"/>
  <c r="CW85" i="6" s="1"/>
  <c r="CU84" i="6"/>
  <c r="CU125" i="6"/>
  <c r="CY120" i="6"/>
  <c r="CY114" i="6"/>
  <c r="CZ106" i="6"/>
  <c r="CU100" i="6"/>
  <c r="CV94" i="6"/>
  <c r="CY91" i="6"/>
  <c r="CZ90" i="6"/>
  <c r="CS85" i="6"/>
  <c r="CT84" i="6"/>
  <c r="CW84" i="6" s="1"/>
  <c r="CU83" i="6"/>
  <c r="CV82" i="6"/>
  <c r="CS114" i="6"/>
  <c r="CV104" i="6"/>
  <c r="CY99" i="6"/>
  <c r="CS97" i="6"/>
  <c r="CU94" i="6"/>
  <c r="CV93" i="6"/>
  <c r="CY90" i="6"/>
  <c r="CZ89" i="6"/>
  <c r="CU104" i="6"/>
  <c r="CT94" i="6"/>
  <c r="CW94" i="6" s="1"/>
  <c r="CU93" i="6"/>
  <c r="CV92" i="6"/>
  <c r="CY89" i="6"/>
  <c r="CZ88" i="6"/>
  <c r="CT99" i="6"/>
  <c r="CW99" i="6" s="1"/>
  <c r="CZ95" i="6"/>
  <c r="CS94" i="6"/>
  <c r="CT93" i="6"/>
  <c r="CW93" i="6" s="1"/>
  <c r="CU92" i="6"/>
  <c r="CV91" i="6"/>
  <c r="CY88" i="6"/>
  <c r="CZ87" i="6"/>
  <c r="CZ109" i="6"/>
  <c r="CS99" i="6"/>
  <c r="CY95" i="6"/>
  <c r="CS93" i="6"/>
  <c r="CT92" i="6"/>
  <c r="CW92" i="6" s="1"/>
  <c r="CU91" i="6"/>
  <c r="CV90" i="6"/>
  <c r="CY87" i="6"/>
  <c r="CZ86" i="6"/>
  <c r="CY109" i="6"/>
  <c r="CV98" i="6"/>
  <c r="CZ96" i="6"/>
  <c r="CS92" i="6"/>
  <c r="CT91" i="6"/>
  <c r="CW91" i="6" s="1"/>
  <c r="CU90" i="6"/>
  <c r="CV89" i="6"/>
  <c r="CY86" i="6"/>
  <c r="CS112" i="6"/>
  <c r="CS107" i="6"/>
  <c r="CU98" i="6"/>
  <c r="CY96" i="6"/>
  <c r="CS91" i="6"/>
  <c r="CT90" i="6"/>
  <c r="CW90" i="6" s="1"/>
  <c r="CU89" i="6"/>
  <c r="CV88" i="6"/>
  <c r="CT98" i="6"/>
  <c r="CW98" i="6" s="1"/>
  <c r="CS95" i="6"/>
  <c r="CS90" i="6"/>
  <c r="CT89" i="6"/>
  <c r="CW89" i="6" s="1"/>
  <c r="CU88" i="6"/>
  <c r="CV87" i="6"/>
  <c r="CZ119" i="6"/>
  <c r="CZ105" i="6"/>
  <c r="CT103" i="6"/>
  <c r="CW103" i="6" s="1"/>
  <c r="CU96" i="6"/>
  <c r="CZ94" i="6"/>
  <c r="CS89" i="6"/>
  <c r="CT88" i="6"/>
  <c r="CW88" i="6" s="1"/>
  <c r="CY93" i="6"/>
  <c r="CZ92" i="6"/>
  <c r="CT82" i="6"/>
  <c r="CW82" i="6" s="1"/>
  <c r="CU81" i="6"/>
  <c r="CV80" i="6"/>
  <c r="CY77" i="6"/>
  <c r="CZ76" i="6"/>
  <c r="CS71" i="6"/>
  <c r="CT70" i="6"/>
  <c r="CW70" i="6" s="1"/>
  <c r="CU69" i="6"/>
  <c r="CV68" i="6"/>
  <c r="CU108" i="6"/>
  <c r="CZ84" i="6"/>
  <c r="CS82" i="6"/>
  <c r="CT81" i="6"/>
  <c r="CW81" i="6" s="1"/>
  <c r="CU80" i="6"/>
  <c r="CV79" i="6"/>
  <c r="CY76" i="6"/>
  <c r="CZ75" i="6"/>
  <c r="CT110" i="6"/>
  <c r="CW110" i="6" s="1"/>
  <c r="CT108" i="6"/>
  <c r="CW108" i="6" s="1"/>
  <c r="CS88" i="6"/>
  <c r="CU87" i="6"/>
  <c r="CY84" i="6"/>
  <c r="CS81" i="6"/>
  <c r="CT80" i="6"/>
  <c r="CW80" i="6" s="1"/>
  <c r="CU79" i="6"/>
  <c r="CV78" i="6"/>
  <c r="CY75" i="6"/>
  <c r="CZ74" i="6"/>
  <c r="CT87" i="6"/>
  <c r="CW87" i="6" s="1"/>
  <c r="CS80" i="6"/>
  <c r="CT79" i="6"/>
  <c r="CW79" i="6" s="1"/>
  <c r="CU78" i="6"/>
  <c r="CV77" i="6"/>
  <c r="CY74" i="6"/>
  <c r="CY105" i="6"/>
  <c r="CS103" i="6"/>
  <c r="CT96" i="6"/>
  <c r="CW96" i="6" s="1"/>
  <c r="CS87" i="6"/>
  <c r="CZ83" i="6"/>
  <c r="CS79" i="6"/>
  <c r="CT78" i="6"/>
  <c r="CW78" i="6" s="1"/>
  <c r="CU77" i="6"/>
  <c r="CV76" i="6"/>
  <c r="CY73" i="6"/>
  <c r="CZ72" i="6"/>
  <c r="CZ85" i="6"/>
  <c r="CV84" i="6"/>
  <c r="CY83" i="6"/>
  <c r="CS78" i="6"/>
  <c r="CT77" i="6"/>
  <c r="CW77" i="6" s="1"/>
  <c r="CU76" i="6"/>
  <c r="CV75" i="6"/>
  <c r="CY72" i="6"/>
  <c r="CZ71" i="6"/>
  <c r="CZ101" i="6"/>
  <c r="CY85" i="6"/>
  <c r="CS84" i="6"/>
  <c r="CS77" i="6"/>
  <c r="CT76" i="6"/>
  <c r="CW76" i="6" s="1"/>
  <c r="CU75" i="6"/>
  <c r="CV74" i="6"/>
  <c r="CY101" i="6"/>
  <c r="CZ82" i="6"/>
  <c r="CZ81" i="6"/>
  <c r="CS76" i="6"/>
  <c r="CT75" i="6"/>
  <c r="CW75" i="6" s="1"/>
  <c r="CU74" i="6"/>
  <c r="CV73" i="6"/>
  <c r="CV86" i="6"/>
  <c r="CV83" i="6"/>
  <c r="CY82" i="6"/>
  <c r="CY81" i="6"/>
  <c r="CZ80" i="6"/>
  <c r="CS75" i="6"/>
  <c r="CT74" i="6"/>
  <c r="CW74" i="6" s="1"/>
  <c r="CU73" i="6"/>
  <c r="CV72" i="6"/>
  <c r="CY69" i="6"/>
  <c r="CZ100" i="6"/>
  <c r="CU86" i="6"/>
  <c r="CV85" i="6"/>
  <c r="CT83" i="6"/>
  <c r="CW83" i="6" s="1"/>
  <c r="CY80" i="6"/>
  <c r="CZ79" i="6"/>
  <c r="CS74" i="6"/>
  <c r="CT73" i="6"/>
  <c r="CW73" i="6" s="1"/>
  <c r="CU72" i="6"/>
  <c r="CV71" i="6"/>
  <c r="CS83" i="6"/>
  <c r="CY78" i="6"/>
  <c r="CV69" i="6"/>
  <c r="CY68" i="6"/>
  <c r="CY66" i="6"/>
  <c r="CU65" i="6"/>
  <c r="CY63" i="6"/>
  <c r="CU62" i="6"/>
  <c r="CY60" i="6"/>
  <c r="CU59" i="6"/>
  <c r="CS58" i="6"/>
  <c r="CZ56" i="6"/>
  <c r="CV55" i="6"/>
  <c r="CT54" i="6"/>
  <c r="CW54" i="6" s="1"/>
  <c r="CZ52" i="6"/>
  <c r="CV51" i="6"/>
  <c r="CT50" i="6"/>
  <c r="CW50" i="6" s="1"/>
  <c r="CZ93" i="6"/>
  <c r="CV81" i="6"/>
  <c r="CZ70" i="6"/>
  <c r="CT69" i="6"/>
  <c r="CW69" i="6" s="1"/>
  <c r="CT65" i="6"/>
  <c r="CW65" i="6" s="1"/>
  <c r="CT62" i="6"/>
  <c r="CW62" i="6" s="1"/>
  <c r="CT59" i="6"/>
  <c r="CW59" i="6" s="1"/>
  <c r="CZ57" i="6"/>
  <c r="CY56" i="6"/>
  <c r="CU55" i="6"/>
  <c r="CS54" i="6"/>
  <c r="CY52" i="6"/>
  <c r="CU51" i="6"/>
  <c r="CS50" i="6"/>
  <c r="CT47" i="6"/>
  <c r="CW47" i="6" s="1"/>
  <c r="CT86" i="6"/>
  <c r="CW86" i="6" s="1"/>
  <c r="CY70" i="6"/>
  <c r="CS69" i="6"/>
  <c r="CV67" i="6"/>
  <c r="CS65" i="6"/>
  <c r="CS62" i="6"/>
  <c r="CS59" i="6"/>
  <c r="CY57" i="6"/>
  <c r="CT55" i="6"/>
  <c r="CW55" i="6" s="1"/>
  <c r="CZ53" i="6"/>
  <c r="CZ73" i="6"/>
  <c r="CT72" i="6"/>
  <c r="CW72" i="6" s="1"/>
  <c r="CV70" i="6"/>
  <c r="CU68" i="6"/>
  <c r="CU67" i="6"/>
  <c r="CV66" i="6"/>
  <c r="CZ64" i="6"/>
  <c r="CV63" i="6"/>
  <c r="CZ61" i="6"/>
  <c r="CV60" i="6"/>
  <c r="CS55" i="6"/>
  <c r="CY53" i="6"/>
  <c r="CS51" i="6"/>
  <c r="CS73" i="6"/>
  <c r="CS72" i="6"/>
  <c r="CY71" i="6"/>
  <c r="CU70" i="6"/>
  <c r="CT68" i="6"/>
  <c r="CW68" i="6" s="1"/>
  <c r="CT67" i="6"/>
  <c r="CW67" i="6" s="1"/>
  <c r="CU66" i="6"/>
  <c r="CY64" i="6"/>
  <c r="CU63" i="6"/>
  <c r="CY61" i="6"/>
  <c r="CU60" i="6"/>
  <c r="CV56" i="6"/>
  <c r="CV52" i="6"/>
  <c r="CU48" i="6"/>
  <c r="CT46" i="6"/>
  <c r="CW46" i="6" s="1"/>
  <c r="CS70" i="6"/>
  <c r="CS68" i="6"/>
  <c r="CS67" i="6"/>
  <c r="CT66" i="6"/>
  <c r="CW66" i="6" s="1"/>
  <c r="CT63" i="6"/>
  <c r="CW63" i="6" s="1"/>
  <c r="CT60" i="6"/>
  <c r="CW60" i="6" s="1"/>
  <c r="CZ58" i="6"/>
  <c r="CV57" i="6"/>
  <c r="CU56" i="6"/>
  <c r="CU52" i="6"/>
  <c r="CU71" i="6"/>
  <c r="CS66" i="6"/>
  <c r="CS63" i="6"/>
  <c r="CS60" i="6"/>
  <c r="CY58" i="6"/>
  <c r="CU57" i="6"/>
  <c r="CT56" i="6"/>
  <c r="CW56" i="6" s="1"/>
  <c r="CZ54" i="6"/>
  <c r="CV53" i="6"/>
  <c r="CY94" i="6"/>
  <c r="CT71" i="6"/>
  <c r="CW71" i="6" s="1"/>
  <c r="CZ65" i="6"/>
  <c r="CV64" i="6"/>
  <c r="CZ62" i="6"/>
  <c r="CV61" i="6"/>
  <c r="CZ59" i="6"/>
  <c r="CT57" i="6"/>
  <c r="CW57" i="6" s="1"/>
  <c r="CS56" i="6"/>
  <c r="CY54" i="6"/>
  <c r="CU85" i="6"/>
  <c r="CY65" i="6"/>
  <c r="CU64" i="6"/>
  <c r="CY62" i="6"/>
  <c r="CU61" i="6"/>
  <c r="CY59" i="6"/>
  <c r="CS57" i="6"/>
  <c r="CT64" i="6"/>
  <c r="CW64" i="6" s="1"/>
  <c r="CT61" i="6"/>
  <c r="CW61" i="6" s="1"/>
  <c r="CV58" i="6"/>
  <c r="CY55" i="6"/>
  <c r="CS53" i="6"/>
  <c r="CY51" i="6"/>
  <c r="CU82" i="6"/>
  <c r="CY79" i="6"/>
  <c r="CZ77" i="6"/>
  <c r="CZ69" i="6"/>
  <c r="CZ67" i="6"/>
  <c r="CS64" i="6"/>
  <c r="CS61" i="6"/>
  <c r="CU58" i="6"/>
  <c r="CV54" i="6"/>
  <c r="CS49" i="6"/>
  <c r="CV48" i="6"/>
  <c r="CV47" i="6"/>
  <c r="CY43" i="6"/>
  <c r="CZ42" i="6"/>
  <c r="CS37" i="6"/>
  <c r="CT36" i="6"/>
  <c r="CW36" i="6" s="1"/>
  <c r="CU35" i="6"/>
  <c r="CV34" i="6"/>
  <c r="CY31" i="6"/>
  <c r="CZ30" i="6"/>
  <c r="CV65" i="6"/>
  <c r="CV59" i="6"/>
  <c r="CZ51" i="6"/>
  <c r="CT48" i="6"/>
  <c r="CW48" i="6" s="1"/>
  <c r="CU47" i="6"/>
  <c r="CV45" i="6"/>
  <c r="CY42" i="6"/>
  <c r="CZ41" i="6"/>
  <c r="CS36" i="6"/>
  <c r="CT35" i="6"/>
  <c r="CW35" i="6" s="1"/>
  <c r="CU34" i="6"/>
  <c r="CV33" i="6"/>
  <c r="CZ78" i="6"/>
  <c r="CT52" i="6"/>
  <c r="CW52" i="6" s="1"/>
  <c r="CS48" i="6"/>
  <c r="CS47" i="6"/>
  <c r="CU45" i="6"/>
  <c r="CV44" i="6"/>
  <c r="CY41" i="6"/>
  <c r="CZ40" i="6"/>
  <c r="CS35" i="6"/>
  <c r="CT34" i="6"/>
  <c r="CW34" i="6" s="1"/>
  <c r="CU33" i="6"/>
  <c r="CZ55" i="6"/>
  <c r="CS52" i="6"/>
  <c r="CT45" i="6"/>
  <c r="CW45" i="6" s="1"/>
  <c r="CU44" i="6"/>
  <c r="CV43" i="6"/>
  <c r="CY40" i="6"/>
  <c r="CZ39" i="6"/>
  <c r="CS34" i="6"/>
  <c r="CT33" i="6"/>
  <c r="CW33" i="6" s="1"/>
  <c r="CU32" i="6"/>
  <c r="CV31" i="6"/>
  <c r="CT51" i="6"/>
  <c r="CW51" i="6" s="1"/>
  <c r="CZ46" i="6"/>
  <c r="CS45" i="6"/>
  <c r="CT44" i="6"/>
  <c r="CW44" i="6" s="1"/>
  <c r="CU43" i="6"/>
  <c r="CV42" i="6"/>
  <c r="CY39" i="6"/>
  <c r="CZ38" i="6"/>
  <c r="CS33" i="6"/>
  <c r="CT32" i="6"/>
  <c r="CW32" i="6" s="1"/>
  <c r="CU31" i="6"/>
  <c r="CV30" i="6"/>
  <c r="CZ63" i="6"/>
  <c r="CT58" i="6"/>
  <c r="CW58" i="6" s="1"/>
  <c r="CU53" i="6"/>
  <c r="CY46" i="6"/>
  <c r="CS44" i="6"/>
  <c r="CT43" i="6"/>
  <c r="CW43" i="6" s="1"/>
  <c r="CU42" i="6"/>
  <c r="CV41" i="6"/>
  <c r="CY38" i="6"/>
  <c r="CZ37" i="6"/>
  <c r="CS32" i="6"/>
  <c r="CT31" i="6"/>
  <c r="CW31" i="6" s="1"/>
  <c r="CU30" i="6"/>
  <c r="CT53" i="6"/>
  <c r="CW53" i="6" s="1"/>
  <c r="CZ50" i="6"/>
  <c r="CZ49" i="6"/>
  <c r="CS43" i="6"/>
  <c r="CT42" i="6"/>
  <c r="CW42" i="6" s="1"/>
  <c r="CU41" i="6"/>
  <c r="CV40" i="6"/>
  <c r="CY37" i="6"/>
  <c r="CZ36" i="6"/>
  <c r="CV62" i="6"/>
  <c r="CY50" i="6"/>
  <c r="CY49" i="6"/>
  <c r="CV46" i="6"/>
  <c r="CS42" i="6"/>
  <c r="CT41" i="6"/>
  <c r="CW41" i="6" s="1"/>
  <c r="CU40" i="6"/>
  <c r="CV39" i="6"/>
  <c r="CY36" i="6"/>
  <c r="CZ35" i="6"/>
  <c r="CZ47" i="6"/>
  <c r="CU46" i="6"/>
  <c r="CS41" i="6"/>
  <c r="CT40" i="6"/>
  <c r="CW40" i="6" s="1"/>
  <c r="CU39" i="6"/>
  <c r="CV38" i="6"/>
  <c r="CY35" i="6"/>
  <c r="CZ34" i="6"/>
  <c r="CS29" i="6"/>
  <c r="CT28" i="6"/>
  <c r="CW28" i="6" s="1"/>
  <c r="CZ66" i="6"/>
  <c r="CV49" i="6"/>
  <c r="CZ48" i="6"/>
  <c r="CY47" i="6"/>
  <c r="CS46" i="6"/>
  <c r="CZ45" i="6"/>
  <c r="CS40" i="6"/>
  <c r="CT39" i="6"/>
  <c r="CW39" i="6" s="1"/>
  <c r="CU38" i="6"/>
  <c r="CV37" i="6"/>
  <c r="CY34" i="6"/>
  <c r="CZ33" i="6"/>
  <c r="CZ68" i="6"/>
  <c r="CV50" i="6"/>
  <c r="CU49" i="6"/>
  <c r="CY48" i="6"/>
  <c r="CY45" i="6"/>
  <c r="CZ44" i="6"/>
  <c r="CS39" i="6"/>
  <c r="CT38" i="6"/>
  <c r="CW38" i="6" s="1"/>
  <c r="CU37" i="6"/>
  <c r="CV36" i="6"/>
  <c r="CY33" i="6"/>
  <c r="CZ32" i="6"/>
  <c r="BY18" i="6"/>
  <c r="BL19" i="6"/>
  <c r="CV19" i="6"/>
  <c r="BK20" i="6"/>
  <c r="CU20" i="6"/>
  <c r="DS20" i="6"/>
  <c r="CT21" i="6"/>
  <c r="CW21" i="6" s="1"/>
  <c r="CS22" i="6"/>
  <c r="BH23" i="6"/>
  <c r="DP23" i="6"/>
  <c r="BG24" i="6"/>
  <c r="CE24" i="6"/>
  <c r="DO24" i="6"/>
  <c r="BF25" i="6"/>
  <c r="BI25" i="6" s="1"/>
  <c r="DN25" i="6"/>
  <c r="DQ25" i="6" s="1"/>
  <c r="BE26" i="6"/>
  <c r="DM26" i="6"/>
  <c r="CB27" i="6"/>
  <c r="CZ27" i="6"/>
  <c r="DX27" i="6"/>
  <c r="CA28" i="6"/>
  <c r="DP28" i="6"/>
  <c r="BK29" i="6"/>
  <c r="CY29" i="6"/>
  <c r="DN29" i="6"/>
  <c r="DQ29" i="6" s="1"/>
  <c r="CZ31" i="6"/>
  <c r="CS38" i="6"/>
  <c r="BE42" i="6"/>
  <c r="DF45" i="6"/>
  <c r="DE45" i="6"/>
  <c r="BZ49" i="6"/>
  <c r="CC49" i="6" s="1"/>
  <c r="AJ104" i="6"/>
  <c r="AJ55" i="6"/>
  <c r="AJ153" i="6" s="1"/>
  <c r="CA17" i="6"/>
  <c r="BZ18" i="6"/>
  <c r="CC18" i="6" s="1"/>
  <c r="BL20" i="6"/>
  <c r="CV20" i="6"/>
  <c r="CU21" i="6"/>
  <c r="CT22" i="6"/>
  <c r="CW22" i="6" s="1"/>
  <c r="CS23" i="6"/>
  <c r="BH24" i="6"/>
  <c r="DP24" i="6"/>
  <c r="BG25" i="6"/>
  <c r="CE25" i="6"/>
  <c r="DO25" i="6"/>
  <c r="BF26" i="6"/>
  <c r="BI26" i="6" s="1"/>
  <c r="DN26" i="6"/>
  <c r="DQ26" i="6" s="1"/>
  <c r="BE27" i="6"/>
  <c r="DM27" i="6"/>
  <c r="CB28" i="6"/>
  <c r="BL29" i="6"/>
  <c r="BY29" i="6"/>
  <c r="CZ29" i="6"/>
  <c r="DO29" i="6"/>
  <c r="BY30" i="6"/>
  <c r="BG32" i="6"/>
  <c r="BZ33" i="6"/>
  <c r="CC33" i="6" s="1"/>
  <c r="CZ43" i="6"/>
  <c r="DN55" i="6"/>
  <c r="DQ55" i="6" s="1"/>
  <c r="DX33" i="6"/>
  <c r="DE40" i="6"/>
  <c r="W40" i="6" s="1"/>
  <c r="DX34" i="6"/>
  <c r="CJ38" i="6"/>
  <c r="Z38" i="6" s="1"/>
  <c r="DE41" i="6"/>
  <c r="W41" i="6" s="1"/>
  <c r="DE42" i="6"/>
  <c r="W42" i="6" s="1"/>
  <c r="DE43" i="6"/>
  <c r="W43" i="6" s="1"/>
  <c r="DX37" i="6"/>
  <c r="CJ41" i="6"/>
  <c r="Z41" i="6" s="1"/>
  <c r="CJ42" i="6"/>
  <c r="Z42" i="6" s="1"/>
  <c r="BB81" i="6"/>
  <c r="BQ72" i="6"/>
  <c r="BB84" i="6"/>
  <c r="BW72" i="6"/>
  <c r="DF79" i="6"/>
  <c r="DE79" i="6"/>
  <c r="W79" i="6" s="1"/>
  <c r="DF80" i="6"/>
  <c r="AC80" i="6" s="1"/>
  <c r="DE80" i="6"/>
  <c r="W80" i="6" s="1"/>
  <c r="BQ71" i="6"/>
  <c r="W71" i="6" s="1"/>
  <c r="CJ66" i="6"/>
  <c r="BB69" i="6"/>
  <c r="CK74" i="6"/>
  <c r="AG74" i="6" s="1"/>
  <c r="CJ74" i="6"/>
  <c r="CJ67" i="6"/>
  <c r="CK75" i="6"/>
  <c r="AG75" i="6" s="1"/>
  <c r="CJ75" i="6"/>
  <c r="CK68" i="6"/>
  <c r="AG68" i="6" s="1"/>
  <c r="DF71" i="6"/>
  <c r="AC71" i="6" s="1"/>
  <c r="DY71" i="6"/>
  <c r="AG71" i="6" s="1"/>
  <c r="CJ71" i="6"/>
  <c r="Z71" i="6" s="1"/>
  <c r="DE74" i="6"/>
  <c r="W74" i="6" s="1"/>
  <c r="BQ78" i="6"/>
  <c r="DX79" i="6"/>
  <c r="DE84" i="6"/>
  <c r="W84" i="6" s="1"/>
  <c r="DE75" i="6"/>
  <c r="W75" i="6" s="1"/>
  <c r="BR87" i="6"/>
  <c r="BQ87" i="6"/>
  <c r="W87" i="6" s="1"/>
  <c r="DF94" i="6"/>
  <c r="AC94" i="6" s="1"/>
  <c r="DE94" i="6"/>
  <c r="W94" i="6" s="1"/>
  <c r="DX85" i="6"/>
  <c r="Z85" i="6" s="1"/>
  <c r="DY86" i="6"/>
  <c r="AG86" i="6" s="1"/>
  <c r="DX86" i="6"/>
  <c r="Z86" i="6" s="1"/>
  <c r="DF85" i="6"/>
  <c r="AC85" i="6" s="1"/>
  <c r="DE85" i="6"/>
  <c r="W85" i="6" s="1"/>
  <c r="CK89" i="6"/>
  <c r="AG89" i="6" s="1"/>
  <c r="CJ89" i="6"/>
  <c r="BR86" i="6"/>
  <c r="BQ86" i="6"/>
  <c r="W86" i="6" s="1"/>
  <c r="DX74" i="6"/>
  <c r="CJ78" i="6"/>
  <c r="Z78" i="6" s="1"/>
  <c r="CK90" i="6"/>
  <c r="AG90" i="6" s="1"/>
  <c r="CJ90" i="6"/>
  <c r="DX75" i="6"/>
  <c r="CJ79" i="6"/>
  <c r="DE91" i="6"/>
  <c r="DE93" i="6"/>
  <c r="W93" i="6" s="1"/>
  <c r="DX87" i="6"/>
  <c r="Z87" i="6" s="1"/>
  <c r="CJ91" i="6"/>
  <c r="Z91" i="6" s="1"/>
  <c r="DX88" i="6"/>
  <c r="Z88" i="6" s="1"/>
  <c r="CJ92" i="6"/>
  <c r="Z92" i="6" s="1"/>
  <c r="BQ88" i="6"/>
  <c r="DX89" i="6"/>
  <c r="CJ93" i="6"/>
  <c r="Z93" i="6" s="1"/>
  <c r="BQ89" i="6"/>
  <c r="DX90" i="6"/>
  <c r="CJ94" i="6"/>
  <c r="BR124" i="6"/>
  <c r="BQ124" i="6"/>
  <c r="W124" i="6" s="1"/>
  <c r="BR125" i="6"/>
  <c r="AC125" i="6" s="1"/>
  <c r="BQ125" i="6"/>
  <c r="BB122" i="6"/>
  <c r="DY124" i="6"/>
  <c r="AG124" i="6" s="1"/>
  <c r="DX124" i="6"/>
  <c r="Z124" i="6" s="1"/>
  <c r="BR115" i="6"/>
  <c r="BQ115" i="6"/>
  <c r="DF120" i="6"/>
  <c r="AC120" i="6" s="1"/>
  <c r="DE120" i="6"/>
  <c r="W120" i="6" s="1"/>
  <c r="DY123" i="6"/>
  <c r="AG123" i="6" s="1"/>
  <c r="DX123" i="6"/>
  <c r="Z123" i="6" s="1"/>
  <c r="BB115" i="6"/>
  <c r="DF121" i="6"/>
  <c r="AC121" i="6" s="1"/>
  <c r="DE121" i="6"/>
  <c r="W121" i="6" s="1"/>
  <c r="CJ116" i="6"/>
  <c r="DF137" i="6"/>
  <c r="AC137" i="6" s="1"/>
  <c r="DE137" i="6"/>
  <c r="W137" i="6" s="1"/>
  <c r="CK129" i="6"/>
  <c r="AG129" i="6" s="1"/>
  <c r="CJ129" i="6"/>
  <c r="DE127" i="6"/>
  <c r="W127" i="6" s="1"/>
  <c r="DF134" i="6"/>
  <c r="AC134" i="6" s="1"/>
  <c r="DE134" i="6"/>
  <c r="DF135" i="6"/>
  <c r="AC135" i="6" s="1"/>
  <c r="DE135" i="6"/>
  <c r="W135" i="6" s="1"/>
  <c r="DX126" i="6"/>
  <c r="DY127" i="6"/>
  <c r="AG127" i="6" s="1"/>
  <c r="CK130" i="6"/>
  <c r="AG130" i="6" s="1"/>
  <c r="CJ130" i="6"/>
  <c r="CJ117" i="6"/>
  <c r="CJ118" i="6"/>
  <c r="CJ126" i="6"/>
  <c r="DX115" i="6"/>
  <c r="CJ119" i="6"/>
  <c r="DE122" i="6"/>
  <c r="W122" i="6" s="1"/>
  <c r="DX116" i="6"/>
  <c r="CJ120" i="6"/>
  <c r="Z120" i="6" s="1"/>
  <c r="DE123" i="6"/>
  <c r="W123" i="6" s="1"/>
  <c r="DE130" i="6"/>
  <c r="W130" i="6" s="1"/>
  <c r="BQ134" i="6"/>
  <c r="BQ138" i="6"/>
  <c r="CJ131" i="6"/>
  <c r="Z131" i="6" s="1"/>
  <c r="DX137" i="6"/>
  <c r="DF138" i="6"/>
  <c r="AC138" i="6" s="1"/>
  <c r="DE138" i="6"/>
  <c r="DF142" i="6"/>
  <c r="AC142" i="6" s="1"/>
  <c r="DE142" i="6"/>
  <c r="DF141" i="6"/>
  <c r="AC141" i="6" s="1"/>
  <c r="DE141" i="6"/>
  <c r="BQ128" i="6"/>
  <c r="DE136" i="6"/>
  <c r="W136" i="6" s="1"/>
  <c r="DX130" i="6"/>
  <c r="CJ134" i="6"/>
  <c r="CJ137" i="6"/>
  <c r="DY144" i="6"/>
  <c r="DX144" i="6"/>
  <c r="BQ140" i="6"/>
  <c r="BQ141" i="6"/>
  <c r="BQ142" i="6"/>
  <c r="DE139" i="6"/>
  <c r="W139" i="6" s="1"/>
  <c r="CJ139" i="6"/>
  <c r="Z139" i="6" s="1"/>
  <c r="CJ141" i="6"/>
  <c r="Z141" i="6" s="1"/>
  <c r="DE144" i="6"/>
  <c r="CK167" i="6"/>
  <c r="AG167" i="6" s="1"/>
  <c r="CJ167" i="6"/>
  <c r="Z167" i="6" s="1"/>
  <c r="DF176" i="6"/>
  <c r="AC176" i="6" s="1"/>
  <c r="DE176" i="6"/>
  <c r="CK171" i="6"/>
  <c r="AG171" i="6" s="1"/>
  <c r="CJ171" i="6"/>
  <c r="DY180" i="6"/>
  <c r="DX180" i="6"/>
  <c r="CK172" i="6"/>
  <c r="AG172" i="6" s="1"/>
  <c r="CJ172" i="6"/>
  <c r="Z172" i="6" s="1"/>
  <c r="CJ165" i="6"/>
  <c r="BR168" i="6"/>
  <c r="DE166" i="6"/>
  <c r="DY183" i="6"/>
  <c r="AG183" i="6" s="1"/>
  <c r="DX183" i="6"/>
  <c r="BQ166" i="6"/>
  <c r="DE167" i="6"/>
  <c r="W167" i="6" s="1"/>
  <c r="DX165" i="6"/>
  <c r="BR181" i="6"/>
  <c r="BQ181" i="6"/>
  <c r="W181" i="6" s="1"/>
  <c r="CJ169" i="6"/>
  <c r="Z169" i="6" s="1"/>
  <c r="DE172" i="6"/>
  <c r="W172" i="6" s="1"/>
  <c r="BQ176" i="6"/>
  <c r="BR179" i="6"/>
  <c r="CJ179" i="6"/>
  <c r="DF192" i="6"/>
  <c r="AC192" i="6" s="1"/>
  <c r="DE192" i="6"/>
  <c r="BQ170" i="6"/>
  <c r="DX171" i="6"/>
  <c r="CJ175" i="6"/>
  <c r="DX177" i="6"/>
  <c r="BQ178" i="6"/>
  <c r="DX178" i="6"/>
  <c r="BW179" i="6"/>
  <c r="BR184" i="6"/>
  <c r="BQ184" i="6"/>
  <c r="W184" i="6" s="1"/>
  <c r="CK187" i="6"/>
  <c r="AG187" i="6" s="1"/>
  <c r="CJ187" i="6"/>
  <c r="BQ171" i="6"/>
  <c r="CJ176" i="6"/>
  <c r="CK180" i="6"/>
  <c r="CJ180" i="6"/>
  <c r="DE180" i="6"/>
  <c r="CJ183" i="6"/>
  <c r="DE186" i="6"/>
  <c r="CJ184" i="6"/>
  <c r="Z184" i="6" s="1"/>
  <c r="DE187" i="6"/>
  <c r="BQ191" i="6"/>
  <c r="DX192" i="6"/>
  <c r="DE188" i="6"/>
  <c r="W188" i="6" s="1"/>
  <c r="DE189" i="6"/>
  <c r="DE183" i="6"/>
  <c r="W183" i="6" s="1"/>
  <c r="BQ187" i="6"/>
  <c r="DX188" i="6"/>
  <c r="Z188" i="6" s="1"/>
  <c r="CJ192" i="6"/>
  <c r="AG128" i="6" l="1"/>
  <c r="BI23" i="6"/>
  <c r="BI24" i="6"/>
  <c r="BI22" i="6"/>
  <c r="EA17" i="6" a="1"/>
  <c r="EA17" i="6" s="1"/>
  <c r="EB17" i="6" a="1"/>
  <c r="EB17" i="6" s="1"/>
  <c r="EC17" i="6" a="1"/>
  <c r="EC17" i="6" s="1"/>
  <c r="DZ17" i="6" a="1"/>
  <c r="DZ17" i="6" s="1"/>
  <c r="Z39" i="6"/>
  <c r="W91" i="6"/>
  <c r="W132" i="6"/>
  <c r="AG173" i="6"/>
  <c r="AC79" i="6"/>
  <c r="BI17" i="6"/>
  <c r="BI18" i="6" s="1"/>
  <c r="BI19" i="6" s="1"/>
  <c r="BI20" i="6" s="1"/>
  <c r="BI21" i="6" s="1"/>
  <c r="CD56" i="6"/>
  <c r="Z45" i="6"/>
  <c r="W35" i="6"/>
  <c r="Z33" i="6"/>
  <c r="Z36" i="6"/>
  <c r="Z175" i="6"/>
  <c r="BJ162" i="6"/>
  <c r="CD149" i="6"/>
  <c r="BJ74" i="6"/>
  <c r="Z119" i="6"/>
  <c r="Z129" i="6"/>
  <c r="Z134" i="6"/>
  <c r="Z187" i="6"/>
  <c r="BJ85" i="6"/>
  <c r="Z176" i="6"/>
  <c r="Z182" i="6"/>
  <c r="CD134" i="6"/>
  <c r="CD151" i="6"/>
  <c r="BJ165" i="6"/>
  <c r="Z179" i="6"/>
  <c r="Z170" i="6"/>
  <c r="Z94" i="6"/>
  <c r="Z191" i="6"/>
  <c r="Z168" i="6"/>
  <c r="BJ26" i="6"/>
  <c r="CD43" i="6"/>
  <c r="W70" i="6"/>
  <c r="BJ99" i="6"/>
  <c r="Z69" i="6"/>
  <c r="Z67" i="6"/>
  <c r="BJ187" i="6"/>
  <c r="DR42" i="6"/>
  <c r="DR25" i="6"/>
  <c r="CX52" i="6"/>
  <c r="DR100" i="6"/>
  <c r="BJ103" i="6"/>
  <c r="W140" i="6"/>
  <c r="DR29" i="6"/>
  <c r="BJ25" i="6"/>
  <c r="BJ159" i="6"/>
  <c r="CD61" i="6"/>
  <c r="BJ108" i="6"/>
  <c r="BJ115" i="6"/>
  <c r="BJ114" i="6"/>
  <c r="DR172" i="6"/>
  <c r="CX56" i="6"/>
  <c r="CD17" i="6"/>
  <c r="DR32" i="6"/>
  <c r="BJ41" i="6"/>
  <c r="CD119" i="6"/>
  <c r="BJ102" i="6"/>
  <c r="DR39" i="6"/>
  <c r="BJ32" i="6"/>
  <c r="CX35" i="6"/>
  <c r="CX22" i="6"/>
  <c r="BN31" i="6"/>
  <c r="CD120" i="6"/>
  <c r="BJ171" i="6"/>
  <c r="BJ30" i="6"/>
  <c r="CD104" i="6"/>
  <c r="BJ191" i="6"/>
  <c r="BJ185" i="6"/>
  <c r="CD47" i="6"/>
  <c r="CD65" i="6"/>
  <c r="CD80" i="6"/>
  <c r="CD143" i="6"/>
  <c r="BJ182" i="6"/>
  <c r="BJ96" i="6"/>
  <c r="CD163" i="6"/>
  <c r="BJ51" i="6"/>
  <c r="CD97" i="6"/>
  <c r="CD94" i="6"/>
  <c r="CD46" i="6"/>
  <c r="CD101" i="6"/>
  <c r="CD129" i="6"/>
  <c r="CD32" i="6"/>
  <c r="CD184" i="6"/>
  <c r="CD44" i="6"/>
  <c r="CD71" i="6"/>
  <c r="CD84" i="6"/>
  <c r="CD60" i="6"/>
  <c r="CD49" i="6"/>
  <c r="CD59" i="6"/>
  <c r="CD189" i="6"/>
  <c r="CD52" i="6"/>
  <c r="CD91" i="6"/>
  <c r="CD185" i="6"/>
  <c r="CD137" i="6"/>
  <c r="CD172" i="6"/>
  <c r="CD181" i="6"/>
  <c r="DR51" i="6"/>
  <c r="DR139" i="6"/>
  <c r="CX32" i="6"/>
  <c r="DR137" i="6"/>
  <c r="DR127" i="6"/>
  <c r="DR169" i="6"/>
  <c r="DR126" i="6"/>
  <c r="DR162" i="6"/>
  <c r="DR86" i="6"/>
  <c r="DR168" i="6"/>
  <c r="DR31" i="6"/>
  <c r="CX93" i="6"/>
  <c r="DR77" i="6"/>
  <c r="DR144" i="6"/>
  <c r="BJ157" i="6"/>
  <c r="CD130" i="6"/>
  <c r="DR180" i="6"/>
  <c r="DR58" i="6"/>
  <c r="DR48" i="6"/>
  <c r="BJ83" i="6"/>
  <c r="DR26" i="6"/>
  <c r="CD114" i="6"/>
  <c r="DR138" i="6"/>
  <c r="CD70" i="6"/>
  <c r="CD171" i="6"/>
  <c r="DR60" i="6"/>
  <c r="CD107" i="6"/>
  <c r="CX138" i="6"/>
  <c r="CX153" i="6"/>
  <c r="BJ63" i="6"/>
  <c r="BJ158" i="6"/>
  <c r="DR54" i="6"/>
  <c r="CD79" i="6"/>
  <c r="CD128" i="6"/>
  <c r="CX46" i="6"/>
  <c r="CX75" i="6"/>
  <c r="CX106" i="6"/>
  <c r="CX160" i="6"/>
  <c r="DR61" i="6"/>
  <c r="DR70" i="6"/>
  <c r="DR120" i="6"/>
  <c r="DR134" i="6"/>
  <c r="CD41" i="6"/>
  <c r="CD82" i="6"/>
  <c r="CD86" i="6"/>
  <c r="CD140" i="6"/>
  <c r="BJ86" i="6"/>
  <c r="CX82" i="6"/>
  <c r="CX57" i="6"/>
  <c r="CX95" i="6"/>
  <c r="CX139" i="6"/>
  <c r="BJ31" i="6"/>
  <c r="BJ77" i="6"/>
  <c r="CX127" i="6"/>
  <c r="CX49" i="6"/>
  <c r="CX167" i="6"/>
  <c r="CX141" i="6"/>
  <c r="BJ76" i="6"/>
  <c r="BJ144" i="6"/>
  <c r="BJ163" i="6"/>
  <c r="BJ173" i="6"/>
  <c r="CX41" i="6"/>
  <c r="CX45" i="6"/>
  <c r="CX87" i="6"/>
  <c r="CX128" i="6"/>
  <c r="CX159" i="6"/>
  <c r="BJ117" i="6"/>
  <c r="BJ169" i="6"/>
  <c r="CX92" i="6"/>
  <c r="CX113" i="6"/>
  <c r="CX105" i="6"/>
  <c r="CX180" i="6"/>
  <c r="BJ50" i="6"/>
  <c r="BJ97" i="6"/>
  <c r="BJ134" i="6"/>
  <c r="BJ175" i="6"/>
  <c r="DR103" i="6"/>
  <c r="CX42" i="6"/>
  <c r="CX47" i="6"/>
  <c r="DR191" i="6"/>
  <c r="CX73" i="6"/>
  <c r="CX172" i="6"/>
  <c r="CX191" i="6"/>
  <c r="DR38" i="6"/>
  <c r="CX39" i="6"/>
  <c r="CX33" i="6"/>
  <c r="CX67" i="6"/>
  <c r="CX76" i="6"/>
  <c r="CX94" i="6"/>
  <c r="CX100" i="6"/>
  <c r="CX158" i="6"/>
  <c r="DR30" i="6"/>
  <c r="DR56" i="6"/>
  <c r="DR96" i="6"/>
  <c r="DR108" i="6"/>
  <c r="CX115" i="6"/>
  <c r="CX175" i="6"/>
  <c r="DR43" i="6"/>
  <c r="DR35" i="6"/>
  <c r="DR67" i="6"/>
  <c r="DR76" i="6"/>
  <c r="DR140" i="6"/>
  <c r="DR164" i="6"/>
  <c r="DR190" i="6"/>
  <c r="DR185" i="6"/>
  <c r="CX132" i="6"/>
  <c r="CX168" i="6"/>
  <c r="CX171" i="6"/>
  <c r="CX21" i="6"/>
  <c r="BJ39" i="6"/>
  <c r="CX124" i="6"/>
  <c r="BJ172" i="6"/>
  <c r="CX98" i="6"/>
  <c r="CX111" i="6"/>
  <c r="CX133" i="6"/>
  <c r="CX177" i="6"/>
  <c r="BJ92" i="6"/>
  <c r="CX48" i="6"/>
  <c r="DR116" i="6"/>
  <c r="CD156" i="6"/>
  <c r="CX97" i="6"/>
  <c r="CX183" i="6"/>
  <c r="CD37" i="6"/>
  <c r="CD54" i="6"/>
  <c r="CD116" i="6"/>
  <c r="CD192" i="6"/>
  <c r="CX156" i="6"/>
  <c r="BJ70" i="6"/>
  <c r="CX142" i="6"/>
  <c r="BJ55" i="6"/>
  <c r="BJ111" i="6"/>
  <c r="BJ176" i="6"/>
  <c r="CX58" i="6"/>
  <c r="CD111" i="6"/>
  <c r="CX72" i="6"/>
  <c r="CD67" i="6"/>
  <c r="CX150" i="6"/>
  <c r="DR52" i="6"/>
  <c r="CX20" i="6"/>
  <c r="CX31" i="6"/>
  <c r="CX71" i="6"/>
  <c r="CX79" i="6"/>
  <c r="CX102" i="6"/>
  <c r="CX117" i="6"/>
  <c r="CX122" i="6"/>
  <c r="CX130" i="6"/>
  <c r="CX137" i="6"/>
  <c r="CX152" i="6"/>
  <c r="CX154" i="6"/>
  <c r="CX161" i="6"/>
  <c r="CX186" i="6"/>
  <c r="CX188" i="6"/>
  <c r="CX190" i="6"/>
  <c r="DR41" i="6"/>
  <c r="DR46" i="6"/>
  <c r="DR55" i="6"/>
  <c r="DR63" i="6"/>
  <c r="DR83" i="6"/>
  <c r="DR73" i="6"/>
  <c r="DR111" i="6"/>
  <c r="DR98" i="6"/>
  <c r="DR118" i="6"/>
  <c r="DR125" i="6"/>
  <c r="DR124" i="6"/>
  <c r="DR136" i="6"/>
  <c r="DR143" i="6"/>
  <c r="DR151" i="6"/>
  <c r="DR181" i="6"/>
  <c r="DR183" i="6"/>
  <c r="BJ67" i="6"/>
  <c r="BJ110" i="6"/>
  <c r="BJ116" i="6"/>
  <c r="BJ126" i="6"/>
  <c r="BJ131" i="6"/>
  <c r="BJ136" i="6"/>
  <c r="BJ140" i="6"/>
  <c r="CD64" i="6"/>
  <c r="CD78" i="6"/>
  <c r="CD50" i="6"/>
  <c r="CD66" i="6"/>
  <c r="CD72" i="6"/>
  <c r="CD85" i="6"/>
  <c r="CD125" i="6"/>
  <c r="CD138" i="6"/>
  <c r="CD139" i="6"/>
  <c r="CD164" i="6"/>
  <c r="CD179" i="6"/>
  <c r="CX125" i="6"/>
  <c r="CX99" i="6"/>
  <c r="CX120" i="6"/>
  <c r="CX164" i="6"/>
  <c r="DR53" i="6"/>
  <c r="DR90" i="6"/>
  <c r="DR106" i="6"/>
  <c r="DR158" i="6"/>
  <c r="DR142" i="6"/>
  <c r="DR146" i="6"/>
  <c r="DR173" i="6"/>
  <c r="BJ79" i="6"/>
  <c r="BJ80" i="6"/>
  <c r="BJ91" i="6"/>
  <c r="CD51" i="6"/>
  <c r="CD105" i="6"/>
  <c r="CX60" i="6"/>
  <c r="CX51" i="6"/>
  <c r="CX108" i="6"/>
  <c r="DR82" i="6"/>
  <c r="CD136" i="6"/>
  <c r="CD175" i="6"/>
  <c r="DR24" i="6"/>
  <c r="CX83" i="6"/>
  <c r="CX123" i="6"/>
  <c r="CX109" i="6"/>
  <c r="CX126" i="6"/>
  <c r="CX129" i="6"/>
  <c r="CX140" i="6"/>
  <c r="CX176" i="6"/>
  <c r="CX192" i="6"/>
  <c r="DR150" i="6"/>
  <c r="DR165" i="6"/>
  <c r="BJ78" i="6"/>
  <c r="BJ106" i="6"/>
  <c r="CD157" i="6"/>
  <c r="CX43" i="6"/>
  <c r="CX66" i="6"/>
  <c r="CX77" i="6"/>
  <c r="CX101" i="6"/>
  <c r="CX134" i="6"/>
  <c r="CX145" i="6"/>
  <c r="DR71" i="6"/>
  <c r="DR87" i="6"/>
  <c r="DR135" i="6"/>
  <c r="DR161" i="6"/>
  <c r="DR155" i="6"/>
  <c r="BJ49" i="6"/>
  <c r="BJ44" i="6"/>
  <c r="BJ37" i="6"/>
  <c r="BJ90" i="6"/>
  <c r="CX28" i="6"/>
  <c r="DR17" i="6"/>
  <c r="CD92" i="6"/>
  <c r="CD121" i="6"/>
  <c r="CD165" i="6"/>
  <c r="CD186" i="6"/>
  <c r="CD190" i="6"/>
  <c r="CX38" i="6"/>
  <c r="CX131" i="6"/>
  <c r="CX147" i="6"/>
  <c r="DR133" i="6"/>
  <c r="CD117" i="6"/>
  <c r="CX30" i="6"/>
  <c r="CX34" i="6"/>
  <c r="CX121" i="6"/>
  <c r="DR121" i="6"/>
  <c r="DR114" i="6"/>
  <c r="CX29" i="6"/>
  <c r="CX26" i="6"/>
  <c r="CD93" i="6"/>
  <c r="CD74" i="6"/>
  <c r="CD99" i="6"/>
  <c r="CD112" i="6"/>
  <c r="CD126" i="6"/>
  <c r="CD100" i="6"/>
  <c r="CD123" i="6"/>
  <c r="CD150" i="6"/>
  <c r="CD161" i="6"/>
  <c r="CD173" i="6"/>
  <c r="CD182" i="6"/>
  <c r="CD29" i="6"/>
  <c r="CX23" i="6"/>
  <c r="CX68" i="6"/>
  <c r="CX59" i="6"/>
  <c r="CX80" i="6"/>
  <c r="CX81" i="6"/>
  <c r="CX88" i="6"/>
  <c r="CX91" i="6"/>
  <c r="CX144" i="6"/>
  <c r="CX157" i="6"/>
  <c r="DR49" i="6"/>
  <c r="DR75" i="6"/>
  <c r="DR95" i="6"/>
  <c r="DR110" i="6"/>
  <c r="BJ21" i="6"/>
  <c r="BJ56" i="6"/>
  <c r="BJ68" i="6"/>
  <c r="BJ59" i="6"/>
  <c r="BJ101" i="6"/>
  <c r="BJ118" i="6"/>
  <c r="BJ121" i="6"/>
  <c r="BJ125" i="6"/>
  <c r="BJ146" i="6"/>
  <c r="BJ147" i="6"/>
  <c r="BJ168" i="6"/>
  <c r="BJ188" i="6"/>
  <c r="BJ19" i="6"/>
  <c r="CD21" i="6"/>
  <c r="CD146" i="6"/>
  <c r="CD148" i="6"/>
  <c r="CD153" i="6"/>
  <c r="CD162" i="6"/>
  <c r="CD154" i="6"/>
  <c r="CD167" i="6"/>
  <c r="CD18" i="6"/>
  <c r="CX166" i="6"/>
  <c r="DR28" i="6"/>
  <c r="DR177" i="6"/>
  <c r="CX54" i="6"/>
  <c r="CD187" i="6"/>
  <c r="CD20" i="6"/>
  <c r="CX61" i="6"/>
  <c r="CX62" i="6"/>
  <c r="CX136" i="6"/>
  <c r="CX151" i="6"/>
  <c r="DR22" i="6"/>
  <c r="DR59" i="6"/>
  <c r="DR80" i="6"/>
  <c r="DR128" i="6"/>
  <c r="DR170" i="6"/>
  <c r="BJ42" i="6"/>
  <c r="BJ62" i="6"/>
  <c r="BJ95" i="6"/>
  <c r="BJ133" i="6"/>
  <c r="BJ156" i="6"/>
  <c r="CD23" i="6"/>
  <c r="CD69" i="6"/>
  <c r="CD76" i="6"/>
  <c r="CD110" i="6"/>
  <c r="CD89" i="6"/>
  <c r="CD108" i="6"/>
  <c r="CD132" i="6"/>
  <c r="DR47" i="6"/>
  <c r="DR27" i="6"/>
  <c r="CX90" i="6"/>
  <c r="CX114" i="6"/>
  <c r="CX169" i="6"/>
  <c r="CX182" i="6"/>
  <c r="DR50" i="6"/>
  <c r="DR66" i="6"/>
  <c r="DR99" i="6"/>
  <c r="DR84" i="6"/>
  <c r="DR88" i="6"/>
  <c r="DR149" i="6"/>
  <c r="DR132" i="6"/>
  <c r="DR147" i="6"/>
  <c r="DR148" i="6"/>
  <c r="DR166" i="6"/>
  <c r="CD26" i="6"/>
  <c r="CD25" i="6"/>
  <c r="CX17" i="6"/>
  <c r="DR20" i="6"/>
  <c r="BJ57" i="6"/>
  <c r="BJ112" i="6"/>
  <c r="BJ113" i="6"/>
  <c r="BJ129" i="6"/>
  <c r="CD45" i="6"/>
  <c r="CD39" i="6"/>
  <c r="CD48" i="6"/>
  <c r="CD98" i="6"/>
  <c r="CD109" i="6"/>
  <c r="CD118" i="6"/>
  <c r="CD155" i="6"/>
  <c r="CD178" i="6"/>
  <c r="CX64" i="6"/>
  <c r="CX65" i="6"/>
  <c r="CX84" i="6"/>
  <c r="CX103" i="6"/>
  <c r="CX107" i="6"/>
  <c r="CX143" i="6"/>
  <c r="CX163" i="6"/>
  <c r="CX155" i="6"/>
  <c r="CX174" i="6"/>
  <c r="CX179" i="6"/>
  <c r="CD27" i="6"/>
  <c r="DR33" i="6"/>
  <c r="DR34" i="6"/>
  <c r="DR37" i="6"/>
  <c r="DR62" i="6"/>
  <c r="DR57" i="6"/>
  <c r="DR92" i="6"/>
  <c r="DR94" i="6"/>
  <c r="DR113" i="6"/>
  <c r="DR102" i="6"/>
  <c r="DR109" i="6"/>
  <c r="DR157" i="6"/>
  <c r="DR153" i="6"/>
  <c r="DR160" i="6"/>
  <c r="DR175" i="6"/>
  <c r="BJ124" i="6"/>
  <c r="BJ148" i="6"/>
  <c r="BJ192" i="6"/>
  <c r="CX25" i="6"/>
  <c r="CD36" i="6"/>
  <c r="CD68" i="6"/>
  <c r="CD57" i="6"/>
  <c r="CD122" i="6"/>
  <c r="CD115" i="6"/>
  <c r="CD147" i="6"/>
  <c r="CD168" i="6"/>
  <c r="CD183" i="6"/>
  <c r="DR40" i="6"/>
  <c r="BJ27" i="6"/>
  <c r="DR68" i="6"/>
  <c r="DR64" i="6"/>
  <c r="DR186" i="6"/>
  <c r="BJ138" i="6"/>
  <c r="CD124" i="6"/>
  <c r="CD174" i="6"/>
  <c r="CX24" i="6"/>
  <c r="CX85" i="6"/>
  <c r="CX63" i="6"/>
  <c r="CX86" i="6"/>
  <c r="CX78" i="6"/>
  <c r="CX69" i="6"/>
  <c r="CX89" i="6"/>
  <c r="CX112" i="6"/>
  <c r="CX119" i="6"/>
  <c r="CX135" i="6"/>
  <c r="CX146" i="6"/>
  <c r="CX185" i="6"/>
  <c r="DR65" i="6"/>
  <c r="DR69" i="6"/>
  <c r="DR79" i="6"/>
  <c r="DR89" i="6"/>
  <c r="DR72" i="6"/>
  <c r="DR97" i="6"/>
  <c r="DR112" i="6"/>
  <c r="DR123" i="6"/>
  <c r="DR131" i="6"/>
  <c r="DR154" i="6"/>
  <c r="DR163" i="6"/>
  <c r="DR178" i="6"/>
  <c r="DR189" i="6"/>
  <c r="DR184" i="6"/>
  <c r="DR18" i="6"/>
  <c r="CD22" i="6"/>
  <c r="CD55" i="6"/>
  <c r="CD73" i="6"/>
  <c r="CD88" i="6"/>
  <c r="CD103" i="6"/>
  <c r="CD133" i="6"/>
  <c r="CD102" i="6"/>
  <c r="CD127" i="6"/>
  <c r="CD141" i="6"/>
  <c r="CD160" i="6"/>
  <c r="CD145" i="6"/>
  <c r="CD176" i="6"/>
  <c r="CD170" i="6"/>
  <c r="CD188" i="6"/>
  <c r="CD19" i="6"/>
  <c r="BJ24" i="6"/>
  <c r="CX40" i="6"/>
  <c r="CX44" i="6"/>
  <c r="CX55" i="6"/>
  <c r="CX74" i="6"/>
  <c r="CX96" i="6"/>
  <c r="CX104" i="6"/>
  <c r="CX110" i="6"/>
  <c r="CX116" i="6"/>
  <c r="CX149" i="6"/>
  <c r="CX162" i="6"/>
  <c r="CX173" i="6"/>
  <c r="CX178" i="6"/>
  <c r="CX187" i="6"/>
  <c r="CX189" i="6"/>
  <c r="CX181" i="6"/>
  <c r="CX19" i="6"/>
  <c r="DR36" i="6"/>
  <c r="DR85" i="6"/>
  <c r="DR107" i="6"/>
  <c r="DR115" i="6"/>
  <c r="DR129" i="6"/>
  <c r="DR130" i="6"/>
  <c r="DR141" i="6"/>
  <c r="DR171" i="6"/>
  <c r="DR156" i="6"/>
  <c r="DR159" i="6"/>
  <c r="DR187" i="6"/>
  <c r="DR182" i="6"/>
  <c r="CD24" i="6"/>
  <c r="BJ132" i="6"/>
  <c r="BJ137" i="6"/>
  <c r="BJ167" i="6"/>
  <c r="CD31" i="6"/>
  <c r="CD53" i="6"/>
  <c r="CD63" i="6"/>
  <c r="CD62" i="6"/>
  <c r="CD81" i="6"/>
  <c r="CD75" i="6"/>
  <c r="CD95" i="6"/>
  <c r="CD106" i="6"/>
  <c r="CD96" i="6"/>
  <c r="CD113" i="6"/>
  <c r="CD131" i="6"/>
  <c r="CD144" i="6"/>
  <c r="CX36" i="6"/>
  <c r="CX27" i="6"/>
  <c r="CD177" i="6"/>
  <c r="CD28" i="6"/>
  <c r="CX37" i="6"/>
  <c r="CX53" i="6"/>
  <c r="CX118" i="6"/>
  <c r="CX165" i="6"/>
  <c r="CX170" i="6"/>
  <c r="DR45" i="6"/>
  <c r="DR74" i="6"/>
  <c r="DR81" i="6"/>
  <c r="DR117" i="6"/>
  <c r="DR119" i="6"/>
  <c r="DR145" i="6"/>
  <c r="DR167" i="6"/>
  <c r="DR188" i="6"/>
  <c r="BJ54" i="6"/>
  <c r="BJ58" i="6"/>
  <c r="BJ89" i="6"/>
  <c r="CD34" i="6"/>
  <c r="CD35" i="6"/>
  <c r="CD40" i="6"/>
  <c r="CD77" i="6"/>
  <c r="CD90" i="6"/>
  <c r="CD135" i="6"/>
  <c r="CD142" i="6"/>
  <c r="CD152" i="6"/>
  <c r="CD158" i="6"/>
  <c r="CD191" i="6"/>
  <c r="CD180" i="6"/>
  <c r="CX148" i="6"/>
  <c r="CX184" i="6"/>
  <c r="DR91" i="6"/>
  <c r="DR93" i="6"/>
  <c r="DR104" i="6"/>
  <c r="DR101" i="6"/>
  <c r="DR122" i="6"/>
  <c r="DR174" i="6"/>
  <c r="DR176" i="6"/>
  <c r="CX18" i="6"/>
  <c r="DR21" i="6"/>
  <c r="DR19" i="6"/>
  <c r="CD33" i="6"/>
  <c r="CD38" i="6"/>
  <c r="CD42" i="6"/>
  <c r="CD58" i="6"/>
  <c r="CD83" i="6"/>
  <c r="CD87" i="6"/>
  <c r="CD159" i="6"/>
  <c r="CD166" i="6"/>
  <c r="CD30" i="6"/>
  <c r="CX70" i="6"/>
  <c r="DR23" i="6"/>
  <c r="DR44" i="6"/>
  <c r="DR78" i="6"/>
  <c r="DR105" i="6"/>
  <c r="DR179" i="6"/>
  <c r="DR192" i="6"/>
  <c r="CX50" i="6"/>
  <c r="CD169" i="6"/>
  <c r="BJ23" i="6"/>
  <c r="BJ36" i="6"/>
  <c r="BJ82" i="6"/>
  <c r="BJ72" i="6"/>
  <c r="BJ94" i="6"/>
  <c r="BJ105" i="6"/>
  <c r="BJ160" i="6"/>
  <c r="BJ184" i="6"/>
  <c r="BJ40" i="6"/>
  <c r="BJ35" i="6"/>
  <c r="BJ66" i="6"/>
  <c r="BJ155" i="6"/>
  <c r="BJ161" i="6"/>
  <c r="BJ170" i="6"/>
  <c r="BJ47" i="6"/>
  <c r="BJ81" i="6"/>
  <c r="BJ100" i="6"/>
  <c r="BJ127" i="6"/>
  <c r="BJ177" i="6"/>
  <c r="BJ190" i="6"/>
  <c r="BJ22" i="6"/>
  <c r="BJ43" i="6"/>
  <c r="BJ34" i="6"/>
  <c r="BJ65" i="6"/>
  <c r="BJ71" i="6"/>
  <c r="BJ88" i="6"/>
  <c r="BJ151" i="6"/>
  <c r="BJ139" i="6"/>
  <c r="BJ145" i="6"/>
  <c r="BJ164" i="6"/>
  <c r="BJ186" i="6"/>
  <c r="BJ20" i="6"/>
  <c r="BJ93" i="6"/>
  <c r="BJ135" i="6"/>
  <c r="BJ178" i="6"/>
  <c r="BJ75" i="6"/>
  <c r="BJ61" i="6"/>
  <c r="BJ104" i="6"/>
  <c r="BJ120" i="6"/>
  <c r="BJ180" i="6"/>
  <c r="BJ179" i="6"/>
  <c r="BJ181" i="6"/>
  <c r="BJ38" i="6"/>
  <c r="BJ69" i="6"/>
  <c r="BJ183" i="6"/>
  <c r="BJ33" i="6"/>
  <c r="BJ64" i="6"/>
  <c r="BJ87" i="6"/>
  <c r="BJ109" i="6"/>
  <c r="BJ123" i="6"/>
  <c r="BJ152" i="6"/>
  <c r="BJ143" i="6"/>
  <c r="BJ150" i="6"/>
  <c r="BJ18" i="6"/>
  <c r="BJ73" i="6"/>
  <c r="BJ128" i="6"/>
  <c r="BJ189" i="6"/>
  <c r="BJ29" i="6"/>
  <c r="BJ46" i="6"/>
  <c r="BJ45" i="6"/>
  <c r="BJ48" i="6"/>
  <c r="BJ60" i="6"/>
  <c r="BJ107" i="6"/>
  <c r="BJ130" i="6"/>
  <c r="BJ119" i="6"/>
  <c r="BJ122" i="6"/>
  <c r="BJ154" i="6"/>
  <c r="BJ142" i="6"/>
  <c r="BJ153" i="6"/>
  <c r="BJ166" i="6"/>
  <c r="BJ53" i="6"/>
  <c r="BJ52" i="6"/>
  <c r="BJ84" i="6"/>
  <c r="BJ141" i="6"/>
  <c r="BJ149" i="6"/>
  <c r="BJ174" i="6"/>
  <c r="BJ17" i="6"/>
  <c r="BJ28" i="6"/>
  <c r="J149" i="6"/>
  <c r="BM103" i="6"/>
  <c r="BM106" i="6"/>
  <c r="BM160" i="6"/>
  <c r="AC87" i="6"/>
  <c r="AC168" i="6"/>
  <c r="W170" i="6"/>
  <c r="W88" i="6"/>
  <c r="AC184" i="6"/>
  <c r="DB21" i="6"/>
  <c r="AC86" i="6"/>
  <c r="Z180" i="6"/>
  <c r="AG180" i="6"/>
  <c r="W191" i="6"/>
  <c r="AC179" i="6"/>
  <c r="W178" i="6"/>
  <c r="W125" i="6"/>
  <c r="W78" i="6"/>
  <c r="AC181" i="6"/>
  <c r="W134" i="6"/>
  <c r="W185" i="6"/>
  <c r="W72" i="6"/>
  <c r="W89" i="6"/>
  <c r="Z89" i="6"/>
  <c r="AC124" i="6"/>
  <c r="Z66" i="6"/>
  <c r="W182" i="6"/>
  <c r="W142" i="6"/>
  <c r="Z130" i="6"/>
  <c r="W128" i="6"/>
  <c r="Z79" i="6"/>
  <c r="Z165" i="6"/>
  <c r="Z137" i="6"/>
  <c r="W187" i="6"/>
  <c r="W138" i="6"/>
  <c r="Z171" i="6"/>
  <c r="W166" i="6"/>
  <c r="W141" i="6"/>
  <c r="AG30" i="6"/>
  <c r="Z177" i="6"/>
  <c r="Z90" i="6"/>
  <c r="Z126" i="6"/>
  <c r="W176" i="6"/>
  <c r="Z178" i="6"/>
  <c r="Z183" i="6"/>
  <c r="W186" i="6"/>
  <c r="Z75" i="6"/>
  <c r="W192" i="6"/>
  <c r="W189" i="6"/>
  <c r="Z192" i="6"/>
  <c r="W190" i="6"/>
  <c r="W180" i="6"/>
  <c r="W171" i="6"/>
  <c r="Z74" i="6"/>
  <c r="DA150" i="6"/>
  <c r="BM111" i="6"/>
  <c r="BM32" i="6"/>
  <c r="BM27" i="6"/>
  <c r="BM35" i="6"/>
  <c r="BM109" i="6"/>
  <c r="BM99" i="6"/>
  <c r="CF124" i="6"/>
  <c r="CG124" i="6" s="1"/>
  <c r="CH124" i="6" s="1"/>
  <c r="CI124" i="6" s="1"/>
  <c r="J100" i="6"/>
  <c r="BM157" i="6"/>
  <c r="DA60" i="6"/>
  <c r="CF174" i="6"/>
  <c r="CG174" i="6" s="1"/>
  <c r="CH174" i="6" s="1"/>
  <c r="CI174" i="6" s="1"/>
  <c r="CF169" i="6"/>
  <c r="CG169" i="6" s="1"/>
  <c r="CH169" i="6" s="1"/>
  <c r="CI169" i="6" s="1"/>
  <c r="BM57" i="6"/>
  <c r="DA28" i="6"/>
  <c r="BM37" i="6"/>
  <c r="CF152" i="6"/>
  <c r="CG152" i="6" s="1"/>
  <c r="CH152" i="6" s="1"/>
  <c r="CI152" i="6" s="1"/>
  <c r="CF190" i="6"/>
  <c r="CG190" i="6" s="1"/>
  <c r="CH190" i="6" s="1"/>
  <c r="CI190" i="6" s="1"/>
  <c r="CF45" i="6"/>
  <c r="CG45" i="6" s="1"/>
  <c r="CH45" i="6" s="1"/>
  <c r="CI45" i="6" s="1"/>
  <c r="CF160" i="6"/>
  <c r="CG160" i="6" s="1"/>
  <c r="CH160" i="6" s="1"/>
  <c r="CI160" i="6" s="1"/>
  <c r="BM163" i="6"/>
  <c r="CF72" i="6"/>
  <c r="CG72" i="6" s="1"/>
  <c r="CH72" i="6" s="1"/>
  <c r="CI72" i="6" s="1"/>
  <c r="DA53" i="6"/>
  <c r="CF145" i="6"/>
  <c r="CG145" i="6" s="1"/>
  <c r="CH145" i="6" s="1"/>
  <c r="CI145" i="6" s="1"/>
  <c r="CF58" i="6"/>
  <c r="CG58" i="6" s="1"/>
  <c r="CH58" i="6" s="1"/>
  <c r="CI58" i="6" s="1"/>
  <c r="CF111" i="6"/>
  <c r="CG111" i="6" s="1"/>
  <c r="CH111" i="6" s="1"/>
  <c r="CI111" i="6" s="1"/>
  <c r="DB26" i="6"/>
  <c r="DC26" i="6" s="1"/>
  <c r="CF167" i="6"/>
  <c r="CG167" i="6" s="1"/>
  <c r="CH167" i="6" s="1"/>
  <c r="CI167" i="6" s="1"/>
  <c r="BM115" i="6"/>
  <c r="DB23" i="6"/>
  <c r="DC23" i="6" s="1"/>
  <c r="DT40" i="6"/>
  <c r="DU40" i="6" s="1"/>
  <c r="DV40" i="6" s="1"/>
  <c r="DW40" i="6" s="1"/>
  <c r="CF48" i="6"/>
  <c r="CG48" i="6" s="1"/>
  <c r="CH48" i="6" s="1"/>
  <c r="CI48" i="6" s="1"/>
  <c r="CF29" i="6"/>
  <c r="CG29" i="6" s="1"/>
  <c r="CH29" i="6" s="1"/>
  <c r="CI29" i="6" s="1"/>
  <c r="CF155" i="6"/>
  <c r="CG155" i="6" s="1"/>
  <c r="CH155" i="6" s="1"/>
  <c r="CI155" i="6" s="1"/>
  <c r="CF84" i="6"/>
  <c r="CG84" i="6" s="1"/>
  <c r="CH84" i="6" s="1"/>
  <c r="CI84" i="6" s="1"/>
  <c r="CF118" i="6"/>
  <c r="CG118" i="6" s="1"/>
  <c r="CH118" i="6" s="1"/>
  <c r="CI118" i="6" s="1"/>
  <c r="CF150" i="6"/>
  <c r="CG150" i="6" s="1"/>
  <c r="CH150" i="6" s="1"/>
  <c r="CI150" i="6" s="1"/>
  <c r="CF173" i="6"/>
  <c r="CG173" i="6" s="1"/>
  <c r="CH173" i="6" s="1"/>
  <c r="CI173" i="6" s="1"/>
  <c r="CF83" i="6"/>
  <c r="CG83" i="6" s="1"/>
  <c r="CH83" i="6" s="1"/>
  <c r="CI83" i="6" s="1"/>
  <c r="DB22" i="6"/>
  <c r="DC22" i="6" s="1"/>
  <c r="CF117" i="6"/>
  <c r="CG117" i="6" s="1"/>
  <c r="CH117" i="6" s="1"/>
  <c r="CI117" i="6" s="1"/>
  <c r="CF33" i="6"/>
  <c r="CG33" i="6" s="1"/>
  <c r="CH33" i="6" s="1"/>
  <c r="CI33" i="6" s="1"/>
  <c r="CF38" i="6"/>
  <c r="CG38" i="6" s="1"/>
  <c r="CH38" i="6" s="1"/>
  <c r="CI38" i="6" s="1"/>
  <c r="CF55" i="6"/>
  <c r="CG55" i="6" s="1"/>
  <c r="CH55" i="6" s="1"/>
  <c r="CI55" i="6" s="1"/>
  <c r="CF100" i="6"/>
  <c r="CG100" i="6" s="1"/>
  <c r="CH100" i="6" s="1"/>
  <c r="CI100" i="6" s="1"/>
  <c r="CF129" i="6"/>
  <c r="CG129" i="6" s="1"/>
  <c r="CH129" i="6" s="1"/>
  <c r="CI129" i="6" s="1"/>
  <c r="CF192" i="6"/>
  <c r="CG192" i="6" s="1"/>
  <c r="CH192" i="6" s="1"/>
  <c r="CI192" i="6" s="1"/>
  <c r="CF64" i="6"/>
  <c r="CG64" i="6" s="1"/>
  <c r="CH64" i="6" s="1"/>
  <c r="CI64" i="6" s="1"/>
  <c r="CF79" i="6"/>
  <c r="CG79" i="6" s="1"/>
  <c r="CH79" i="6" s="1"/>
  <c r="CI79" i="6" s="1"/>
  <c r="CF139" i="6"/>
  <c r="CG139" i="6" s="1"/>
  <c r="CH139" i="6" s="1"/>
  <c r="CI139" i="6" s="1"/>
  <c r="DA18" i="6"/>
  <c r="BM132" i="6"/>
  <c r="CF71" i="6"/>
  <c r="CG71" i="6" s="1"/>
  <c r="CH71" i="6" s="1"/>
  <c r="CI71" i="6" s="1"/>
  <c r="BM52" i="6"/>
  <c r="BM87" i="6"/>
  <c r="CF176" i="6"/>
  <c r="CG176" i="6" s="1"/>
  <c r="CH176" i="6" s="1"/>
  <c r="CI176" i="6" s="1"/>
  <c r="DA17" i="6"/>
  <c r="DA105" i="6"/>
  <c r="BM95" i="6"/>
  <c r="DB104" i="6"/>
  <c r="DC104" i="6" s="1"/>
  <c r="CF70" i="6"/>
  <c r="CG70" i="6" s="1"/>
  <c r="CH70" i="6" s="1"/>
  <c r="CI70" i="6" s="1"/>
  <c r="CF54" i="6"/>
  <c r="CG54" i="6" s="1"/>
  <c r="CH54" i="6" s="1"/>
  <c r="CI54" i="6" s="1"/>
  <c r="CF140" i="6"/>
  <c r="CG140" i="6" s="1"/>
  <c r="CH140" i="6" s="1"/>
  <c r="CI140" i="6" s="1"/>
  <c r="BM74" i="6"/>
  <c r="CF109" i="6"/>
  <c r="CG109" i="6" s="1"/>
  <c r="CH109" i="6" s="1"/>
  <c r="CI109" i="6" s="1"/>
  <c r="CF161" i="6"/>
  <c r="CG161" i="6" s="1"/>
  <c r="CH161" i="6" s="1"/>
  <c r="CI161" i="6" s="1"/>
  <c r="BM71" i="6"/>
  <c r="BM49" i="6"/>
  <c r="CF138" i="6"/>
  <c r="CG138" i="6" s="1"/>
  <c r="CH138" i="6" s="1"/>
  <c r="CI138" i="6" s="1"/>
  <c r="BM152" i="6"/>
  <c r="CF112" i="6"/>
  <c r="CG112" i="6" s="1"/>
  <c r="CH112" i="6" s="1"/>
  <c r="CI112" i="6" s="1"/>
  <c r="CF114" i="6"/>
  <c r="CG114" i="6" s="1"/>
  <c r="CH114" i="6" s="1"/>
  <c r="CI114" i="6" s="1"/>
  <c r="CF67" i="6"/>
  <c r="CG67" i="6" s="1"/>
  <c r="CH67" i="6" s="1"/>
  <c r="CI67" i="6" s="1"/>
  <c r="CF73" i="6"/>
  <c r="CG73" i="6" s="1"/>
  <c r="CH73" i="6" s="1"/>
  <c r="CI73" i="6" s="1"/>
  <c r="CF89" i="6"/>
  <c r="CG89" i="6" s="1"/>
  <c r="CH89" i="6" s="1"/>
  <c r="CI89" i="6" s="1"/>
  <c r="CF128" i="6"/>
  <c r="CG128" i="6" s="1"/>
  <c r="CH128" i="6" s="1"/>
  <c r="CI128" i="6" s="1"/>
  <c r="CF144" i="6"/>
  <c r="CG144" i="6" s="1"/>
  <c r="CH144" i="6" s="1"/>
  <c r="CI144" i="6" s="1"/>
  <c r="CF149" i="6"/>
  <c r="CG149" i="6" s="1"/>
  <c r="CH149" i="6" s="1"/>
  <c r="CI149" i="6" s="1"/>
  <c r="CF171" i="6"/>
  <c r="CG171" i="6" s="1"/>
  <c r="CH171" i="6" s="1"/>
  <c r="CI171" i="6" s="1"/>
  <c r="CF121" i="6"/>
  <c r="CG121" i="6" s="1"/>
  <c r="CH121" i="6" s="1"/>
  <c r="CI121" i="6" s="1"/>
  <c r="BM50" i="6"/>
  <c r="BM191" i="6"/>
  <c r="CF31" i="6"/>
  <c r="CG31" i="6" s="1"/>
  <c r="CH31" i="6" s="1"/>
  <c r="CI31" i="6" s="1"/>
  <c r="CF63" i="6"/>
  <c r="CG63" i="6" s="1"/>
  <c r="CH63" i="6" s="1"/>
  <c r="CI63" i="6" s="1"/>
  <c r="CF188" i="6"/>
  <c r="CG188" i="6" s="1"/>
  <c r="CH188" i="6" s="1"/>
  <c r="CI188" i="6" s="1"/>
  <c r="BM112" i="6"/>
  <c r="BM127" i="6"/>
  <c r="BM174" i="6"/>
  <c r="DB96" i="6"/>
  <c r="DC96" i="6" s="1"/>
  <c r="BM139" i="6"/>
  <c r="BM167" i="6"/>
  <c r="CF125" i="6"/>
  <c r="CG125" i="6" s="1"/>
  <c r="CH125" i="6" s="1"/>
  <c r="CI125" i="6" s="1"/>
  <c r="CF182" i="6"/>
  <c r="CG182" i="6" s="1"/>
  <c r="CH182" i="6" s="1"/>
  <c r="CI182" i="6" s="1"/>
  <c r="DT74" i="6"/>
  <c r="DU74" i="6" s="1"/>
  <c r="DV74" i="6" s="1"/>
  <c r="DW74" i="6" s="1"/>
  <c r="CF88" i="6"/>
  <c r="CG88" i="6" s="1"/>
  <c r="CH88" i="6" s="1"/>
  <c r="CI88" i="6" s="1"/>
  <c r="CF62" i="6"/>
  <c r="CG62" i="6" s="1"/>
  <c r="CH62" i="6" s="1"/>
  <c r="CI62" i="6" s="1"/>
  <c r="CF95" i="6"/>
  <c r="CG95" i="6" s="1"/>
  <c r="CH95" i="6" s="1"/>
  <c r="CI95" i="6" s="1"/>
  <c r="CF98" i="6"/>
  <c r="CG98" i="6" s="1"/>
  <c r="CH98" i="6" s="1"/>
  <c r="CI98" i="6" s="1"/>
  <c r="CF127" i="6"/>
  <c r="CG127" i="6" s="1"/>
  <c r="CH127" i="6" s="1"/>
  <c r="CI127" i="6" s="1"/>
  <c r="CF180" i="6"/>
  <c r="CG180" i="6" s="1"/>
  <c r="CH180" i="6" s="1"/>
  <c r="CI180" i="6" s="1"/>
  <c r="CF187" i="6"/>
  <c r="CG187" i="6" s="1"/>
  <c r="CH187" i="6" s="1"/>
  <c r="CI187" i="6" s="1"/>
  <c r="DB181" i="6"/>
  <c r="DC181" i="6" s="1"/>
  <c r="BM178" i="6"/>
  <c r="CF74" i="6"/>
  <c r="CG74" i="6" s="1"/>
  <c r="CH74" i="6" s="1"/>
  <c r="CI74" i="6" s="1"/>
  <c r="CF133" i="6"/>
  <c r="CG133" i="6" s="1"/>
  <c r="CH133" i="6" s="1"/>
  <c r="CI133" i="6" s="1"/>
  <c r="CF170" i="6"/>
  <c r="CG170" i="6" s="1"/>
  <c r="CH170" i="6" s="1"/>
  <c r="CI170" i="6" s="1"/>
  <c r="CF24" i="6"/>
  <c r="CG24" i="6" s="1"/>
  <c r="CH24" i="6" s="1"/>
  <c r="CI24" i="6" s="1"/>
  <c r="BM66" i="6"/>
  <c r="BM67" i="6"/>
  <c r="BM80" i="6"/>
  <c r="BM155" i="6"/>
  <c r="BN178" i="6"/>
  <c r="BO178" i="6" s="1"/>
  <c r="BP178" i="6" s="1"/>
  <c r="BM179" i="6"/>
  <c r="BM192" i="6"/>
  <c r="DT142" i="6"/>
  <c r="DU142" i="6" s="1"/>
  <c r="DV142" i="6" s="1"/>
  <c r="DW142" i="6" s="1"/>
  <c r="BM43" i="6"/>
  <c r="DA75" i="6"/>
  <c r="DA140" i="6"/>
  <c r="BM79" i="6"/>
  <c r="BM98" i="6"/>
  <c r="CF36" i="6"/>
  <c r="CG36" i="6" s="1"/>
  <c r="CH36" i="6" s="1"/>
  <c r="CI36" i="6" s="1"/>
  <c r="CF42" i="6"/>
  <c r="CG42" i="6" s="1"/>
  <c r="CH42" i="6" s="1"/>
  <c r="CI42" i="6" s="1"/>
  <c r="CF68" i="6"/>
  <c r="CG68" i="6" s="1"/>
  <c r="CH68" i="6" s="1"/>
  <c r="CI68" i="6" s="1"/>
  <c r="CF87" i="6"/>
  <c r="CG87" i="6" s="1"/>
  <c r="CH87" i="6" s="1"/>
  <c r="CI87" i="6" s="1"/>
  <c r="CF91" i="6"/>
  <c r="CG91" i="6" s="1"/>
  <c r="CH91" i="6" s="1"/>
  <c r="CI91" i="6" s="1"/>
  <c r="CF141" i="6"/>
  <c r="CG141" i="6" s="1"/>
  <c r="CH141" i="6" s="1"/>
  <c r="CI141" i="6" s="1"/>
  <c r="CF175" i="6"/>
  <c r="CG175" i="6" s="1"/>
  <c r="CH175" i="6" s="1"/>
  <c r="CI175" i="6" s="1"/>
  <c r="DB24" i="6"/>
  <c r="DC24" i="6" s="1"/>
  <c r="BN191" i="6"/>
  <c r="BO191" i="6" s="1"/>
  <c r="BP191" i="6" s="1"/>
  <c r="DT182" i="6"/>
  <c r="DU182" i="6" s="1"/>
  <c r="DV182" i="6" s="1"/>
  <c r="DW182" i="6" s="1"/>
  <c r="BN192" i="6"/>
  <c r="BO192" i="6" s="1"/>
  <c r="BP192" i="6" s="1"/>
  <c r="BM97" i="6"/>
  <c r="CF191" i="6"/>
  <c r="CG191" i="6" s="1"/>
  <c r="CH191" i="6" s="1"/>
  <c r="CI191" i="6" s="1"/>
  <c r="BN151" i="6"/>
  <c r="BO151" i="6" s="1"/>
  <c r="BP151" i="6" s="1"/>
  <c r="BN148" i="6"/>
  <c r="BO148" i="6" s="1"/>
  <c r="BP148" i="6" s="1"/>
  <c r="CF135" i="6"/>
  <c r="CG135" i="6" s="1"/>
  <c r="CH135" i="6" s="1"/>
  <c r="CI135" i="6" s="1"/>
  <c r="CF106" i="6"/>
  <c r="CG106" i="6" s="1"/>
  <c r="CH106" i="6" s="1"/>
  <c r="CI106" i="6" s="1"/>
  <c r="CF162" i="6"/>
  <c r="CG162" i="6" s="1"/>
  <c r="CH162" i="6" s="1"/>
  <c r="CI162" i="6" s="1"/>
  <c r="DA49" i="6"/>
  <c r="DA125" i="6"/>
  <c r="DA124" i="6"/>
  <c r="DA135" i="6"/>
  <c r="BM40" i="6"/>
  <c r="BM117" i="6"/>
  <c r="BN104" i="6"/>
  <c r="BO104" i="6" s="1"/>
  <c r="BP104" i="6" s="1"/>
  <c r="CF126" i="6"/>
  <c r="CG126" i="6" s="1"/>
  <c r="CH126" i="6" s="1"/>
  <c r="CI126" i="6" s="1"/>
  <c r="BM41" i="6"/>
  <c r="DA145" i="6"/>
  <c r="BN73" i="6"/>
  <c r="BO73" i="6" s="1"/>
  <c r="BP73" i="6" s="1"/>
  <c r="BN185" i="6"/>
  <c r="BO185" i="6" s="1"/>
  <c r="BP185" i="6" s="1"/>
  <c r="DB25" i="6"/>
  <c r="DC25" i="6" s="1"/>
  <c r="CF103" i="6"/>
  <c r="CG103" i="6" s="1"/>
  <c r="CH103" i="6" s="1"/>
  <c r="CI103" i="6" s="1"/>
  <c r="CF108" i="6"/>
  <c r="CG108" i="6" s="1"/>
  <c r="CH108" i="6" s="1"/>
  <c r="CI108" i="6" s="1"/>
  <c r="CF115" i="6"/>
  <c r="CG115" i="6" s="1"/>
  <c r="CH115" i="6" s="1"/>
  <c r="CI115" i="6" s="1"/>
  <c r="CF136" i="6"/>
  <c r="CG136" i="6" s="1"/>
  <c r="CH136" i="6" s="1"/>
  <c r="CI136" i="6" s="1"/>
  <c r="CF158" i="6"/>
  <c r="CG158" i="6" s="1"/>
  <c r="CH158" i="6" s="1"/>
  <c r="CI158" i="6" s="1"/>
  <c r="CF164" i="6"/>
  <c r="CG164" i="6" s="1"/>
  <c r="CH164" i="6" s="1"/>
  <c r="CI164" i="6" s="1"/>
  <c r="CF183" i="6"/>
  <c r="CG183" i="6" s="1"/>
  <c r="CH183" i="6" s="1"/>
  <c r="CI183" i="6" s="1"/>
  <c r="CF37" i="6"/>
  <c r="CG37" i="6" s="1"/>
  <c r="CH37" i="6" s="1"/>
  <c r="CI37" i="6" s="1"/>
  <c r="CF61" i="6"/>
  <c r="CG61" i="6" s="1"/>
  <c r="CH61" i="6" s="1"/>
  <c r="CI61" i="6" s="1"/>
  <c r="CF69" i="6"/>
  <c r="CG69" i="6" s="1"/>
  <c r="CH69" i="6" s="1"/>
  <c r="CI69" i="6" s="1"/>
  <c r="CF96" i="6"/>
  <c r="CG96" i="6" s="1"/>
  <c r="CH96" i="6" s="1"/>
  <c r="CI96" i="6" s="1"/>
  <c r="CF123" i="6"/>
  <c r="CG123" i="6" s="1"/>
  <c r="CH123" i="6" s="1"/>
  <c r="CI123" i="6" s="1"/>
  <c r="CF116" i="6"/>
  <c r="CG116" i="6" s="1"/>
  <c r="CH116" i="6" s="1"/>
  <c r="CI116" i="6" s="1"/>
  <c r="CF137" i="6"/>
  <c r="CG137" i="6" s="1"/>
  <c r="CH137" i="6" s="1"/>
  <c r="CI137" i="6" s="1"/>
  <c r="CF157" i="6"/>
  <c r="CG157" i="6" s="1"/>
  <c r="CH157" i="6" s="1"/>
  <c r="CI157" i="6" s="1"/>
  <c r="CF166" i="6"/>
  <c r="CG166" i="6" s="1"/>
  <c r="CH166" i="6" s="1"/>
  <c r="CI166" i="6" s="1"/>
  <c r="CF172" i="6"/>
  <c r="CG172" i="6" s="1"/>
  <c r="CH172" i="6" s="1"/>
  <c r="CI172" i="6" s="1"/>
  <c r="DT138" i="6"/>
  <c r="DU138" i="6" s="1"/>
  <c r="DV138" i="6" s="1"/>
  <c r="DW138" i="6" s="1"/>
  <c r="BM78" i="6"/>
  <c r="BM60" i="6"/>
  <c r="BM75" i="6"/>
  <c r="BM76" i="6"/>
  <c r="BN82" i="6"/>
  <c r="BO82" i="6" s="1"/>
  <c r="BP82" i="6" s="1"/>
  <c r="BM100" i="6"/>
  <c r="BN140" i="6"/>
  <c r="BO140" i="6" s="1"/>
  <c r="BP140" i="6" s="1"/>
  <c r="CF143" i="6"/>
  <c r="CG143" i="6" s="1"/>
  <c r="CH143" i="6" s="1"/>
  <c r="CI143" i="6" s="1"/>
  <c r="CF53" i="6"/>
  <c r="CG53" i="6" s="1"/>
  <c r="CH53" i="6" s="1"/>
  <c r="CI53" i="6" s="1"/>
  <c r="DB43" i="6"/>
  <c r="DC43" i="6" s="1"/>
  <c r="DB187" i="6"/>
  <c r="DC187" i="6" s="1"/>
  <c r="DB189" i="6"/>
  <c r="DC189" i="6" s="1"/>
  <c r="BM25" i="6"/>
  <c r="CF60" i="6"/>
  <c r="CG60" i="6" s="1"/>
  <c r="CH60" i="6" s="1"/>
  <c r="CI60" i="6" s="1"/>
  <c r="CF94" i="6"/>
  <c r="CG94" i="6" s="1"/>
  <c r="CH94" i="6" s="1"/>
  <c r="CI94" i="6" s="1"/>
  <c r="CF181" i="6"/>
  <c r="CG181" i="6" s="1"/>
  <c r="CH181" i="6" s="1"/>
  <c r="CI181" i="6" s="1"/>
  <c r="CF184" i="6"/>
  <c r="CG184" i="6" s="1"/>
  <c r="CH184" i="6" s="1"/>
  <c r="CI184" i="6" s="1"/>
  <c r="DA69" i="6"/>
  <c r="DA92" i="6"/>
  <c r="DA113" i="6"/>
  <c r="DB101" i="6"/>
  <c r="DC101" i="6" s="1"/>
  <c r="DA187" i="6"/>
  <c r="BM63" i="6"/>
  <c r="BN76" i="6"/>
  <c r="BO76" i="6" s="1"/>
  <c r="BP76" i="6" s="1"/>
  <c r="BM92" i="6"/>
  <c r="BM172" i="6"/>
  <c r="DB37" i="6"/>
  <c r="DC37" i="6" s="1"/>
  <c r="DB38" i="6"/>
  <c r="DC38" i="6" s="1"/>
  <c r="DA35" i="6"/>
  <c r="DA96" i="6"/>
  <c r="DA97" i="6"/>
  <c r="DA173" i="6"/>
  <c r="BM22" i="6"/>
  <c r="DA87" i="6"/>
  <c r="DA98" i="6"/>
  <c r="DA122" i="6"/>
  <c r="DA171" i="6"/>
  <c r="DT66" i="6"/>
  <c r="DU66" i="6" s="1"/>
  <c r="DV66" i="6" s="1"/>
  <c r="DW66" i="6" s="1"/>
  <c r="BM51" i="6"/>
  <c r="BM59" i="6"/>
  <c r="BM123" i="6"/>
  <c r="BN117" i="6"/>
  <c r="BO117" i="6" s="1"/>
  <c r="BP117" i="6" s="1"/>
  <c r="DA31" i="6"/>
  <c r="DB100" i="6"/>
  <c r="DC100" i="6" s="1"/>
  <c r="DA118" i="6"/>
  <c r="DA175" i="6"/>
  <c r="DA179" i="6"/>
  <c r="DA177" i="6"/>
  <c r="DA182" i="6"/>
  <c r="DA184" i="6"/>
  <c r="DA186" i="6"/>
  <c r="DA189" i="6"/>
  <c r="DT157" i="6"/>
  <c r="DU157" i="6" s="1"/>
  <c r="DV157" i="6" s="1"/>
  <c r="DW157" i="6" s="1"/>
  <c r="BM91" i="6"/>
  <c r="BN120" i="6"/>
  <c r="BO120" i="6" s="1"/>
  <c r="BP120" i="6" s="1"/>
  <c r="BM21" i="6"/>
  <c r="DB81" i="6"/>
  <c r="DC81" i="6" s="1"/>
  <c r="DB88" i="6"/>
  <c r="DC88" i="6" s="1"/>
  <c r="DA147" i="6"/>
  <c r="BM147" i="6"/>
  <c r="CF113" i="6"/>
  <c r="CG113" i="6" s="1"/>
  <c r="CH113" i="6" s="1"/>
  <c r="CI113" i="6" s="1"/>
  <c r="CF153" i="6"/>
  <c r="CG153" i="6" s="1"/>
  <c r="CH153" i="6" s="1"/>
  <c r="CI153" i="6" s="1"/>
  <c r="CF154" i="6"/>
  <c r="CG154" i="6" s="1"/>
  <c r="CH154" i="6" s="1"/>
  <c r="CI154" i="6" s="1"/>
  <c r="CF156" i="6"/>
  <c r="CG156" i="6" s="1"/>
  <c r="CH156" i="6" s="1"/>
  <c r="CI156" i="6" s="1"/>
  <c r="DA37" i="6"/>
  <c r="DA38" i="6"/>
  <c r="DA41" i="6"/>
  <c r="DA42" i="6"/>
  <c r="DA80" i="6"/>
  <c r="DA93" i="6"/>
  <c r="DA89" i="6"/>
  <c r="DA138" i="6"/>
  <c r="DA152" i="6"/>
  <c r="DA172" i="6"/>
  <c r="BM121" i="6"/>
  <c r="DT145" i="6"/>
  <c r="DU145" i="6" s="1"/>
  <c r="DV145" i="6" s="1"/>
  <c r="DW145" i="6" s="1"/>
  <c r="BM61" i="6"/>
  <c r="BM113" i="6"/>
  <c r="BM154" i="6"/>
  <c r="DA36" i="6"/>
  <c r="DA39" i="6"/>
  <c r="DA40" i="6"/>
  <c r="DA43" i="6"/>
  <c r="DA65" i="6"/>
  <c r="DB87" i="6"/>
  <c r="DC87" i="6" s="1"/>
  <c r="DA164" i="6"/>
  <c r="DA169" i="6"/>
  <c r="BM158" i="6"/>
  <c r="BN168" i="6"/>
  <c r="BO168" i="6" s="1"/>
  <c r="BP168" i="6" s="1"/>
  <c r="BN188" i="6"/>
  <c r="BO188" i="6" s="1"/>
  <c r="BP188" i="6" s="1"/>
  <c r="CF110" i="6"/>
  <c r="CG110" i="6" s="1"/>
  <c r="CH110" i="6" s="1"/>
  <c r="CI110" i="6" s="1"/>
  <c r="CF119" i="6"/>
  <c r="CG119" i="6" s="1"/>
  <c r="CH119" i="6" s="1"/>
  <c r="CI119" i="6" s="1"/>
  <c r="CF168" i="6"/>
  <c r="CG168" i="6" s="1"/>
  <c r="CH168" i="6" s="1"/>
  <c r="CI168" i="6" s="1"/>
  <c r="CF185" i="6"/>
  <c r="CG185" i="6" s="1"/>
  <c r="CH185" i="6" s="1"/>
  <c r="CI185" i="6" s="1"/>
  <c r="CF179" i="6"/>
  <c r="CG179" i="6" s="1"/>
  <c r="CH179" i="6" s="1"/>
  <c r="CI179" i="6" s="1"/>
  <c r="BM23" i="6"/>
  <c r="DA101" i="6"/>
  <c r="DA159" i="6"/>
  <c r="DT57" i="6"/>
  <c r="DU57" i="6" s="1"/>
  <c r="DV57" i="6" s="1"/>
  <c r="DW57" i="6" s="1"/>
  <c r="DT94" i="6"/>
  <c r="DU94" i="6" s="1"/>
  <c r="DV94" i="6" s="1"/>
  <c r="DW94" i="6" s="1"/>
  <c r="BM119" i="6"/>
  <c r="CF104" i="6"/>
  <c r="CG104" i="6" s="1"/>
  <c r="CH104" i="6" s="1"/>
  <c r="CI104" i="6" s="1"/>
  <c r="CF163" i="6"/>
  <c r="CG163" i="6" s="1"/>
  <c r="CH163" i="6" s="1"/>
  <c r="CI163" i="6" s="1"/>
  <c r="DA104" i="6"/>
  <c r="DA45" i="6"/>
  <c r="DB102" i="6"/>
  <c r="DC102" i="6" s="1"/>
  <c r="DB117" i="6"/>
  <c r="DC117" i="6" s="1"/>
  <c r="DB130" i="6"/>
  <c r="DC130" i="6" s="1"/>
  <c r="DA128" i="6"/>
  <c r="DB186" i="6"/>
  <c r="DC186" i="6" s="1"/>
  <c r="DB188" i="6"/>
  <c r="DC188" i="6" s="1"/>
  <c r="DT139" i="6"/>
  <c r="DU139" i="6" s="1"/>
  <c r="DV139" i="6" s="1"/>
  <c r="DW139" i="6" s="1"/>
  <c r="DT186" i="6"/>
  <c r="DU186" i="6" s="1"/>
  <c r="DV186" i="6" s="1"/>
  <c r="DW186" i="6" s="1"/>
  <c r="BN51" i="6"/>
  <c r="BO51" i="6" s="1"/>
  <c r="BP51" i="6" s="1"/>
  <c r="BN40" i="6"/>
  <c r="BO40" i="6" s="1"/>
  <c r="BP40" i="6" s="1"/>
  <c r="BN69" i="6"/>
  <c r="BO69" i="6" s="1"/>
  <c r="BP69" i="6" s="1"/>
  <c r="BN183" i="6"/>
  <c r="BO183" i="6" s="1"/>
  <c r="BP183" i="6" s="1"/>
  <c r="CF57" i="6"/>
  <c r="CG57" i="6" s="1"/>
  <c r="CH57" i="6" s="1"/>
  <c r="CI57" i="6" s="1"/>
  <c r="DB115" i="6"/>
  <c r="DC115" i="6" s="1"/>
  <c r="DA149" i="6"/>
  <c r="DB61" i="6"/>
  <c r="DC61" i="6" s="1"/>
  <c r="DB75" i="6"/>
  <c r="DC75" i="6" s="1"/>
  <c r="DA103" i="6"/>
  <c r="DB106" i="6"/>
  <c r="DC106" i="6" s="1"/>
  <c r="DA139" i="6"/>
  <c r="DA170" i="6"/>
  <c r="DT23" i="6"/>
  <c r="DU23" i="6" s="1"/>
  <c r="DV23" i="6" s="1"/>
  <c r="DW23" i="6" s="1"/>
  <c r="DT89" i="6"/>
  <c r="DU89" i="6" s="1"/>
  <c r="DV89" i="6" s="1"/>
  <c r="DW89" i="6" s="1"/>
  <c r="DT97" i="6"/>
  <c r="DU97" i="6" s="1"/>
  <c r="DV97" i="6" s="1"/>
  <c r="DW97" i="6" s="1"/>
  <c r="DT123" i="6"/>
  <c r="DU123" i="6" s="1"/>
  <c r="DV123" i="6" s="1"/>
  <c r="DW123" i="6" s="1"/>
  <c r="DT154" i="6"/>
  <c r="DU154" i="6" s="1"/>
  <c r="DV154" i="6" s="1"/>
  <c r="DW154" i="6" s="1"/>
  <c r="DT189" i="6"/>
  <c r="DU189" i="6" s="1"/>
  <c r="DV189" i="6" s="1"/>
  <c r="DW189" i="6" s="1"/>
  <c r="DT184" i="6"/>
  <c r="DU184" i="6" s="1"/>
  <c r="DV184" i="6" s="1"/>
  <c r="DW184" i="6" s="1"/>
  <c r="CF26" i="6"/>
  <c r="CG26" i="6" s="1"/>
  <c r="CH26" i="6" s="1"/>
  <c r="CI26" i="6" s="1"/>
  <c r="BM42" i="6"/>
  <c r="BN71" i="6"/>
  <c r="BO71" i="6" s="1"/>
  <c r="BP71" i="6" s="1"/>
  <c r="BM82" i="6"/>
  <c r="BN64" i="6"/>
  <c r="BO64" i="6" s="1"/>
  <c r="BP64" i="6" s="1"/>
  <c r="BN83" i="6"/>
  <c r="BO83" i="6" s="1"/>
  <c r="BP83" i="6" s="1"/>
  <c r="BM88" i="6"/>
  <c r="BN87" i="6"/>
  <c r="BO87" i="6" s="1"/>
  <c r="BP87" i="6" s="1"/>
  <c r="BM118" i="6"/>
  <c r="BN123" i="6"/>
  <c r="BO123" i="6" s="1"/>
  <c r="BP123" i="6" s="1"/>
  <c r="BM122" i="6"/>
  <c r="BM168" i="6"/>
  <c r="BM151" i="6"/>
  <c r="BM173" i="6"/>
  <c r="BN55" i="6"/>
  <c r="BO55" i="6" s="1"/>
  <c r="BP55" i="6" s="1"/>
  <c r="CF56" i="6"/>
  <c r="CG56" i="6" s="1"/>
  <c r="CH56" i="6" s="1"/>
  <c r="CI56" i="6" s="1"/>
  <c r="BN86" i="6"/>
  <c r="BO86" i="6" s="1"/>
  <c r="BP86" i="6" s="1"/>
  <c r="CF146" i="6"/>
  <c r="CG146" i="6" s="1"/>
  <c r="CH146" i="6" s="1"/>
  <c r="CI146" i="6" s="1"/>
  <c r="DA62" i="6"/>
  <c r="DA95" i="6"/>
  <c r="DB120" i="6"/>
  <c r="DC120" i="6" s="1"/>
  <c r="DT115" i="6"/>
  <c r="DU115" i="6" s="1"/>
  <c r="DV115" i="6" s="1"/>
  <c r="DW115" i="6" s="1"/>
  <c r="DA25" i="6"/>
  <c r="BN54" i="6"/>
  <c r="BO54" i="6" s="1"/>
  <c r="BP54" i="6" s="1"/>
  <c r="BN89" i="6"/>
  <c r="BO89" i="6" s="1"/>
  <c r="BP89" i="6" s="1"/>
  <c r="BM108" i="6"/>
  <c r="BM104" i="6"/>
  <c r="BN124" i="6"/>
  <c r="BO124" i="6" s="1"/>
  <c r="BP124" i="6" s="1"/>
  <c r="BM141" i="6"/>
  <c r="BM170" i="6"/>
  <c r="CF122" i="6"/>
  <c r="CG122" i="6" s="1"/>
  <c r="CH122" i="6" s="1"/>
  <c r="CI122" i="6" s="1"/>
  <c r="CF59" i="6"/>
  <c r="CG59" i="6" s="1"/>
  <c r="CH59" i="6" s="1"/>
  <c r="CI59" i="6" s="1"/>
  <c r="CF81" i="6"/>
  <c r="CG81" i="6" s="1"/>
  <c r="CH81" i="6" s="1"/>
  <c r="CI81" i="6" s="1"/>
  <c r="CF76" i="6"/>
  <c r="CG76" i="6" s="1"/>
  <c r="CH76" i="6" s="1"/>
  <c r="CI76" i="6" s="1"/>
  <c r="CF132" i="6"/>
  <c r="CG132" i="6" s="1"/>
  <c r="CH132" i="6" s="1"/>
  <c r="CI132" i="6" s="1"/>
  <c r="CF148" i="6"/>
  <c r="CG148" i="6" s="1"/>
  <c r="CH148" i="6" s="1"/>
  <c r="CI148" i="6" s="1"/>
  <c r="CF178" i="6"/>
  <c r="CG178" i="6" s="1"/>
  <c r="CH178" i="6" s="1"/>
  <c r="CI178" i="6" s="1"/>
  <c r="DB64" i="6"/>
  <c r="DC64" i="6" s="1"/>
  <c r="DB51" i="6"/>
  <c r="DC51" i="6" s="1"/>
  <c r="DB65" i="6"/>
  <c r="DC65" i="6" s="1"/>
  <c r="DB103" i="6"/>
  <c r="DC103" i="6" s="1"/>
  <c r="DB107" i="6"/>
  <c r="DC107" i="6" s="1"/>
  <c r="DB143" i="6"/>
  <c r="DC143" i="6" s="1"/>
  <c r="DB155" i="6"/>
  <c r="DC155" i="6" s="1"/>
  <c r="DB174" i="6"/>
  <c r="DC174" i="6" s="1"/>
  <c r="DB179" i="6"/>
  <c r="DC179" i="6" s="1"/>
  <c r="DT58" i="6"/>
  <c r="DU58" i="6" s="1"/>
  <c r="DV58" i="6" s="1"/>
  <c r="DW58" i="6" s="1"/>
  <c r="DT135" i="6"/>
  <c r="DU135" i="6" s="1"/>
  <c r="DV135" i="6" s="1"/>
  <c r="DW135" i="6" s="1"/>
  <c r="DT127" i="6"/>
  <c r="DU127" i="6" s="1"/>
  <c r="DV127" i="6" s="1"/>
  <c r="DW127" i="6" s="1"/>
  <c r="DT161" i="6"/>
  <c r="DU161" i="6" s="1"/>
  <c r="DV161" i="6" s="1"/>
  <c r="DW161" i="6" s="1"/>
  <c r="DT155" i="6"/>
  <c r="DU155" i="6" s="1"/>
  <c r="DV155" i="6" s="1"/>
  <c r="DW155" i="6" s="1"/>
  <c r="DT169" i="6"/>
  <c r="DU169" i="6" s="1"/>
  <c r="DV169" i="6" s="1"/>
  <c r="DW169" i="6" s="1"/>
  <c r="DT27" i="6"/>
  <c r="DU27" i="6" s="1"/>
  <c r="DV27" i="6" s="1"/>
  <c r="DW27" i="6" s="1"/>
  <c r="BM53" i="6"/>
  <c r="BN58" i="6"/>
  <c r="BO58" i="6" s="1"/>
  <c r="BP58" i="6" s="1"/>
  <c r="BM84" i="6"/>
  <c r="BM144" i="6"/>
  <c r="BN161" i="6"/>
  <c r="BO161" i="6" s="1"/>
  <c r="BP161" i="6" s="1"/>
  <c r="BN176" i="6"/>
  <c r="BO176" i="6" s="1"/>
  <c r="BP176" i="6" s="1"/>
  <c r="BM184" i="6"/>
  <c r="BM189" i="6"/>
  <c r="CF107" i="6"/>
  <c r="CG107" i="6" s="1"/>
  <c r="CH107" i="6" s="1"/>
  <c r="CI107" i="6" s="1"/>
  <c r="CF159" i="6"/>
  <c r="CG159" i="6" s="1"/>
  <c r="CH159" i="6" s="1"/>
  <c r="CI159" i="6" s="1"/>
  <c r="CF51" i="6"/>
  <c r="CG51" i="6" s="1"/>
  <c r="CH51" i="6" s="1"/>
  <c r="CI51" i="6" s="1"/>
  <c r="CF93" i="6"/>
  <c r="CG93" i="6" s="1"/>
  <c r="CH93" i="6" s="1"/>
  <c r="CI93" i="6" s="1"/>
  <c r="CF102" i="6"/>
  <c r="CG102" i="6" s="1"/>
  <c r="CH102" i="6" s="1"/>
  <c r="CI102" i="6" s="1"/>
  <c r="CF105" i="6"/>
  <c r="CG105" i="6" s="1"/>
  <c r="CH105" i="6" s="1"/>
  <c r="CI105" i="6" s="1"/>
  <c r="CF99" i="6"/>
  <c r="CG99" i="6" s="1"/>
  <c r="CH99" i="6" s="1"/>
  <c r="CI99" i="6" s="1"/>
  <c r="CF130" i="6"/>
  <c r="CG130" i="6" s="1"/>
  <c r="CH130" i="6" s="1"/>
  <c r="CI130" i="6" s="1"/>
  <c r="DA52" i="6"/>
  <c r="DT117" i="6"/>
  <c r="DU117" i="6" s="1"/>
  <c r="DV117" i="6" s="1"/>
  <c r="DW117" i="6" s="1"/>
  <c r="BM90" i="6"/>
  <c r="BM150" i="6"/>
  <c r="BN180" i="6"/>
  <c r="BO180" i="6" s="1"/>
  <c r="BP180" i="6" s="1"/>
  <c r="CF186" i="6"/>
  <c r="CG186" i="6" s="1"/>
  <c r="CH186" i="6" s="1"/>
  <c r="CI186" i="6" s="1"/>
  <c r="DA61" i="6"/>
  <c r="DB28" i="6"/>
  <c r="DC28" i="6" s="1"/>
  <c r="DA51" i="6"/>
  <c r="DB63" i="6"/>
  <c r="DC63" i="6" s="1"/>
  <c r="DA85" i="6"/>
  <c r="DA110" i="6"/>
  <c r="DB146" i="6"/>
  <c r="DC146" i="6" s="1"/>
  <c r="CF27" i="6"/>
  <c r="CG27" i="6" s="1"/>
  <c r="CH27" i="6" s="1"/>
  <c r="CI27" i="6" s="1"/>
  <c r="DT47" i="6"/>
  <c r="DU47" i="6" s="1"/>
  <c r="DV47" i="6" s="1"/>
  <c r="DW47" i="6" s="1"/>
  <c r="DT104" i="6"/>
  <c r="DU104" i="6" s="1"/>
  <c r="DV104" i="6" s="1"/>
  <c r="DW104" i="6" s="1"/>
  <c r="DT176" i="6"/>
  <c r="DU176" i="6" s="1"/>
  <c r="DV176" i="6" s="1"/>
  <c r="DW176" i="6" s="1"/>
  <c r="BM38" i="6"/>
  <c r="BM54" i="6"/>
  <c r="DA21" i="6"/>
  <c r="DB173" i="6"/>
  <c r="DC173" i="6" s="1"/>
  <c r="DB178" i="6"/>
  <c r="DC178" i="6" s="1"/>
  <c r="DB66" i="6"/>
  <c r="DC66" i="6" s="1"/>
  <c r="DA109" i="6"/>
  <c r="DA129" i="6"/>
  <c r="BN133" i="6"/>
  <c r="BO133" i="6" s="1"/>
  <c r="BP133" i="6" s="1"/>
  <c r="BM137" i="6"/>
  <c r="CF41" i="6"/>
  <c r="CG41" i="6" s="1"/>
  <c r="CH41" i="6" s="1"/>
  <c r="CI41" i="6" s="1"/>
  <c r="CF43" i="6"/>
  <c r="CG43" i="6" s="1"/>
  <c r="CH43" i="6" s="1"/>
  <c r="CI43" i="6" s="1"/>
  <c r="DB55" i="6"/>
  <c r="DC55" i="6" s="1"/>
  <c r="DB74" i="6"/>
  <c r="DC74" i="6" s="1"/>
  <c r="DA58" i="6"/>
  <c r="DA72" i="6"/>
  <c r="DA91" i="6"/>
  <c r="DA108" i="6"/>
  <c r="DA146" i="6"/>
  <c r="DB165" i="6"/>
  <c r="DC165" i="6" s="1"/>
  <c r="DT111" i="6"/>
  <c r="DU111" i="6" s="1"/>
  <c r="DV111" i="6" s="1"/>
  <c r="DW111" i="6" s="1"/>
  <c r="DB54" i="6"/>
  <c r="DC54" i="6" s="1"/>
  <c r="BN33" i="6"/>
  <c r="BO33" i="6" s="1"/>
  <c r="BP33" i="6" s="1"/>
  <c r="BN112" i="6"/>
  <c r="BO112" i="6" s="1"/>
  <c r="BP112" i="6" s="1"/>
  <c r="BN125" i="6"/>
  <c r="BO125" i="6" s="1"/>
  <c r="BP125" i="6" s="1"/>
  <c r="BN138" i="6"/>
  <c r="BO138" i="6" s="1"/>
  <c r="BP138" i="6" s="1"/>
  <c r="BN144" i="6"/>
  <c r="BO144" i="6" s="1"/>
  <c r="BP144" i="6" s="1"/>
  <c r="BM162" i="6"/>
  <c r="BM177" i="6"/>
  <c r="BN177" i="6"/>
  <c r="BO177" i="6" s="1"/>
  <c r="BP177" i="6" s="1"/>
  <c r="CF86" i="6"/>
  <c r="CG86" i="6" s="1"/>
  <c r="CH86" i="6" s="1"/>
  <c r="CI86" i="6" s="1"/>
  <c r="DA76" i="6"/>
  <c r="DA77" i="6"/>
  <c r="DA100" i="6"/>
  <c r="DA106" i="6"/>
  <c r="DA143" i="6"/>
  <c r="DT59" i="6"/>
  <c r="DU59" i="6" s="1"/>
  <c r="DV59" i="6" s="1"/>
  <c r="DW59" i="6" s="1"/>
  <c r="DT168" i="6"/>
  <c r="DU168" i="6" s="1"/>
  <c r="DV168" i="6" s="1"/>
  <c r="DW168" i="6" s="1"/>
  <c r="BN34" i="6"/>
  <c r="BO34" i="6" s="1"/>
  <c r="BP34" i="6" s="1"/>
  <c r="BN65" i="6"/>
  <c r="BO65" i="6" s="1"/>
  <c r="BP65" i="6" s="1"/>
  <c r="BN145" i="6"/>
  <c r="BO145" i="6" s="1"/>
  <c r="BP145" i="6" s="1"/>
  <c r="CF189" i="6"/>
  <c r="CG189" i="6" s="1"/>
  <c r="CH189" i="6" s="1"/>
  <c r="CI189" i="6" s="1"/>
  <c r="DT21" i="6"/>
  <c r="DU21" i="6" s="1"/>
  <c r="DV21" i="6" s="1"/>
  <c r="DW21" i="6" s="1"/>
  <c r="DT25" i="6"/>
  <c r="DU25" i="6" s="1"/>
  <c r="DV25" i="6" s="1"/>
  <c r="DW25" i="6" s="1"/>
  <c r="DT37" i="6"/>
  <c r="DU37" i="6" s="1"/>
  <c r="DV37" i="6" s="1"/>
  <c r="DW37" i="6" s="1"/>
  <c r="BN37" i="6"/>
  <c r="BO37" i="6" s="1"/>
  <c r="BP37" i="6" s="1"/>
  <c r="DT50" i="6"/>
  <c r="DU50" i="6" s="1"/>
  <c r="DV50" i="6" s="1"/>
  <c r="DW50" i="6" s="1"/>
  <c r="DT43" i="6"/>
  <c r="DU43" i="6" s="1"/>
  <c r="DV43" i="6" s="1"/>
  <c r="DW43" i="6" s="1"/>
  <c r="DT33" i="6"/>
  <c r="DU33" i="6" s="1"/>
  <c r="DV33" i="6" s="1"/>
  <c r="DW33" i="6" s="1"/>
  <c r="BN60" i="6"/>
  <c r="BO60" i="6" s="1"/>
  <c r="BP60" i="6" s="1"/>
  <c r="DB70" i="6"/>
  <c r="DC70" i="6" s="1"/>
  <c r="DB78" i="6"/>
  <c r="DC78" i="6" s="1"/>
  <c r="DB72" i="6"/>
  <c r="DC72" i="6" s="1"/>
  <c r="DT101" i="6"/>
  <c r="DU101" i="6" s="1"/>
  <c r="DV101" i="6" s="1"/>
  <c r="DW101" i="6" s="1"/>
  <c r="DT144" i="6"/>
  <c r="DU144" i="6" s="1"/>
  <c r="DV144" i="6" s="1"/>
  <c r="DW144" i="6" s="1"/>
  <c r="DT132" i="6"/>
  <c r="DU132" i="6" s="1"/>
  <c r="DV132" i="6" s="1"/>
  <c r="DW132" i="6" s="1"/>
  <c r="BN142" i="6"/>
  <c r="BO142" i="6" s="1"/>
  <c r="BP142" i="6" s="1"/>
  <c r="DB141" i="6"/>
  <c r="DC141" i="6" s="1"/>
  <c r="DB177" i="6"/>
  <c r="DC177" i="6" s="1"/>
  <c r="DT171" i="6"/>
  <c r="DU171" i="6" s="1"/>
  <c r="DV171" i="6" s="1"/>
  <c r="DW171" i="6" s="1"/>
  <c r="DB180" i="6"/>
  <c r="DC180" i="6" s="1"/>
  <c r="DB183" i="6"/>
  <c r="DC183" i="6" s="1"/>
  <c r="DA32" i="6"/>
  <c r="DB27" i="6"/>
  <c r="DC27" i="6" s="1"/>
  <c r="DA67" i="6"/>
  <c r="DT39" i="6"/>
  <c r="DU39" i="6" s="1"/>
  <c r="DV39" i="6" s="1"/>
  <c r="DW39" i="6" s="1"/>
  <c r="CF44" i="6"/>
  <c r="CG44" i="6" s="1"/>
  <c r="CH44" i="6" s="1"/>
  <c r="CI44" i="6" s="1"/>
  <c r="BN52" i="6"/>
  <c r="BO52" i="6" s="1"/>
  <c r="BP52" i="6" s="1"/>
  <c r="DB58" i="6"/>
  <c r="DC58" i="6" s="1"/>
  <c r="DT88" i="6"/>
  <c r="DU88" i="6" s="1"/>
  <c r="DV88" i="6" s="1"/>
  <c r="DW88" i="6" s="1"/>
  <c r="BN100" i="6"/>
  <c r="BO100" i="6" s="1"/>
  <c r="BP100" i="6" s="1"/>
  <c r="DT105" i="6"/>
  <c r="DU105" i="6" s="1"/>
  <c r="DV105" i="6" s="1"/>
  <c r="DW105" i="6" s="1"/>
  <c r="DB99" i="6"/>
  <c r="DC99" i="6" s="1"/>
  <c r="DT122" i="6"/>
  <c r="DU122" i="6" s="1"/>
  <c r="DV122" i="6" s="1"/>
  <c r="DW122" i="6" s="1"/>
  <c r="DB159" i="6"/>
  <c r="DC159" i="6" s="1"/>
  <c r="BN153" i="6"/>
  <c r="BO153" i="6" s="1"/>
  <c r="BP153" i="6" s="1"/>
  <c r="DT158" i="6"/>
  <c r="DU158" i="6" s="1"/>
  <c r="DV158" i="6" s="1"/>
  <c r="DW158" i="6" s="1"/>
  <c r="DT153" i="6"/>
  <c r="DU153" i="6" s="1"/>
  <c r="DV153" i="6" s="1"/>
  <c r="DW153" i="6" s="1"/>
  <c r="BN187" i="6"/>
  <c r="BO187" i="6" s="1"/>
  <c r="BP187" i="6" s="1"/>
  <c r="DA50" i="6"/>
  <c r="DA71" i="6"/>
  <c r="DA70" i="6"/>
  <c r="DA102" i="6"/>
  <c r="DA141" i="6"/>
  <c r="DA132" i="6"/>
  <c r="DA148" i="6"/>
  <c r="DA176" i="6"/>
  <c r="DT20" i="6"/>
  <c r="DU20" i="6" s="1"/>
  <c r="DV20" i="6" s="1"/>
  <c r="DW20" i="6" s="1"/>
  <c r="BM31" i="6"/>
  <c r="BM45" i="6"/>
  <c r="BM96" i="6"/>
  <c r="BM102" i="6"/>
  <c r="BM129" i="6"/>
  <c r="BM134" i="6"/>
  <c r="BM153" i="6"/>
  <c r="BM166" i="6"/>
  <c r="DA44" i="6"/>
  <c r="DT26" i="6"/>
  <c r="DU26" i="6" s="1"/>
  <c r="DV26" i="6" s="1"/>
  <c r="DW26" i="6" s="1"/>
  <c r="DB47" i="6"/>
  <c r="DC47" i="6" s="1"/>
  <c r="DT30" i="6"/>
  <c r="DU30" i="6" s="1"/>
  <c r="DV30" i="6" s="1"/>
  <c r="DW30" i="6" s="1"/>
  <c r="DB39" i="6"/>
  <c r="DC39" i="6" s="1"/>
  <c r="DB56" i="6"/>
  <c r="DC56" i="6" s="1"/>
  <c r="CF66" i="6"/>
  <c r="CG66" i="6" s="1"/>
  <c r="CH66" i="6" s="1"/>
  <c r="CI66" i="6" s="1"/>
  <c r="DT62" i="6"/>
  <c r="DU62" i="6" s="1"/>
  <c r="DV62" i="6" s="1"/>
  <c r="DW62" i="6" s="1"/>
  <c r="CF85" i="6"/>
  <c r="CG85" i="6" s="1"/>
  <c r="CH85" i="6" s="1"/>
  <c r="CI85" i="6" s="1"/>
  <c r="DB82" i="6"/>
  <c r="DC82" i="6" s="1"/>
  <c r="DT78" i="6"/>
  <c r="DU78" i="6" s="1"/>
  <c r="DV78" i="6" s="1"/>
  <c r="DW78" i="6" s="1"/>
  <c r="BN78" i="6"/>
  <c r="BO78" i="6" s="1"/>
  <c r="BP78" i="6" s="1"/>
  <c r="CF92" i="6"/>
  <c r="CG92" i="6" s="1"/>
  <c r="CH92" i="6" s="1"/>
  <c r="CI92" i="6" s="1"/>
  <c r="DB85" i="6"/>
  <c r="DC85" i="6" s="1"/>
  <c r="BN109" i="6"/>
  <c r="BO109" i="6" s="1"/>
  <c r="BP109" i="6" s="1"/>
  <c r="BN92" i="6"/>
  <c r="BO92" i="6" s="1"/>
  <c r="BP92" i="6" s="1"/>
  <c r="BN108" i="6"/>
  <c r="BO108" i="6" s="1"/>
  <c r="BP108" i="6" s="1"/>
  <c r="BN102" i="6"/>
  <c r="BO102" i="6" s="1"/>
  <c r="BP102" i="6" s="1"/>
  <c r="BN111" i="6"/>
  <c r="BO111" i="6" s="1"/>
  <c r="BP111" i="6" s="1"/>
  <c r="DB113" i="6"/>
  <c r="DC113" i="6" s="1"/>
  <c r="BN119" i="6"/>
  <c r="BO119" i="6" s="1"/>
  <c r="BP119" i="6" s="1"/>
  <c r="CF131" i="6"/>
  <c r="CG131" i="6" s="1"/>
  <c r="CH131" i="6" s="1"/>
  <c r="CI131" i="6" s="1"/>
  <c r="BN128" i="6"/>
  <c r="BO128" i="6" s="1"/>
  <c r="BP128" i="6" s="1"/>
  <c r="DT148" i="6"/>
  <c r="DU148" i="6" s="1"/>
  <c r="DV148" i="6" s="1"/>
  <c r="DW148" i="6" s="1"/>
  <c r="DB129" i="6"/>
  <c r="DC129" i="6" s="1"/>
  <c r="DB140" i="6"/>
  <c r="DC140" i="6" s="1"/>
  <c r="BN147" i="6"/>
  <c r="BO147" i="6" s="1"/>
  <c r="BP147" i="6" s="1"/>
  <c r="DB147" i="6"/>
  <c r="DC147" i="6" s="1"/>
  <c r="DB157" i="6"/>
  <c r="DC157" i="6" s="1"/>
  <c r="CF151" i="6"/>
  <c r="CG151" i="6" s="1"/>
  <c r="CH151" i="6" s="1"/>
  <c r="CI151" i="6" s="1"/>
  <c r="DT177" i="6"/>
  <c r="DU177" i="6" s="1"/>
  <c r="DV177" i="6" s="1"/>
  <c r="DW177" i="6" s="1"/>
  <c r="BN172" i="6"/>
  <c r="BO172" i="6" s="1"/>
  <c r="BP172" i="6" s="1"/>
  <c r="DB170" i="6"/>
  <c r="DC170" i="6" s="1"/>
  <c r="DB192" i="6"/>
  <c r="DC192" i="6" s="1"/>
  <c r="BN190" i="6"/>
  <c r="BO190" i="6" s="1"/>
  <c r="BP190" i="6" s="1"/>
  <c r="BM24" i="6"/>
  <c r="DA155" i="6"/>
  <c r="DA59" i="6"/>
  <c r="DA86" i="6"/>
  <c r="DA99" i="6"/>
  <c r="DA114" i="6"/>
  <c r="DA119" i="6"/>
  <c r="DA137" i="6"/>
  <c r="DA116" i="6"/>
  <c r="DA158" i="6"/>
  <c r="DA178" i="6"/>
  <c r="DB30" i="6"/>
  <c r="DC30" i="6" s="1"/>
  <c r="BM19" i="6"/>
  <c r="DB52" i="6"/>
  <c r="DC52" i="6" s="1"/>
  <c r="CF25" i="6"/>
  <c r="CG25" i="6" s="1"/>
  <c r="CH25" i="6" s="1"/>
  <c r="CI25" i="6" s="1"/>
  <c r="DA24" i="6"/>
  <c r="BM64" i="6"/>
  <c r="BM68" i="6"/>
  <c r="BM72" i="6"/>
  <c r="BM77" i="6"/>
  <c r="BM81" i="6"/>
  <c r="BM126" i="6"/>
  <c r="BM136" i="6"/>
  <c r="BM140" i="6"/>
  <c r="BM148" i="6"/>
  <c r="BM159" i="6"/>
  <c r="BM169" i="6"/>
  <c r="BM186" i="6"/>
  <c r="DB41" i="6"/>
  <c r="DC41" i="6" s="1"/>
  <c r="CF47" i="6"/>
  <c r="CG47" i="6" s="1"/>
  <c r="CH47" i="6" s="1"/>
  <c r="CI47" i="6" s="1"/>
  <c r="DB45" i="6"/>
  <c r="DC45" i="6" s="1"/>
  <c r="DT49" i="6"/>
  <c r="DU49" i="6" s="1"/>
  <c r="DV49" i="6" s="1"/>
  <c r="DW49" i="6" s="1"/>
  <c r="CF34" i="6"/>
  <c r="CG34" i="6" s="1"/>
  <c r="CH34" i="6" s="1"/>
  <c r="CI34" i="6" s="1"/>
  <c r="BN68" i="6"/>
  <c r="BO68" i="6" s="1"/>
  <c r="BP68" i="6" s="1"/>
  <c r="BN43" i="6"/>
  <c r="BO43" i="6" s="1"/>
  <c r="BP43" i="6" s="1"/>
  <c r="CF65" i="6"/>
  <c r="CG65" i="6" s="1"/>
  <c r="CH65" i="6" s="1"/>
  <c r="CI65" i="6" s="1"/>
  <c r="DT65" i="6"/>
  <c r="DU65" i="6" s="1"/>
  <c r="DV65" i="6" s="1"/>
  <c r="DW65" i="6" s="1"/>
  <c r="BN56" i="6"/>
  <c r="BO56" i="6" s="1"/>
  <c r="BP56" i="6" s="1"/>
  <c r="BN63" i="6"/>
  <c r="BO63" i="6" s="1"/>
  <c r="BP63" i="6" s="1"/>
  <c r="DT71" i="6"/>
  <c r="DU71" i="6" s="1"/>
  <c r="DV71" i="6" s="1"/>
  <c r="DW71" i="6" s="1"/>
  <c r="DT73" i="6"/>
  <c r="DU73" i="6" s="1"/>
  <c r="DV73" i="6" s="1"/>
  <c r="DW73" i="6" s="1"/>
  <c r="BN94" i="6"/>
  <c r="BO94" i="6" s="1"/>
  <c r="BP94" i="6" s="1"/>
  <c r="CF82" i="6"/>
  <c r="CG82" i="6" s="1"/>
  <c r="CH82" i="6" s="1"/>
  <c r="CI82" i="6" s="1"/>
  <c r="DT80" i="6"/>
  <c r="DU80" i="6" s="1"/>
  <c r="DV80" i="6" s="1"/>
  <c r="DW80" i="6" s="1"/>
  <c r="DB94" i="6"/>
  <c r="DC94" i="6" s="1"/>
  <c r="DT125" i="6"/>
  <c r="DU125" i="6" s="1"/>
  <c r="DV125" i="6" s="1"/>
  <c r="DW125" i="6" s="1"/>
  <c r="DB118" i="6"/>
  <c r="DC118" i="6" s="1"/>
  <c r="BN115" i="6"/>
  <c r="BO115" i="6" s="1"/>
  <c r="BP115" i="6" s="1"/>
  <c r="DT119" i="6"/>
  <c r="DU119" i="6" s="1"/>
  <c r="DV119" i="6" s="1"/>
  <c r="DW119" i="6" s="1"/>
  <c r="DT121" i="6"/>
  <c r="DU121" i="6" s="1"/>
  <c r="DV121" i="6" s="1"/>
  <c r="DW121" i="6" s="1"/>
  <c r="DB133" i="6"/>
  <c r="DC133" i="6" s="1"/>
  <c r="DT130" i="6"/>
  <c r="DU130" i="6" s="1"/>
  <c r="DV130" i="6" s="1"/>
  <c r="DW130" i="6" s="1"/>
  <c r="CF147" i="6"/>
  <c r="CG147" i="6" s="1"/>
  <c r="CH147" i="6" s="1"/>
  <c r="CI147" i="6" s="1"/>
  <c r="DB154" i="6"/>
  <c r="DC154" i="6" s="1"/>
  <c r="DT164" i="6"/>
  <c r="DU164" i="6" s="1"/>
  <c r="DV164" i="6" s="1"/>
  <c r="DW164" i="6" s="1"/>
  <c r="BN159" i="6"/>
  <c r="BO159" i="6" s="1"/>
  <c r="BP159" i="6" s="1"/>
  <c r="DB152" i="6"/>
  <c r="DC152" i="6" s="1"/>
  <c r="BN170" i="6"/>
  <c r="BO170" i="6" s="1"/>
  <c r="BP170" i="6" s="1"/>
  <c r="DT174" i="6"/>
  <c r="DU174" i="6" s="1"/>
  <c r="DV174" i="6" s="1"/>
  <c r="DW174" i="6" s="1"/>
  <c r="BN174" i="6"/>
  <c r="BO174" i="6" s="1"/>
  <c r="BP174" i="6" s="1"/>
  <c r="BN182" i="6"/>
  <c r="BO182" i="6" s="1"/>
  <c r="BP182" i="6" s="1"/>
  <c r="DT192" i="6"/>
  <c r="DU192" i="6" s="1"/>
  <c r="DV192" i="6" s="1"/>
  <c r="DW192" i="6" s="1"/>
  <c r="BM20" i="6"/>
  <c r="DA48" i="6"/>
  <c r="DA47" i="6"/>
  <c r="DA81" i="6"/>
  <c r="DA83" i="6"/>
  <c r="DA120" i="6"/>
  <c r="DD120" i="6" s="1"/>
  <c r="DA112" i="6"/>
  <c r="DA166" i="6"/>
  <c r="DA167" i="6"/>
  <c r="DA162" i="6"/>
  <c r="DA192" i="6"/>
  <c r="BM18" i="6"/>
  <c r="DA30" i="6"/>
  <c r="BM39" i="6"/>
  <c r="BM30" i="6"/>
  <c r="BM85" i="6"/>
  <c r="BM120" i="6"/>
  <c r="BM161" i="6"/>
  <c r="BM188" i="6"/>
  <c r="BM182" i="6"/>
  <c r="CF30" i="6"/>
  <c r="CG30" i="6" s="1"/>
  <c r="CH30" i="6" s="1"/>
  <c r="CI30" i="6" s="1"/>
  <c r="BN47" i="6"/>
  <c r="BO47" i="6" s="1"/>
  <c r="BP47" i="6" s="1"/>
  <c r="CF50" i="6"/>
  <c r="CG50" i="6" s="1"/>
  <c r="CH50" i="6" s="1"/>
  <c r="CI50" i="6" s="1"/>
  <c r="DB36" i="6"/>
  <c r="DC36" i="6" s="1"/>
  <c r="DT51" i="6"/>
  <c r="DU51" i="6" s="1"/>
  <c r="DV51" i="6" s="1"/>
  <c r="DW51" i="6" s="1"/>
  <c r="BN72" i="6"/>
  <c r="BO72" i="6" s="1"/>
  <c r="BP72" i="6" s="1"/>
  <c r="DT83" i="6"/>
  <c r="DU83" i="6" s="1"/>
  <c r="DV83" i="6" s="1"/>
  <c r="DW83" i="6" s="1"/>
  <c r="DT69" i="6"/>
  <c r="DU69" i="6" s="1"/>
  <c r="DV69" i="6" s="1"/>
  <c r="DW69" i="6" s="1"/>
  <c r="CF75" i="6"/>
  <c r="CG75" i="6" s="1"/>
  <c r="CH75" i="6" s="1"/>
  <c r="CI75" i="6" s="1"/>
  <c r="CF77" i="6"/>
  <c r="CG77" i="6" s="1"/>
  <c r="CH77" i="6" s="1"/>
  <c r="CI77" i="6" s="1"/>
  <c r="BN85" i="6"/>
  <c r="BO85" i="6" s="1"/>
  <c r="BP85" i="6" s="1"/>
  <c r="CF97" i="6"/>
  <c r="CG97" i="6" s="1"/>
  <c r="CH97" i="6" s="1"/>
  <c r="CI97" i="6" s="1"/>
  <c r="DT91" i="6"/>
  <c r="DU91" i="6" s="1"/>
  <c r="DV91" i="6" s="1"/>
  <c r="DW91" i="6" s="1"/>
  <c r="BN95" i="6"/>
  <c r="BO95" i="6" s="1"/>
  <c r="BP95" i="6" s="1"/>
  <c r="BN103" i="6"/>
  <c r="BO103" i="6" s="1"/>
  <c r="BP103" i="6" s="1"/>
  <c r="DT143" i="6"/>
  <c r="DU143" i="6" s="1"/>
  <c r="DV143" i="6" s="1"/>
  <c r="DW143" i="6" s="1"/>
  <c r="BN122" i="6"/>
  <c r="BO122" i="6" s="1"/>
  <c r="BP122" i="6" s="1"/>
  <c r="DB121" i="6"/>
  <c r="DC121" i="6" s="1"/>
  <c r="DB126" i="6"/>
  <c r="DC126" i="6" s="1"/>
  <c r="DT137" i="6"/>
  <c r="DU137" i="6" s="1"/>
  <c r="DV137" i="6" s="1"/>
  <c r="DW137" i="6" s="1"/>
  <c r="CF134" i="6"/>
  <c r="CG134" i="6" s="1"/>
  <c r="CH134" i="6" s="1"/>
  <c r="CI134" i="6" s="1"/>
  <c r="BN131" i="6"/>
  <c r="BO131" i="6" s="1"/>
  <c r="BP131" i="6" s="1"/>
  <c r="DB145" i="6"/>
  <c r="DC145" i="6" s="1"/>
  <c r="BN149" i="6"/>
  <c r="BO149" i="6" s="1"/>
  <c r="BP149" i="6" s="1"/>
  <c r="BN154" i="6"/>
  <c r="BO154" i="6" s="1"/>
  <c r="BP154" i="6" s="1"/>
  <c r="DT140" i="6"/>
  <c r="DU140" i="6" s="1"/>
  <c r="DV140" i="6" s="1"/>
  <c r="DW140" i="6" s="1"/>
  <c r="BN166" i="6"/>
  <c r="BO166" i="6" s="1"/>
  <c r="BP166" i="6" s="1"/>
  <c r="DT172" i="6"/>
  <c r="DU172" i="6" s="1"/>
  <c r="DV172" i="6" s="1"/>
  <c r="DW172" i="6" s="1"/>
  <c r="DB184" i="6"/>
  <c r="DC184" i="6" s="1"/>
  <c r="BN179" i="6"/>
  <c r="BO179" i="6" s="1"/>
  <c r="BP179" i="6" s="1"/>
  <c r="CF32" i="6"/>
  <c r="CG32" i="6" s="1"/>
  <c r="CH32" i="6" s="1"/>
  <c r="CI32" i="6" s="1"/>
  <c r="DA19" i="6"/>
  <c r="DA63" i="6"/>
  <c r="DA82" i="6"/>
  <c r="DA153" i="6"/>
  <c r="DA161" i="6"/>
  <c r="DA188" i="6"/>
  <c r="DB29" i="6"/>
  <c r="DC29" i="6" s="1"/>
  <c r="BM89" i="6"/>
  <c r="BM131" i="6"/>
  <c r="BM156" i="6"/>
  <c r="DB32" i="6"/>
  <c r="DC32" i="6" s="1"/>
  <c r="DB48" i="6"/>
  <c r="DC48" i="6" s="1"/>
  <c r="DB76" i="6"/>
  <c r="DC76" i="6" s="1"/>
  <c r="DB68" i="6"/>
  <c r="DC68" i="6" s="1"/>
  <c r="DB77" i="6"/>
  <c r="DC77" i="6" s="1"/>
  <c r="DB79" i="6"/>
  <c r="DC79" i="6" s="1"/>
  <c r="BN74" i="6"/>
  <c r="BO74" i="6" s="1"/>
  <c r="BP74" i="6" s="1"/>
  <c r="DB83" i="6"/>
  <c r="DC83" i="6" s="1"/>
  <c r="BN91" i="6"/>
  <c r="BO91" i="6" s="1"/>
  <c r="BP91" i="6" s="1"/>
  <c r="DT108" i="6"/>
  <c r="DU108" i="6" s="1"/>
  <c r="DV108" i="6" s="1"/>
  <c r="DW108" i="6" s="1"/>
  <c r="BN101" i="6"/>
  <c r="BO101" i="6" s="1"/>
  <c r="BP101" i="6" s="1"/>
  <c r="DT124" i="6"/>
  <c r="DU124" i="6" s="1"/>
  <c r="DV124" i="6" s="1"/>
  <c r="DW124" i="6" s="1"/>
  <c r="DT136" i="6"/>
  <c r="DU136" i="6" s="1"/>
  <c r="DV136" i="6" s="1"/>
  <c r="DW136" i="6" s="1"/>
  <c r="BN127" i="6"/>
  <c r="BO127" i="6" s="1"/>
  <c r="BP127" i="6" s="1"/>
  <c r="DB136" i="6"/>
  <c r="DC136" i="6" s="1"/>
  <c r="DT133" i="6"/>
  <c r="DU133" i="6" s="1"/>
  <c r="DV133" i="6" s="1"/>
  <c r="DW133" i="6" s="1"/>
  <c r="BN141" i="6"/>
  <c r="BO141" i="6" s="1"/>
  <c r="BP141" i="6" s="1"/>
  <c r="DT149" i="6"/>
  <c r="DU149" i="6" s="1"/>
  <c r="DV149" i="6" s="1"/>
  <c r="DW149" i="6" s="1"/>
  <c r="DT151" i="6"/>
  <c r="DU151" i="6" s="1"/>
  <c r="DV151" i="6" s="1"/>
  <c r="DW151" i="6" s="1"/>
  <c r="DB158" i="6"/>
  <c r="DC158" i="6" s="1"/>
  <c r="DB166" i="6"/>
  <c r="DC166" i="6" s="1"/>
  <c r="DB160" i="6"/>
  <c r="DC160" i="6" s="1"/>
  <c r="DT160" i="6"/>
  <c r="DU160" i="6" s="1"/>
  <c r="DV160" i="6" s="1"/>
  <c r="DW160" i="6" s="1"/>
  <c r="DB175" i="6"/>
  <c r="DC175" i="6" s="1"/>
  <c r="DT187" i="6"/>
  <c r="DU187" i="6" s="1"/>
  <c r="DV187" i="6" s="1"/>
  <c r="DW187" i="6" s="1"/>
  <c r="DT181" i="6"/>
  <c r="DU181" i="6" s="1"/>
  <c r="DV181" i="6" s="1"/>
  <c r="DW181" i="6" s="1"/>
  <c r="BN45" i="6"/>
  <c r="BO45" i="6" s="1"/>
  <c r="BP45" i="6" s="1"/>
  <c r="DA107" i="6"/>
  <c r="DA123" i="6"/>
  <c r="DA29" i="6"/>
  <c r="DA79" i="6"/>
  <c r="DA94" i="6"/>
  <c r="DA74" i="6"/>
  <c r="DA84" i="6"/>
  <c r="DA121" i="6"/>
  <c r="DA115" i="6"/>
  <c r="DA157" i="6"/>
  <c r="DA131" i="6"/>
  <c r="DA142" i="6"/>
  <c r="DA165" i="6"/>
  <c r="DA181" i="6"/>
  <c r="BM47" i="6"/>
  <c r="BM58" i="6"/>
  <c r="BM48" i="6"/>
  <c r="BM94" i="6"/>
  <c r="BM149" i="6"/>
  <c r="BM101" i="6"/>
  <c r="BM124" i="6"/>
  <c r="BM116" i="6"/>
  <c r="BM114" i="6"/>
  <c r="BM145" i="6"/>
  <c r="BM164" i="6"/>
  <c r="BM180" i="6"/>
  <c r="BM176" i="6"/>
  <c r="BM190" i="6"/>
  <c r="DT36" i="6"/>
  <c r="DU36" i="6" s="1"/>
  <c r="DV36" i="6" s="1"/>
  <c r="DW36" i="6" s="1"/>
  <c r="BN36" i="6"/>
  <c r="BO36" i="6" s="1"/>
  <c r="BP36" i="6" s="1"/>
  <c r="DT48" i="6"/>
  <c r="DU48" i="6" s="1"/>
  <c r="DV48" i="6" s="1"/>
  <c r="DW48" i="6" s="1"/>
  <c r="DB35" i="6"/>
  <c r="DC35" i="6" s="1"/>
  <c r="DT42" i="6"/>
  <c r="DU42" i="6" s="1"/>
  <c r="DV42" i="6" s="1"/>
  <c r="DW42" i="6" s="1"/>
  <c r="BN42" i="6"/>
  <c r="BO42" i="6" s="1"/>
  <c r="BP42" i="6" s="1"/>
  <c r="BN32" i="6"/>
  <c r="BO32" i="6" s="1"/>
  <c r="BP32" i="6" s="1"/>
  <c r="DT52" i="6"/>
  <c r="DU52" i="6" s="1"/>
  <c r="DV52" i="6" s="1"/>
  <c r="DW52" i="6" s="1"/>
  <c r="DB84" i="6"/>
  <c r="DC84" i="6" s="1"/>
  <c r="DT86" i="6"/>
  <c r="DU86" i="6" s="1"/>
  <c r="DV86" i="6" s="1"/>
  <c r="DW86" i="6" s="1"/>
  <c r="BN79" i="6"/>
  <c r="BO79" i="6" s="1"/>
  <c r="BP79" i="6" s="1"/>
  <c r="DT67" i="6"/>
  <c r="DU67" i="6" s="1"/>
  <c r="DV67" i="6" s="1"/>
  <c r="DW67" i="6" s="1"/>
  <c r="BN66" i="6"/>
  <c r="BO66" i="6" s="1"/>
  <c r="BP66" i="6" s="1"/>
  <c r="BN81" i="6"/>
  <c r="BO81" i="6" s="1"/>
  <c r="BP81" i="6" s="1"/>
  <c r="DT76" i="6"/>
  <c r="DU76" i="6" s="1"/>
  <c r="DV76" i="6" s="1"/>
  <c r="DW76" i="6" s="1"/>
  <c r="DB90" i="6"/>
  <c r="DC90" i="6" s="1"/>
  <c r="DB98" i="6"/>
  <c r="DC98" i="6" s="1"/>
  <c r="DT93" i="6"/>
  <c r="DU93" i="6" s="1"/>
  <c r="DV93" i="6" s="1"/>
  <c r="DW93" i="6" s="1"/>
  <c r="DB105" i="6"/>
  <c r="DC105" i="6" s="1"/>
  <c r="BN110" i="6"/>
  <c r="BO110" i="6" s="1"/>
  <c r="BP110" i="6" s="1"/>
  <c r="DT100" i="6"/>
  <c r="DU100" i="6" s="1"/>
  <c r="DV100" i="6" s="1"/>
  <c r="DW100" i="6" s="1"/>
  <c r="CF101" i="6"/>
  <c r="CG101" i="6" s="1"/>
  <c r="CH101" i="6" s="1"/>
  <c r="CI101" i="6" s="1"/>
  <c r="DT126" i="6"/>
  <c r="DU126" i="6" s="1"/>
  <c r="DV126" i="6" s="1"/>
  <c r="DW126" i="6" s="1"/>
  <c r="CF120" i="6"/>
  <c r="CG120" i="6" s="1"/>
  <c r="CH120" i="6" s="1"/>
  <c r="CI120" i="6" s="1"/>
  <c r="DB123" i="6"/>
  <c r="DC123" i="6" s="1"/>
  <c r="BN118" i="6"/>
  <c r="BO118" i="6" s="1"/>
  <c r="BP118" i="6" s="1"/>
  <c r="DT128" i="6"/>
  <c r="DU128" i="6" s="1"/>
  <c r="DV128" i="6" s="1"/>
  <c r="DW128" i="6" s="1"/>
  <c r="BN129" i="6"/>
  <c r="BO129" i="6" s="1"/>
  <c r="BP129" i="6" s="1"/>
  <c r="DB150" i="6"/>
  <c r="DC150" i="6" s="1"/>
  <c r="BN150" i="6"/>
  <c r="BO150" i="6" s="1"/>
  <c r="BP150" i="6" s="1"/>
  <c r="CF142" i="6"/>
  <c r="CG142" i="6" s="1"/>
  <c r="CH142" i="6" s="1"/>
  <c r="CI142" i="6" s="1"/>
  <c r="DT147" i="6"/>
  <c r="DU147" i="6" s="1"/>
  <c r="DV147" i="6" s="1"/>
  <c r="DW147" i="6" s="1"/>
  <c r="BN160" i="6"/>
  <c r="BO160" i="6" s="1"/>
  <c r="BP160" i="6" s="1"/>
  <c r="BN162" i="6"/>
  <c r="BO162" i="6" s="1"/>
  <c r="BP162" i="6" s="1"/>
  <c r="DT163" i="6"/>
  <c r="DU163" i="6" s="1"/>
  <c r="DV163" i="6" s="1"/>
  <c r="DW163" i="6" s="1"/>
  <c r="CF177" i="6"/>
  <c r="CG177" i="6" s="1"/>
  <c r="CH177" i="6" s="1"/>
  <c r="CI177" i="6" s="1"/>
  <c r="DT165" i="6"/>
  <c r="DU165" i="6" s="1"/>
  <c r="DV165" i="6" s="1"/>
  <c r="DW165" i="6" s="1"/>
  <c r="DB190" i="6"/>
  <c r="DC190" i="6" s="1"/>
  <c r="DT190" i="6"/>
  <c r="DU190" i="6" s="1"/>
  <c r="DV190" i="6" s="1"/>
  <c r="DW190" i="6" s="1"/>
  <c r="DT24" i="6"/>
  <c r="DU24" i="6" s="1"/>
  <c r="DV24" i="6" s="1"/>
  <c r="DW24" i="6" s="1"/>
  <c r="DT28" i="6"/>
  <c r="DU28" i="6" s="1"/>
  <c r="DV28" i="6" s="1"/>
  <c r="DW28" i="6" s="1"/>
  <c r="DA66" i="6"/>
  <c r="DA144" i="6"/>
  <c r="DA156" i="6"/>
  <c r="DA174" i="6"/>
  <c r="DA183" i="6"/>
  <c r="DA185" i="6"/>
  <c r="DA26" i="6"/>
  <c r="BM28" i="6"/>
  <c r="BM44" i="6"/>
  <c r="BM34" i="6"/>
  <c r="BM128" i="6"/>
  <c r="BM133" i="6"/>
  <c r="BM146" i="6"/>
  <c r="BM165" i="6"/>
  <c r="DA22" i="6"/>
  <c r="CF40" i="6"/>
  <c r="CG40" i="6" s="1"/>
  <c r="CH40" i="6" s="1"/>
  <c r="CI40" i="6" s="1"/>
  <c r="DT38" i="6"/>
  <c r="DU38" i="6" s="1"/>
  <c r="DV38" i="6" s="1"/>
  <c r="DW38" i="6" s="1"/>
  <c r="BN39" i="6"/>
  <c r="BO39" i="6" s="1"/>
  <c r="BP39" i="6" s="1"/>
  <c r="CF46" i="6"/>
  <c r="CG46" i="6" s="1"/>
  <c r="CH46" i="6" s="1"/>
  <c r="CI46" i="6" s="1"/>
  <c r="DT44" i="6"/>
  <c r="DU44" i="6" s="1"/>
  <c r="DV44" i="6" s="1"/>
  <c r="DW44" i="6" s="1"/>
  <c r="DT34" i="6"/>
  <c r="DU34" i="6" s="1"/>
  <c r="DV34" i="6" s="1"/>
  <c r="DW34" i="6" s="1"/>
  <c r="DT56" i="6"/>
  <c r="DU56" i="6" s="1"/>
  <c r="DV56" i="6" s="1"/>
  <c r="DW56" i="6" s="1"/>
  <c r="DT60" i="6"/>
  <c r="DU60" i="6" s="1"/>
  <c r="DV60" i="6" s="1"/>
  <c r="DW60" i="6" s="1"/>
  <c r="DT55" i="6"/>
  <c r="DU55" i="6" s="1"/>
  <c r="DV55" i="6" s="1"/>
  <c r="DW55" i="6" s="1"/>
  <c r="BN49" i="6"/>
  <c r="BO49" i="6" s="1"/>
  <c r="BP49" i="6" s="1"/>
  <c r="BN80" i="6"/>
  <c r="BO80" i="6" s="1"/>
  <c r="BP80" i="6" s="1"/>
  <c r="DT84" i="6"/>
  <c r="DU84" i="6" s="1"/>
  <c r="DV84" i="6" s="1"/>
  <c r="DW84" i="6" s="1"/>
  <c r="DT85" i="6"/>
  <c r="DU85" i="6" s="1"/>
  <c r="DV85" i="6" s="1"/>
  <c r="DW85" i="6" s="1"/>
  <c r="CF78" i="6"/>
  <c r="CG78" i="6" s="1"/>
  <c r="CH78" i="6" s="1"/>
  <c r="CI78" i="6" s="1"/>
  <c r="CF80" i="6"/>
  <c r="CG80" i="6" s="1"/>
  <c r="CH80" i="6" s="1"/>
  <c r="CI80" i="6" s="1"/>
  <c r="CF90" i="6"/>
  <c r="CG90" i="6" s="1"/>
  <c r="CH90" i="6" s="1"/>
  <c r="CI90" i="6" s="1"/>
  <c r="BN99" i="6"/>
  <c r="BO99" i="6" s="1"/>
  <c r="BP99" i="6" s="1"/>
  <c r="DB95" i="6"/>
  <c r="DC95" i="6" s="1"/>
  <c r="DB89" i="6"/>
  <c r="DC89" i="6" s="1"/>
  <c r="DT106" i="6"/>
  <c r="DU106" i="6" s="1"/>
  <c r="DV106" i="6" s="1"/>
  <c r="DW106" i="6" s="1"/>
  <c r="BN121" i="6"/>
  <c r="BO121" i="6" s="1"/>
  <c r="BP121" i="6" s="1"/>
  <c r="BN105" i="6"/>
  <c r="BO105" i="6" s="1"/>
  <c r="BP105" i="6" s="1"/>
  <c r="DB122" i="6"/>
  <c r="DC122" i="6" s="1"/>
  <c r="DT113" i="6"/>
  <c r="DU113" i="6" s="1"/>
  <c r="DV113" i="6" s="1"/>
  <c r="DW113" i="6" s="1"/>
  <c r="DT120" i="6"/>
  <c r="DU120" i="6" s="1"/>
  <c r="DV120" i="6" s="1"/>
  <c r="DW120" i="6" s="1"/>
  <c r="DB132" i="6"/>
  <c r="DC132" i="6" s="1"/>
  <c r="DT131" i="6"/>
  <c r="DU131" i="6" s="1"/>
  <c r="DV131" i="6" s="1"/>
  <c r="DW131" i="6" s="1"/>
  <c r="DB151" i="6"/>
  <c r="DC151" i="6" s="1"/>
  <c r="DB139" i="6"/>
  <c r="DC139" i="6" s="1"/>
  <c r="DT150" i="6"/>
  <c r="DU150" i="6" s="1"/>
  <c r="DV150" i="6" s="1"/>
  <c r="DW150" i="6" s="1"/>
  <c r="DB144" i="6"/>
  <c r="DC144" i="6" s="1"/>
  <c r="BN156" i="6"/>
  <c r="BO156" i="6" s="1"/>
  <c r="BP156" i="6" s="1"/>
  <c r="DT170" i="6"/>
  <c r="DU170" i="6" s="1"/>
  <c r="DV170" i="6" s="1"/>
  <c r="DW170" i="6" s="1"/>
  <c r="DB167" i="6"/>
  <c r="DC167" i="6" s="1"/>
  <c r="DB169" i="6"/>
  <c r="DC169" i="6" s="1"/>
  <c r="DT29" i="6"/>
  <c r="DU29" i="6" s="1"/>
  <c r="DV29" i="6" s="1"/>
  <c r="DW29" i="6" s="1"/>
  <c r="CF39" i="6"/>
  <c r="CG39" i="6" s="1"/>
  <c r="CH39" i="6" s="1"/>
  <c r="CI39" i="6" s="1"/>
  <c r="BM29" i="6"/>
  <c r="DA57" i="6"/>
  <c r="DA73" i="6"/>
  <c r="DA111" i="6"/>
  <c r="DA126" i="6"/>
  <c r="DA130" i="6"/>
  <c r="DA160" i="6"/>
  <c r="DA27" i="6"/>
  <c r="BM70" i="6"/>
  <c r="BM56" i="6"/>
  <c r="BM83" i="6"/>
  <c r="BM107" i="6"/>
  <c r="BM143" i="6"/>
  <c r="BM183" i="6"/>
  <c r="DB42" i="6"/>
  <c r="DC42" i="6" s="1"/>
  <c r="DB57" i="6"/>
  <c r="DC57" i="6" s="1"/>
  <c r="DT41" i="6"/>
  <c r="DU41" i="6" s="1"/>
  <c r="DV41" i="6" s="1"/>
  <c r="DW41" i="6" s="1"/>
  <c r="DT31" i="6"/>
  <c r="DU31" i="6" s="1"/>
  <c r="DV31" i="6" s="1"/>
  <c r="DW31" i="6" s="1"/>
  <c r="DT45" i="6"/>
  <c r="DU45" i="6" s="1"/>
  <c r="DV45" i="6" s="1"/>
  <c r="DW45" i="6" s="1"/>
  <c r="BN59" i="6"/>
  <c r="BO59" i="6" s="1"/>
  <c r="BP59" i="6" s="1"/>
  <c r="DT63" i="6"/>
  <c r="DU63" i="6" s="1"/>
  <c r="DV63" i="6" s="1"/>
  <c r="DW63" i="6" s="1"/>
  <c r="DB59" i="6"/>
  <c r="DC59" i="6" s="1"/>
  <c r="CF49" i="6"/>
  <c r="CG49" i="6" s="1"/>
  <c r="CH49" i="6" s="1"/>
  <c r="CI49" i="6" s="1"/>
  <c r="DT81" i="6"/>
  <c r="DU81" i="6" s="1"/>
  <c r="DV81" i="6" s="1"/>
  <c r="DW81" i="6" s="1"/>
  <c r="DB71" i="6"/>
  <c r="DC71" i="6" s="1"/>
  <c r="DB53" i="6"/>
  <c r="DC53" i="6" s="1"/>
  <c r="DB91" i="6"/>
  <c r="DC91" i="6" s="1"/>
  <c r="DB80" i="6"/>
  <c r="DC80" i="6" s="1"/>
  <c r="BN75" i="6"/>
  <c r="BO75" i="6" s="1"/>
  <c r="BP75" i="6" s="1"/>
  <c r="DB73" i="6"/>
  <c r="DC73" i="6" s="1"/>
  <c r="DB92" i="6"/>
  <c r="DC92" i="6" s="1"/>
  <c r="BN88" i="6"/>
  <c r="BO88" i="6" s="1"/>
  <c r="BP88" i="6" s="1"/>
  <c r="DT95" i="6"/>
  <c r="DU95" i="6" s="1"/>
  <c r="DV95" i="6" s="1"/>
  <c r="DW95" i="6" s="1"/>
  <c r="BN93" i="6"/>
  <c r="BO93" i="6" s="1"/>
  <c r="BP93" i="6" s="1"/>
  <c r="DB109" i="6"/>
  <c r="DC109" i="6" s="1"/>
  <c r="DT116" i="6"/>
  <c r="DU116" i="6" s="1"/>
  <c r="DV116" i="6" s="1"/>
  <c r="DW116" i="6" s="1"/>
  <c r="DB108" i="6"/>
  <c r="DC108" i="6" s="1"/>
  <c r="BN126" i="6"/>
  <c r="BO126" i="6" s="1"/>
  <c r="BP126" i="6" s="1"/>
  <c r="DB119" i="6"/>
  <c r="DC119" i="6" s="1"/>
  <c r="DB125" i="6"/>
  <c r="DC125" i="6" s="1"/>
  <c r="BN116" i="6"/>
  <c r="BO116" i="6" s="1"/>
  <c r="BP116" i="6" s="1"/>
  <c r="BN136" i="6"/>
  <c r="BO136" i="6" s="1"/>
  <c r="BP136" i="6" s="1"/>
  <c r="DB134" i="6"/>
  <c r="DC134" i="6" s="1"/>
  <c r="BN143" i="6"/>
  <c r="BO143" i="6" s="1"/>
  <c r="BP143" i="6" s="1"/>
  <c r="DT152" i="6"/>
  <c r="DU152" i="6" s="1"/>
  <c r="DV152" i="6" s="1"/>
  <c r="DW152" i="6" s="1"/>
  <c r="BN146" i="6"/>
  <c r="BO146" i="6" s="1"/>
  <c r="BP146" i="6" s="1"/>
  <c r="BN139" i="6"/>
  <c r="BO139" i="6" s="1"/>
  <c r="BP139" i="6" s="1"/>
  <c r="DT159" i="6"/>
  <c r="DU159" i="6" s="1"/>
  <c r="DV159" i="6" s="1"/>
  <c r="DW159" i="6" s="1"/>
  <c r="DB161" i="6"/>
  <c r="DC161" i="6" s="1"/>
  <c r="DB163" i="6"/>
  <c r="DC163" i="6" s="1"/>
  <c r="BN171" i="6"/>
  <c r="BO171" i="6" s="1"/>
  <c r="BP171" i="6" s="1"/>
  <c r="BN173" i="6"/>
  <c r="BO173" i="6" s="1"/>
  <c r="BP173" i="6" s="1"/>
  <c r="DB171" i="6"/>
  <c r="DC171" i="6" s="1"/>
  <c r="DT185" i="6"/>
  <c r="DU185" i="6" s="1"/>
  <c r="DV185" i="6" s="1"/>
  <c r="DW185" i="6" s="1"/>
  <c r="DB182" i="6"/>
  <c r="DC182" i="6" s="1"/>
  <c r="DB185" i="6"/>
  <c r="DC185" i="6" s="1"/>
  <c r="DT35" i="6"/>
  <c r="DU35" i="6" s="1"/>
  <c r="DV35" i="6" s="1"/>
  <c r="DW35" i="6" s="1"/>
  <c r="DA68" i="6"/>
  <c r="DA33" i="6"/>
  <c r="DA34" i="6"/>
  <c r="DA54" i="6"/>
  <c r="DA64" i="6"/>
  <c r="DA88" i="6"/>
  <c r="DA133" i="6"/>
  <c r="DA134" i="6"/>
  <c r="DA127" i="6"/>
  <c r="DA190" i="6"/>
  <c r="BM17" i="6"/>
  <c r="BM46" i="6"/>
  <c r="BM55" i="6"/>
  <c r="BM62" i="6"/>
  <c r="BM69" i="6"/>
  <c r="BM110" i="6"/>
  <c r="BM105" i="6"/>
  <c r="BM130" i="6"/>
  <c r="BM135" i="6"/>
  <c r="BM142" i="6"/>
  <c r="BM171" i="6"/>
  <c r="BM185" i="6"/>
  <c r="BM187" i="6"/>
  <c r="BM181" i="6"/>
  <c r="DA23" i="6"/>
  <c r="DB44" i="6"/>
  <c r="DC44" i="6" s="1"/>
  <c r="DT70" i="6"/>
  <c r="DU70" i="6" s="1"/>
  <c r="DV70" i="6" s="1"/>
  <c r="DW70" i="6" s="1"/>
  <c r="CF35" i="6"/>
  <c r="CG35" i="6" s="1"/>
  <c r="CH35" i="6" s="1"/>
  <c r="CI35" i="6" s="1"/>
  <c r="BN46" i="6"/>
  <c r="BO46" i="6" s="1"/>
  <c r="BP46" i="6" s="1"/>
  <c r="DB40" i="6"/>
  <c r="DC40" i="6" s="1"/>
  <c r="DB67" i="6"/>
  <c r="DC67" i="6" s="1"/>
  <c r="BN61" i="6"/>
  <c r="BO61" i="6" s="1"/>
  <c r="BP61" i="6" s="1"/>
  <c r="DB50" i="6"/>
  <c r="DC50" i="6" s="1"/>
  <c r="BN84" i="6"/>
  <c r="BO84" i="6" s="1"/>
  <c r="BP84" i="6" s="1"/>
  <c r="DT61" i="6"/>
  <c r="DU61" i="6" s="1"/>
  <c r="DV61" i="6" s="1"/>
  <c r="DW61" i="6" s="1"/>
  <c r="BN70" i="6"/>
  <c r="BO70" i="6" s="1"/>
  <c r="BP70" i="6" s="1"/>
  <c r="DT77" i="6"/>
  <c r="DU77" i="6" s="1"/>
  <c r="DV77" i="6" s="1"/>
  <c r="DW77" i="6" s="1"/>
  <c r="BN77" i="6"/>
  <c r="BO77" i="6" s="1"/>
  <c r="BP77" i="6" s="1"/>
  <c r="DT87" i="6"/>
  <c r="DU87" i="6" s="1"/>
  <c r="DV87" i="6" s="1"/>
  <c r="DW87" i="6" s="1"/>
  <c r="DT90" i="6"/>
  <c r="DU90" i="6" s="1"/>
  <c r="DV90" i="6" s="1"/>
  <c r="DW90" i="6" s="1"/>
  <c r="DB86" i="6"/>
  <c r="DC86" i="6" s="1"/>
  <c r="BN97" i="6"/>
  <c r="BO97" i="6" s="1"/>
  <c r="BP97" i="6" s="1"/>
  <c r="BN96" i="6"/>
  <c r="BO96" i="6" s="1"/>
  <c r="BP96" i="6" s="1"/>
  <c r="DT109" i="6"/>
  <c r="DU109" i="6" s="1"/>
  <c r="DV109" i="6" s="1"/>
  <c r="DW109" i="6" s="1"/>
  <c r="BN107" i="6"/>
  <c r="BO107" i="6" s="1"/>
  <c r="BP107" i="6" s="1"/>
  <c r="DT110" i="6"/>
  <c r="DU110" i="6" s="1"/>
  <c r="DV110" i="6" s="1"/>
  <c r="DW110" i="6" s="1"/>
  <c r="DT99" i="6"/>
  <c r="DU99" i="6" s="1"/>
  <c r="DV99" i="6" s="1"/>
  <c r="DW99" i="6" s="1"/>
  <c r="DT107" i="6"/>
  <c r="DU107" i="6" s="1"/>
  <c r="DV107" i="6" s="1"/>
  <c r="DW107" i="6" s="1"/>
  <c r="BN134" i="6"/>
  <c r="BO134" i="6" s="1"/>
  <c r="BP134" i="6" s="1"/>
  <c r="DT118" i="6"/>
  <c r="DU118" i="6" s="1"/>
  <c r="DV118" i="6" s="1"/>
  <c r="DW118" i="6" s="1"/>
  <c r="DB131" i="6"/>
  <c r="DC131" i="6" s="1"/>
  <c r="BN137" i="6"/>
  <c r="BO137" i="6" s="1"/>
  <c r="BP137" i="6" s="1"/>
  <c r="DT129" i="6"/>
  <c r="DU129" i="6" s="1"/>
  <c r="DV129" i="6" s="1"/>
  <c r="DW129" i="6" s="1"/>
  <c r="DB138" i="6"/>
  <c r="DC138" i="6" s="1"/>
  <c r="DB128" i="6"/>
  <c r="DC128" i="6" s="1"/>
  <c r="DB148" i="6"/>
  <c r="DC148" i="6" s="1"/>
  <c r="DT156" i="6"/>
  <c r="DU156" i="6" s="1"/>
  <c r="DV156" i="6" s="1"/>
  <c r="DW156" i="6" s="1"/>
  <c r="DT141" i="6"/>
  <c r="DU141" i="6" s="1"/>
  <c r="DV141" i="6" s="1"/>
  <c r="DW141" i="6" s="1"/>
  <c r="DT162" i="6"/>
  <c r="DU162" i="6" s="1"/>
  <c r="DV162" i="6" s="1"/>
  <c r="DW162" i="6" s="1"/>
  <c r="BN163" i="6"/>
  <c r="BO163" i="6" s="1"/>
  <c r="BP163" i="6" s="1"/>
  <c r="DB168" i="6"/>
  <c r="DC168" i="6" s="1"/>
  <c r="BN165" i="6"/>
  <c r="BO165" i="6" s="1"/>
  <c r="BP165" i="6" s="1"/>
  <c r="BN155" i="6"/>
  <c r="BO155" i="6" s="1"/>
  <c r="BP155" i="6" s="1"/>
  <c r="DB176" i="6"/>
  <c r="DC176" i="6" s="1"/>
  <c r="DT173" i="6"/>
  <c r="DU173" i="6" s="1"/>
  <c r="DV173" i="6" s="1"/>
  <c r="DW173" i="6" s="1"/>
  <c r="DT175" i="6"/>
  <c r="DU175" i="6" s="1"/>
  <c r="DV175" i="6" s="1"/>
  <c r="DW175" i="6" s="1"/>
  <c r="BN175" i="6"/>
  <c r="BO175" i="6" s="1"/>
  <c r="BP175" i="6" s="1"/>
  <c r="BN186" i="6"/>
  <c r="BO186" i="6" s="1"/>
  <c r="BP186" i="6" s="1"/>
  <c r="BN189" i="6"/>
  <c r="BO189" i="6" s="1"/>
  <c r="BP189" i="6" s="1"/>
  <c r="BM36" i="6"/>
  <c r="DT22" i="6"/>
  <c r="DU22" i="6" s="1"/>
  <c r="DV22" i="6" s="1"/>
  <c r="DW22" i="6" s="1"/>
  <c r="DA46" i="6"/>
  <c r="DA55" i="6"/>
  <c r="DA56" i="6"/>
  <c r="DA78" i="6"/>
  <c r="DA163" i="6"/>
  <c r="DA168" i="6"/>
  <c r="DA180" i="6"/>
  <c r="BM138" i="6"/>
  <c r="BM175" i="6"/>
  <c r="DB31" i="6"/>
  <c r="DC31" i="6" s="1"/>
  <c r="CF52" i="6"/>
  <c r="CG52" i="6" s="1"/>
  <c r="CH52" i="6" s="1"/>
  <c r="CI52" i="6" s="1"/>
  <c r="DB34" i="6"/>
  <c r="DC34" i="6" s="1"/>
  <c r="DB49" i="6"/>
  <c r="DC49" i="6" s="1"/>
  <c r="DB46" i="6"/>
  <c r="DC46" i="6" s="1"/>
  <c r="BN44" i="6"/>
  <c r="BO44" i="6" s="1"/>
  <c r="BP44" i="6" s="1"/>
  <c r="DB60" i="6"/>
  <c r="DC60" i="6" s="1"/>
  <c r="DB69" i="6"/>
  <c r="DC69" i="6" s="1"/>
  <c r="BN53" i="6"/>
  <c r="BO53" i="6" s="1"/>
  <c r="BP53" i="6" s="1"/>
  <c r="DT54" i="6"/>
  <c r="DU54" i="6" s="1"/>
  <c r="DV54" i="6" s="1"/>
  <c r="DW54" i="6" s="1"/>
  <c r="BN48" i="6"/>
  <c r="BO48" i="6" s="1"/>
  <c r="BP48" i="6" s="1"/>
  <c r="DT64" i="6"/>
  <c r="DU64" i="6" s="1"/>
  <c r="DV64" i="6" s="1"/>
  <c r="DW64" i="6" s="1"/>
  <c r="DT72" i="6"/>
  <c r="DU72" i="6" s="1"/>
  <c r="DV72" i="6" s="1"/>
  <c r="DW72" i="6" s="1"/>
  <c r="DT79" i="6"/>
  <c r="DU79" i="6" s="1"/>
  <c r="DV79" i="6" s="1"/>
  <c r="DW79" i="6" s="1"/>
  <c r="BN90" i="6"/>
  <c r="BO90" i="6" s="1"/>
  <c r="BP90" i="6" s="1"/>
  <c r="DT112" i="6"/>
  <c r="DU112" i="6" s="1"/>
  <c r="DV112" i="6" s="1"/>
  <c r="DW112" i="6" s="1"/>
  <c r="DT98" i="6"/>
  <c r="DU98" i="6" s="1"/>
  <c r="DV98" i="6" s="1"/>
  <c r="DW98" i="6" s="1"/>
  <c r="DB114" i="6"/>
  <c r="DC114" i="6" s="1"/>
  <c r="DT96" i="6"/>
  <c r="DU96" i="6" s="1"/>
  <c r="DV96" i="6" s="1"/>
  <c r="DW96" i="6" s="1"/>
  <c r="DT103" i="6"/>
  <c r="DU103" i="6" s="1"/>
  <c r="DV103" i="6" s="1"/>
  <c r="DW103" i="6" s="1"/>
  <c r="BN113" i="6"/>
  <c r="BO113" i="6" s="1"/>
  <c r="BP113" i="6" s="1"/>
  <c r="DB127" i="6"/>
  <c r="DC127" i="6" s="1"/>
  <c r="BN135" i="6"/>
  <c r="BO135" i="6" s="1"/>
  <c r="BP135" i="6" s="1"/>
  <c r="DB112" i="6"/>
  <c r="DC112" i="6" s="1"/>
  <c r="DB137" i="6"/>
  <c r="DC137" i="6" s="1"/>
  <c r="DT146" i="6"/>
  <c r="DU146" i="6" s="1"/>
  <c r="DV146" i="6" s="1"/>
  <c r="DW146" i="6" s="1"/>
  <c r="BN132" i="6"/>
  <c r="BO132" i="6" s="1"/>
  <c r="BP132" i="6" s="1"/>
  <c r="DB142" i="6"/>
  <c r="DC142" i="6" s="1"/>
  <c r="DB162" i="6"/>
  <c r="DC162" i="6" s="1"/>
  <c r="BN152" i="6"/>
  <c r="BO152" i="6" s="1"/>
  <c r="BP152" i="6" s="1"/>
  <c r="DT179" i="6"/>
  <c r="DU179" i="6" s="1"/>
  <c r="DV179" i="6" s="1"/>
  <c r="DW179" i="6" s="1"/>
  <c r="DB172" i="6"/>
  <c r="DC172" i="6" s="1"/>
  <c r="DT166" i="6"/>
  <c r="DU166" i="6" s="1"/>
  <c r="DV166" i="6" s="1"/>
  <c r="DW166" i="6" s="1"/>
  <c r="DT178" i="6"/>
  <c r="DU178" i="6" s="1"/>
  <c r="DV178" i="6" s="1"/>
  <c r="DW178" i="6" s="1"/>
  <c r="BN181" i="6"/>
  <c r="BO181" i="6" s="1"/>
  <c r="BP181" i="6" s="1"/>
  <c r="DB191" i="6"/>
  <c r="DC191" i="6" s="1"/>
  <c r="DD191" i="6" s="1"/>
  <c r="DT188" i="6"/>
  <c r="DU188" i="6" s="1"/>
  <c r="DV188" i="6" s="1"/>
  <c r="DW188" i="6" s="1"/>
  <c r="DT191" i="6"/>
  <c r="DU191" i="6" s="1"/>
  <c r="DV191" i="6" s="1"/>
  <c r="DW191" i="6" s="1"/>
  <c r="CF28" i="6"/>
  <c r="CG28" i="6" s="1"/>
  <c r="CH28" i="6" s="1"/>
  <c r="CI28" i="6" s="1"/>
  <c r="DA20" i="6"/>
  <c r="DA90" i="6"/>
  <c r="DA117" i="6"/>
  <c r="DA136" i="6"/>
  <c r="DA151" i="6"/>
  <c r="DA154" i="6"/>
  <c r="BM65" i="6"/>
  <c r="BM73" i="6"/>
  <c r="BM86" i="6"/>
  <c r="BM93" i="6"/>
  <c r="BM125" i="6"/>
  <c r="BM26" i="6"/>
  <c r="BN35" i="6"/>
  <c r="BO35" i="6" s="1"/>
  <c r="BP35" i="6" s="1"/>
  <c r="DB33" i="6"/>
  <c r="DC33" i="6" s="1"/>
  <c r="BN38" i="6"/>
  <c r="BO38" i="6" s="1"/>
  <c r="BP38" i="6" s="1"/>
  <c r="BN50" i="6"/>
  <c r="BO50" i="6" s="1"/>
  <c r="BP50" i="6" s="1"/>
  <c r="BN41" i="6"/>
  <c r="BO41" i="6" s="1"/>
  <c r="BP41" i="6" s="1"/>
  <c r="DT46" i="6"/>
  <c r="DU46" i="6" s="1"/>
  <c r="DV46" i="6" s="1"/>
  <c r="DW46" i="6" s="1"/>
  <c r="DT53" i="6"/>
  <c r="DU53" i="6" s="1"/>
  <c r="DV53" i="6" s="1"/>
  <c r="DW53" i="6" s="1"/>
  <c r="BN62" i="6"/>
  <c r="BO62" i="6" s="1"/>
  <c r="BP62" i="6" s="1"/>
  <c r="DB62" i="6"/>
  <c r="DC62" i="6" s="1"/>
  <c r="BN57" i="6"/>
  <c r="BO57" i="6" s="1"/>
  <c r="BP57" i="6" s="1"/>
  <c r="BN67" i="6"/>
  <c r="BO67" i="6" s="1"/>
  <c r="BP67" i="6" s="1"/>
  <c r="DT75" i="6"/>
  <c r="DU75" i="6" s="1"/>
  <c r="DV75" i="6" s="1"/>
  <c r="DW75" i="6" s="1"/>
  <c r="DB111" i="6"/>
  <c r="DC111" i="6" s="1"/>
  <c r="DT68" i="6"/>
  <c r="DU68" i="6" s="1"/>
  <c r="DV68" i="6" s="1"/>
  <c r="DW68" i="6" s="1"/>
  <c r="DB93" i="6"/>
  <c r="DC93" i="6" s="1"/>
  <c r="DT92" i="6"/>
  <c r="DU92" i="6" s="1"/>
  <c r="DV92" i="6" s="1"/>
  <c r="DW92" i="6" s="1"/>
  <c r="DT82" i="6"/>
  <c r="DU82" i="6" s="1"/>
  <c r="DV82" i="6" s="1"/>
  <c r="DW82" i="6" s="1"/>
  <c r="DT102" i="6"/>
  <c r="DU102" i="6" s="1"/>
  <c r="DV102" i="6" s="1"/>
  <c r="DW102" i="6" s="1"/>
  <c r="DB97" i="6"/>
  <c r="DC97" i="6" s="1"/>
  <c r="DB116" i="6"/>
  <c r="DC116" i="6" s="1"/>
  <c r="BN98" i="6"/>
  <c r="BO98" i="6" s="1"/>
  <c r="BP98" i="6" s="1"/>
  <c r="BN106" i="6"/>
  <c r="BO106" i="6" s="1"/>
  <c r="BP106" i="6" s="1"/>
  <c r="DT114" i="6"/>
  <c r="DU114" i="6" s="1"/>
  <c r="DV114" i="6" s="1"/>
  <c r="DW114" i="6" s="1"/>
  <c r="DB110" i="6"/>
  <c r="DC110" i="6" s="1"/>
  <c r="DB124" i="6"/>
  <c r="DC124" i="6" s="1"/>
  <c r="BN114" i="6"/>
  <c r="BO114" i="6" s="1"/>
  <c r="BP114" i="6" s="1"/>
  <c r="BN158" i="6"/>
  <c r="BO158" i="6" s="1"/>
  <c r="BP158" i="6" s="1"/>
  <c r="DB135" i="6"/>
  <c r="DC135" i="6" s="1"/>
  <c r="BN130" i="6"/>
  <c r="BO130" i="6" s="1"/>
  <c r="BP130" i="6" s="1"/>
  <c r="DT134" i="6"/>
  <c r="DU134" i="6" s="1"/>
  <c r="DV134" i="6" s="1"/>
  <c r="DW134" i="6" s="1"/>
  <c r="DB153" i="6"/>
  <c r="DC153" i="6" s="1"/>
  <c r="DB149" i="6"/>
  <c r="DC149" i="6" s="1"/>
  <c r="BN164" i="6"/>
  <c r="BO164" i="6" s="1"/>
  <c r="BP164" i="6" s="1"/>
  <c r="BN157" i="6"/>
  <c r="BO157" i="6" s="1"/>
  <c r="BP157" i="6" s="1"/>
  <c r="CF165" i="6"/>
  <c r="CG165" i="6" s="1"/>
  <c r="CH165" i="6" s="1"/>
  <c r="CI165" i="6" s="1"/>
  <c r="DB164" i="6"/>
  <c r="DC164" i="6" s="1"/>
  <c r="DT167" i="6"/>
  <c r="DU167" i="6" s="1"/>
  <c r="DV167" i="6" s="1"/>
  <c r="DW167" i="6" s="1"/>
  <c r="BN167" i="6"/>
  <c r="BO167" i="6" s="1"/>
  <c r="BP167" i="6" s="1"/>
  <c r="DB156" i="6"/>
  <c r="DC156" i="6" s="1"/>
  <c r="BN169" i="6"/>
  <c r="BO169" i="6" s="1"/>
  <c r="BP169" i="6" s="1"/>
  <c r="DT183" i="6"/>
  <c r="DU183" i="6" s="1"/>
  <c r="DV183" i="6" s="1"/>
  <c r="DW183" i="6" s="1"/>
  <c r="BN184" i="6"/>
  <c r="BO184" i="6" s="1"/>
  <c r="BP184" i="6" s="1"/>
  <c r="DT180" i="6"/>
  <c r="DU180" i="6" s="1"/>
  <c r="DV180" i="6" s="1"/>
  <c r="DW180" i="6" s="1"/>
  <c r="BM33" i="6"/>
  <c r="DT32" i="6"/>
  <c r="DU32" i="6" s="1"/>
  <c r="DV32" i="6" s="1"/>
  <c r="DW32" i="6" s="1"/>
  <c r="DT19" i="6"/>
  <c r="CF21" i="6"/>
  <c r="DB17" i="6"/>
  <c r="DT17" i="6"/>
  <c r="BN27" i="6" l="1"/>
  <c r="BO27" i="6" s="1"/>
  <c r="BN28" i="6"/>
  <c r="BO28" i="6" s="1"/>
  <c r="BN29" i="6"/>
  <c r="BO29" i="6" s="1"/>
  <c r="BN30" i="6"/>
  <c r="BO30" i="6" s="1"/>
  <c r="CF20" i="6"/>
  <c r="CG20" i="6" s="1"/>
  <c r="DB20" i="6"/>
  <c r="DC20" i="6" s="1"/>
  <c r="CF19" i="6"/>
  <c r="CG19" i="6" s="1"/>
  <c r="DB18" i="6"/>
  <c r="DC18" i="6" s="1"/>
  <c r="DD18" i="6" s="1"/>
  <c r="DB19" i="6"/>
  <c r="DC19" i="6" s="1"/>
  <c r="DE26" i="6" s="1"/>
  <c r="DT18" i="6"/>
  <c r="DU18" i="6" s="1"/>
  <c r="BN26" i="6"/>
  <c r="BO26" i="6" s="1"/>
  <c r="BP26" i="6" s="1"/>
  <c r="CF22" i="6"/>
  <c r="CG22" i="6" s="1"/>
  <c r="CJ70" i="6" s="1"/>
  <c r="BN25" i="6"/>
  <c r="BO25" i="6" s="1"/>
  <c r="CF23" i="6"/>
  <c r="CG23" i="6" s="1"/>
  <c r="DU19" i="6"/>
  <c r="DD157" i="6"/>
  <c r="DD25" i="6"/>
  <c r="DD26" i="6"/>
  <c r="DD88" i="6"/>
  <c r="DD117" i="6"/>
  <c r="DD22" i="6"/>
  <c r="DD55" i="6"/>
  <c r="DD115" i="6"/>
  <c r="DD78" i="6"/>
  <c r="DD174" i="6"/>
  <c r="DD107" i="6"/>
  <c r="DD104" i="6"/>
  <c r="DD54" i="6"/>
  <c r="DD90" i="6"/>
  <c r="DD102" i="6"/>
  <c r="DD74" i="6"/>
  <c r="DD24" i="6"/>
  <c r="DD155" i="6"/>
  <c r="DD178" i="6"/>
  <c r="DD66" i="6"/>
  <c r="DD27" i="6"/>
  <c r="DD160" i="6"/>
  <c r="DD56" i="6"/>
  <c r="DD81" i="6"/>
  <c r="DD146" i="6"/>
  <c r="DD190" i="6"/>
  <c r="DD188" i="6"/>
  <c r="DD163" i="6"/>
  <c r="DD61" i="6"/>
  <c r="DD154" i="6"/>
  <c r="DD100" i="6"/>
  <c r="DD30" i="6"/>
  <c r="DD130" i="6"/>
  <c r="DD126" i="6"/>
  <c r="DD63" i="6"/>
  <c r="DD136" i="6"/>
  <c r="DD64" i="6"/>
  <c r="DD43" i="6"/>
  <c r="DD121" i="6"/>
  <c r="DD99" i="6"/>
  <c r="DD29" i="6"/>
  <c r="DD141" i="6"/>
  <c r="DD123" i="6"/>
  <c r="DD134" i="6"/>
  <c r="DD37" i="6"/>
  <c r="DD96" i="6"/>
  <c r="DD106" i="6"/>
  <c r="DD79" i="6"/>
  <c r="DD70" i="6"/>
  <c r="DD101" i="6"/>
  <c r="DD82" i="6"/>
  <c r="DD192" i="6"/>
  <c r="DD127" i="6"/>
  <c r="DD137" i="6"/>
  <c r="DD143" i="6"/>
  <c r="DD128" i="6"/>
  <c r="DD65" i="6"/>
  <c r="DD152" i="6"/>
  <c r="DD186" i="6"/>
  <c r="DD98" i="6"/>
  <c r="DD87" i="6"/>
  <c r="DD133" i="6"/>
  <c r="DD94" i="6"/>
  <c r="DD183" i="6"/>
  <c r="DD181" i="6"/>
  <c r="DD23" i="6"/>
  <c r="DD47" i="6"/>
  <c r="DC21" i="6"/>
  <c r="DD21" i="6" s="1"/>
  <c r="DD142" i="6"/>
  <c r="DD112" i="6"/>
  <c r="DD52" i="6"/>
  <c r="DD170" i="6"/>
  <c r="DD184" i="6"/>
  <c r="DD35" i="6"/>
  <c r="DD187" i="6"/>
  <c r="DD124" i="6"/>
  <c r="DD28" i="6"/>
  <c r="DD180" i="6"/>
  <c r="DD34" i="6"/>
  <c r="DD131" i="6"/>
  <c r="DD161" i="6"/>
  <c r="DD119" i="6"/>
  <c r="DD176" i="6"/>
  <c r="DD129" i="6"/>
  <c r="DD138" i="6"/>
  <c r="DD182" i="6"/>
  <c r="DD125" i="6"/>
  <c r="DD168" i="6"/>
  <c r="DD33" i="6"/>
  <c r="DD185" i="6"/>
  <c r="DD153" i="6"/>
  <c r="DD148" i="6"/>
  <c r="DD108" i="6"/>
  <c r="DD51" i="6"/>
  <c r="DD139" i="6"/>
  <c r="DD177" i="6"/>
  <c r="DD105" i="6"/>
  <c r="DD114" i="6"/>
  <c r="DD109" i="6"/>
  <c r="DD159" i="6"/>
  <c r="DD40" i="6"/>
  <c r="DD179" i="6"/>
  <c r="DD173" i="6"/>
  <c r="DD145" i="6"/>
  <c r="DD68" i="6"/>
  <c r="DD83" i="6"/>
  <c r="DD67" i="6"/>
  <c r="DD91" i="6"/>
  <c r="DD103" i="6"/>
  <c r="DD169" i="6"/>
  <c r="DD39" i="6"/>
  <c r="DD113" i="6"/>
  <c r="DD158" i="6"/>
  <c r="DD86" i="6"/>
  <c r="DD132" i="6"/>
  <c r="DD77" i="6"/>
  <c r="DD72" i="6"/>
  <c r="DD95" i="6"/>
  <c r="DD45" i="6"/>
  <c r="DD164" i="6"/>
  <c r="DD89" i="6"/>
  <c r="DD175" i="6"/>
  <c r="DD92" i="6"/>
  <c r="DD49" i="6"/>
  <c r="DD151" i="6"/>
  <c r="DD156" i="6"/>
  <c r="DD162" i="6"/>
  <c r="DD71" i="6"/>
  <c r="DD76" i="6"/>
  <c r="DD58" i="6"/>
  <c r="DD62" i="6"/>
  <c r="DD93" i="6"/>
  <c r="DD118" i="6"/>
  <c r="DD69" i="6"/>
  <c r="DD111" i="6"/>
  <c r="DD165" i="6"/>
  <c r="DD44" i="6"/>
  <c r="DD50" i="6"/>
  <c r="DD110" i="6"/>
  <c r="DD36" i="6"/>
  <c r="DD80" i="6"/>
  <c r="DD147" i="6"/>
  <c r="DD150" i="6"/>
  <c r="DD144" i="6"/>
  <c r="DD167" i="6"/>
  <c r="DD59" i="6"/>
  <c r="DD149" i="6"/>
  <c r="DD42" i="6"/>
  <c r="DD171" i="6"/>
  <c r="DD140" i="6"/>
  <c r="DD53" i="6"/>
  <c r="DD60" i="6"/>
  <c r="DD46" i="6"/>
  <c r="DD73" i="6"/>
  <c r="DD84" i="6"/>
  <c r="DD166" i="6"/>
  <c r="DD32" i="6"/>
  <c r="DD172" i="6"/>
  <c r="DD41" i="6"/>
  <c r="DD31" i="6"/>
  <c r="DD97" i="6"/>
  <c r="DD75" i="6"/>
  <c r="DD57" i="6"/>
  <c r="DD48" i="6"/>
  <c r="DD116" i="6"/>
  <c r="DD85" i="6"/>
  <c r="DD38" i="6"/>
  <c r="DD189" i="6"/>
  <c r="DD122" i="6"/>
  <c r="DD135" i="6"/>
  <c r="DC17" i="6"/>
  <c r="DD17" i="6" s="1"/>
  <c r="BO31" i="6"/>
  <c r="CG21" i="6"/>
  <c r="DU17" i="6"/>
  <c r="DE31" i="6"/>
  <c r="DE30" i="6"/>
  <c r="CF18" i="6"/>
  <c r="BN24" i="6"/>
  <c r="BN23" i="6"/>
  <c r="BN22" i="6"/>
  <c r="BN21" i="6"/>
  <c r="BN19" i="6"/>
  <c r="BN18" i="6"/>
  <c r="BN17" i="6"/>
  <c r="CF17" i="6"/>
  <c r="BO24" i="6" l="1"/>
  <c r="BP24" i="6" s="1"/>
  <c r="CG17" i="6"/>
  <c r="CJ115" i="6" s="1"/>
  <c r="BO19" i="6"/>
  <c r="BP19" i="6" s="1"/>
  <c r="BR118" i="6" s="1"/>
  <c r="DX19" i="6"/>
  <c r="DX70" i="6"/>
  <c r="Z70" i="6" s="1"/>
  <c r="BP25" i="6"/>
  <c r="CJ34" i="6"/>
  <c r="Z34" i="6" s="1"/>
  <c r="CJ27" i="6"/>
  <c r="Z27" i="6" s="1"/>
  <c r="DE23" i="6"/>
  <c r="DV19" i="6"/>
  <c r="DW19" i="6" s="1"/>
  <c r="DX22" i="6"/>
  <c r="DV18" i="6"/>
  <c r="DW18" i="6" s="1"/>
  <c r="DY20" i="6" s="1"/>
  <c r="DX20" i="6"/>
  <c r="CH23" i="6"/>
  <c r="CI23" i="6" s="1"/>
  <c r="CK37" i="6" s="1"/>
  <c r="AG37" i="6" s="1"/>
  <c r="CJ37" i="6"/>
  <c r="Z37" i="6" s="1"/>
  <c r="DE17" i="6"/>
  <c r="CJ18" i="6"/>
  <c r="DE18" i="6"/>
  <c r="DD19" i="6"/>
  <c r="DE21" i="6"/>
  <c r="DE24" i="6"/>
  <c r="DD20" i="6"/>
  <c r="DF24" i="6" s="1"/>
  <c r="DF31" i="6"/>
  <c r="DE19" i="6"/>
  <c r="DE20" i="6"/>
  <c r="DE22" i="6"/>
  <c r="DF17" i="6"/>
  <c r="DF19" i="6"/>
  <c r="DX18" i="6"/>
  <c r="DX35" i="6"/>
  <c r="BP31" i="6"/>
  <c r="BQ37" i="6"/>
  <c r="W37" i="6" s="1"/>
  <c r="BP30" i="6"/>
  <c r="BQ36" i="6"/>
  <c r="W36" i="6" s="1"/>
  <c r="CH22" i="6"/>
  <c r="CI22" i="6" s="1"/>
  <c r="CK70" i="6" s="1"/>
  <c r="CJ35" i="6"/>
  <c r="BP29" i="6"/>
  <c r="BP28" i="6"/>
  <c r="BQ33" i="6"/>
  <c r="W33" i="6" s="1"/>
  <c r="BP27" i="6"/>
  <c r="CH21" i="6"/>
  <c r="CI21" i="6" s="1"/>
  <c r="CJ29" i="6"/>
  <c r="Z29" i="6" s="1"/>
  <c r="BO23" i="6"/>
  <c r="BQ31" i="6" s="1"/>
  <c r="W31" i="6" s="1"/>
  <c r="BO22" i="6"/>
  <c r="BQ69" i="6" s="1"/>
  <c r="W69" i="6" s="1"/>
  <c r="CH20" i="6"/>
  <c r="CI20" i="6" s="1"/>
  <c r="BO18" i="6"/>
  <c r="DV17" i="6"/>
  <c r="DW17" i="6" s="1"/>
  <c r="DY70" i="6" s="1"/>
  <c r="DX17" i="6"/>
  <c r="DF30" i="6"/>
  <c r="DF18" i="6"/>
  <c r="CJ17" i="6"/>
  <c r="BO17" i="6"/>
  <c r="BQ116" i="6" s="1"/>
  <c r="BO21" i="6"/>
  <c r="BQ67" i="6" s="1"/>
  <c r="W67" i="6" s="1"/>
  <c r="CG18" i="6"/>
  <c r="CH19" i="6"/>
  <c r="CI19" i="6" s="1"/>
  <c r="CJ26" i="6"/>
  <c r="Z26" i="6" s="1"/>
  <c r="BN20" i="6"/>
  <c r="CJ25" i="6" l="1"/>
  <c r="Z25" i="6" s="1"/>
  <c r="Z35" i="6"/>
  <c r="Z18" i="6"/>
  <c r="Z17" i="6"/>
  <c r="CH17" i="6"/>
  <c r="CI17" i="6" s="1"/>
  <c r="CK115" i="6" s="1"/>
  <c r="BQ118" i="6"/>
  <c r="BP18" i="6"/>
  <c r="BR117" i="6" s="1"/>
  <c r="BQ117" i="6"/>
  <c r="CK17" i="6"/>
  <c r="DF20" i="6"/>
  <c r="DF26" i="6"/>
  <c r="BP23" i="6"/>
  <c r="AG70" i="6"/>
  <c r="CK34" i="6"/>
  <c r="AG34" i="6" s="1"/>
  <c r="CK27" i="6"/>
  <c r="AG27" i="6" s="1"/>
  <c r="CJ23" i="6"/>
  <c r="Z23" i="6" s="1"/>
  <c r="CJ19" i="6"/>
  <c r="Z19" i="6" s="1"/>
  <c r="DY22" i="6"/>
  <c r="BR37" i="6"/>
  <c r="AC37" i="6" s="1"/>
  <c r="BR36" i="6"/>
  <c r="AC36" i="6" s="1"/>
  <c r="BQ28" i="6"/>
  <c r="W28" i="6" s="1"/>
  <c r="BQ29" i="6"/>
  <c r="W29" i="6" s="1"/>
  <c r="BQ30" i="6"/>
  <c r="W30" i="6" s="1"/>
  <c r="BQ32" i="6"/>
  <c r="W32" i="6" s="1"/>
  <c r="BR32" i="6"/>
  <c r="AC32" i="6" s="1"/>
  <c r="BQ34" i="6"/>
  <c r="W34" i="6" s="1"/>
  <c r="CK35" i="6"/>
  <c r="BR34" i="6"/>
  <c r="AC34" i="6" s="1"/>
  <c r="BR33" i="6"/>
  <c r="AC33" i="6" s="1"/>
  <c r="CJ31" i="6"/>
  <c r="Z31" i="6" s="1"/>
  <c r="CJ21" i="6"/>
  <c r="Z21" i="6" s="1"/>
  <c r="CJ28" i="6"/>
  <c r="Z28" i="6" s="1"/>
  <c r="DY35" i="6"/>
  <c r="DY19" i="6"/>
  <c r="CK18" i="6"/>
  <c r="BQ19" i="6"/>
  <c r="W19" i="6" s="1"/>
  <c r="DF22" i="6"/>
  <c r="DF21" i="6"/>
  <c r="DF23" i="6"/>
  <c r="BQ25" i="6"/>
  <c r="W25" i="6" s="1"/>
  <c r="CJ22" i="6"/>
  <c r="Z22" i="6" s="1"/>
  <c r="BQ17" i="6"/>
  <c r="W17" i="6" s="1"/>
  <c r="CK29" i="6"/>
  <c r="AG29" i="6" s="1"/>
  <c r="BP22" i="6"/>
  <c r="BR69" i="6" s="1"/>
  <c r="AC69" i="6" s="1"/>
  <c r="BO20" i="6"/>
  <c r="BQ21" i="6" s="1"/>
  <c r="W21" i="6" s="1"/>
  <c r="CK26" i="6"/>
  <c r="AG26" i="6" s="1"/>
  <c r="DY17" i="6"/>
  <c r="DY18" i="6"/>
  <c r="BP17" i="6"/>
  <c r="BQ18" i="6"/>
  <c r="W18" i="6" s="1"/>
  <c r="BR31" i="6"/>
  <c r="AC31" i="6" s="1"/>
  <c r="CH18" i="6"/>
  <c r="CI18" i="6" s="1"/>
  <c r="CJ20" i="6"/>
  <c r="Z20" i="6" s="1"/>
  <c r="BP21" i="6"/>
  <c r="BR67" i="6" s="1"/>
  <c r="AC67" i="6" s="1"/>
  <c r="CK25" i="6" l="1"/>
  <c r="AG25" i="6" s="1"/>
  <c r="BR19" i="6"/>
  <c r="AC19" i="6" s="1"/>
  <c r="BR116" i="6"/>
  <c r="AG17" i="6"/>
  <c r="BR30" i="6"/>
  <c r="AC30" i="6" s="1"/>
  <c r="BQ27" i="6"/>
  <c r="W27" i="6" s="1"/>
  <c r="BQ45" i="6"/>
  <c r="W45" i="6" s="1"/>
  <c r="BQ66" i="6"/>
  <c r="W66" i="6" s="1"/>
  <c r="BR29" i="6"/>
  <c r="AC29" i="6" s="1"/>
  <c r="BR28" i="6"/>
  <c r="AC28" i="6" s="1"/>
  <c r="BQ26" i="6"/>
  <c r="W26" i="6" s="1"/>
  <c r="CK23" i="6"/>
  <c r="AG23" i="6" s="1"/>
  <c r="CK19" i="6"/>
  <c r="AG19" i="6" s="1"/>
  <c r="AG35" i="6"/>
  <c r="BQ23" i="6"/>
  <c r="W23" i="6" s="1"/>
  <c r="CK31" i="6"/>
  <c r="AG31" i="6" s="1"/>
  <c r="CK21" i="6"/>
  <c r="AG21" i="6" s="1"/>
  <c r="CK28" i="6"/>
  <c r="AG28" i="6" s="1"/>
  <c r="BQ22" i="6"/>
  <c r="W22" i="6" s="1"/>
  <c r="AG18" i="6"/>
  <c r="BR25" i="6"/>
  <c r="AC25" i="6" s="1"/>
  <c r="BQ24" i="6"/>
  <c r="W24" i="6" s="1"/>
  <c r="BQ20" i="6"/>
  <c r="W20" i="6" s="1"/>
  <c r="CK22" i="6"/>
  <c r="AG22" i="6" s="1"/>
  <c r="BP20" i="6"/>
  <c r="BR45" i="6" s="1"/>
  <c r="AC45" i="6" s="1"/>
  <c r="CK20" i="6"/>
  <c r="AG20" i="6" s="1"/>
  <c r="BR18" i="6"/>
  <c r="AC18" i="6" s="1"/>
  <c r="BR17" i="6"/>
  <c r="AC17" i="6" s="1"/>
  <c r="Z47" i="6"/>
  <c r="Z145" i="6"/>
  <c r="Z96" i="6"/>
  <c r="Z194" i="6"/>
  <c r="BR27" i="6" l="1"/>
  <c r="AC27" i="6" s="1"/>
  <c r="BR21" i="6"/>
  <c r="AC21" i="6" s="1"/>
  <c r="BR66" i="6"/>
  <c r="AC66" i="6" s="1"/>
  <c r="BR26" i="6"/>
  <c r="AC26" i="6" s="1"/>
  <c r="BR22" i="6"/>
  <c r="AC22" i="6" s="1"/>
  <c r="W47" i="6"/>
  <c r="W145" i="6"/>
  <c r="W194" i="6"/>
  <c r="BR23" i="6"/>
  <c r="AC23" i="6" s="1"/>
  <c r="BR20" i="6"/>
  <c r="AC20" i="6" s="1"/>
  <c r="W96" i="6"/>
  <c r="AG194" i="6"/>
  <c r="BR24" i="6"/>
  <c r="AC24" i="6" s="1"/>
  <c r="AG145" i="6" l="1"/>
  <c r="AG47" i="6"/>
  <c r="AG96" i="6"/>
  <c r="AC96" i="6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AC194" i="6" l="1"/>
  <c r="AC145" i="6"/>
  <c r="AC47" i="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<sst xmlns="http://schemas.openxmlformats.org/spreadsheetml/2006/main" count="391" uniqueCount="166">
  <si>
    <t>様式第12号の2</t>
    <rPh sb="0" eb="2">
      <t>ヨウシキ</t>
    </rPh>
    <rPh sb="2" eb="3">
      <t>ダイ</t>
    </rPh>
    <rPh sb="5" eb="6">
      <t>ゴウ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</si>
  <si>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</si>
  <si>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</si>
  <si>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重度障害者等雇用支援サービス提供実績記録票</t>
    <phoneticPr fontId="2"/>
  </si>
  <si>
    <t>支給決定企業の名称</t>
    <rPh sb="0" eb="6">
      <t>シキュウケッテイキギョウ</t>
    </rPh>
    <rPh sb="7" eb="9">
      <t>メイショウ</t>
    </rPh>
    <phoneticPr fontId="2"/>
  </si>
  <si>
    <t>重度障害者等の氏名</t>
    <rPh sb="0" eb="6">
      <t>ジュウドショウガイシャトウ</t>
    </rPh>
    <rPh sb="7" eb="9">
      <t>シメイ</t>
    </rPh>
    <phoneticPr fontId="2"/>
  </si>
  <si>
    <t>サービス種別</t>
    <rPh sb="4" eb="6">
      <t>シュベツ</t>
    </rPh>
    <phoneticPr fontId="2"/>
  </si>
  <si>
    <t>事業所番号</t>
    <rPh sb="0" eb="3">
      <t>ジギョウショ</t>
    </rPh>
    <rPh sb="3" eb="5">
      <t>バンゴウ</t>
    </rPh>
    <phoneticPr fontId="2"/>
  </si>
  <si>
    <t>総決定支給量</t>
    <rPh sb="0" eb="3">
      <t>ソウケッテイ</t>
    </rPh>
    <rPh sb="3" eb="6">
      <t>シキュウリョウ</t>
    </rPh>
    <phoneticPr fontId="2"/>
  </si>
  <si>
    <t>職場
介助</t>
    <rPh sb="0" eb="2">
      <t>ショクバ</t>
    </rPh>
    <rPh sb="3" eb="5">
      <t>カイジョ</t>
    </rPh>
    <phoneticPr fontId="2"/>
  </si>
  <si>
    <t>通勤
援助</t>
    <rPh sb="0" eb="2">
      <t>ツウキン</t>
    </rPh>
    <rPh sb="3" eb="5">
      <t>エンジョ</t>
    </rPh>
    <phoneticPr fontId="2"/>
  </si>
  <si>
    <t>契約
支給量</t>
    <rPh sb="0" eb="2">
      <t>ケイヤク</t>
    </rPh>
    <rPh sb="3" eb="6">
      <t>シキュウリョウ</t>
    </rPh>
    <phoneticPr fontId="2"/>
  </si>
  <si>
    <t>事業者
事業所
の名称</t>
    <rPh sb="0" eb="3">
      <t>ジギョウシャ</t>
    </rPh>
    <rPh sb="4" eb="7">
      <t>ジギョウショ</t>
    </rPh>
    <rPh sb="9" eb="11">
      <t>メイショウ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</si>
  <si>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</si>
  <si>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</si>
  <si>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重度障害者等就労支援</t>
    <rPh sb="0" eb="10">
      <t>ジュウドショウガイシャトウシュウロウシエン</t>
    </rPh>
    <phoneticPr fontId="2"/>
  </si>
  <si>
    <t>サービス提供</t>
    <rPh sb="4" eb="6">
      <t>テイキョウ</t>
    </rPh>
    <phoneticPr fontId="2"/>
  </si>
  <si>
    <t>開始
時刻</t>
    <rPh sb="0" eb="2">
      <t>カイシ</t>
    </rPh>
    <rPh sb="3" eb="5">
      <t>ジコク</t>
    </rPh>
    <phoneticPr fontId="2"/>
  </si>
  <si>
    <t>終了
時刻</t>
    <rPh sb="0" eb="2">
      <t>シュウリョウ</t>
    </rPh>
    <rPh sb="3" eb="5">
      <t>ジコク</t>
    </rPh>
    <phoneticPr fontId="2"/>
  </si>
  <si>
    <t>提供時間（分）</t>
    <rPh sb="0" eb="4">
      <t>テイキョウジカン</t>
    </rPh>
    <rPh sb="5" eb="6">
      <t>フン</t>
    </rPh>
    <phoneticPr fontId="2"/>
  </si>
  <si>
    <t>職場
（業務
関連）</t>
    <rPh sb="0" eb="2">
      <t>ショクバ</t>
    </rPh>
    <rPh sb="4" eb="6">
      <t>ギョウム</t>
    </rPh>
    <rPh sb="7" eb="9">
      <t>カンレン</t>
    </rPh>
    <phoneticPr fontId="2"/>
  </si>
  <si>
    <t>職場
（その
他）</t>
    <rPh sb="0" eb="2">
      <t>ショクバ</t>
    </rPh>
    <rPh sb="7" eb="8">
      <t>タ</t>
    </rPh>
    <phoneticPr fontId="2"/>
  </si>
  <si>
    <t>通勤</t>
    <rPh sb="0" eb="2">
      <t>ツウキン</t>
    </rPh>
    <phoneticPr fontId="2"/>
  </si>
  <si>
    <t>算定時間
（時間）</t>
    <rPh sb="0" eb="4">
      <t>サンテイジカン</t>
    </rPh>
    <rPh sb="6" eb="8">
      <t>ジカン</t>
    </rPh>
    <phoneticPr fontId="2"/>
  </si>
  <si>
    <t>職場</t>
    <rPh sb="0" eb="2">
      <t>ショクバ</t>
    </rPh>
    <phoneticPr fontId="2"/>
  </si>
  <si>
    <t>市単価による
費用額</t>
    <rPh sb="0" eb="1">
      <t>シ</t>
    </rPh>
    <rPh sb="1" eb="3">
      <t>タンカ</t>
    </rPh>
    <rPh sb="7" eb="9">
      <t>ヒヨウ</t>
    </rPh>
    <rPh sb="9" eb="10">
      <t>ガク</t>
    </rPh>
    <phoneticPr fontId="2"/>
  </si>
  <si>
    <t>派遣
人数</t>
    <rPh sb="0" eb="2">
      <t>ハケン</t>
    </rPh>
    <rPh sb="3" eb="5">
      <t>ニンズウ</t>
    </rPh>
    <phoneticPr fontId="2"/>
  </si>
  <si>
    <t>サー
ビス
提供
者名</t>
    <rPh sb="6" eb="8">
      <t>テイキョウ</t>
    </rPh>
    <rPh sb="9" eb="10">
      <t>シャ</t>
    </rPh>
    <rPh sb="10" eb="11">
      <t>メイ</t>
    </rPh>
    <phoneticPr fontId="2"/>
  </si>
  <si>
    <t>利用
企業
確認欄</t>
    <rPh sb="0" eb="2">
      <t>リヨウ</t>
    </rPh>
    <rPh sb="3" eb="5">
      <t>キギョウ</t>
    </rPh>
    <rPh sb="6" eb="9">
      <t>カクニンラン</t>
    </rPh>
    <phoneticPr fontId="2"/>
  </si>
  <si>
    <t>利用者
確認欄</t>
    <rPh sb="0" eb="3">
      <t>リヨウシャ</t>
    </rPh>
    <rPh sb="4" eb="7">
      <t>カクニンラン</t>
    </rPh>
    <phoneticPr fontId="2"/>
  </si>
  <si>
    <t>枚中</t>
    <rPh sb="0" eb="2">
      <t>マイチュウ</t>
    </rPh>
    <phoneticPr fontId="2"/>
  </si>
  <si>
    <t>枚目</t>
    <rPh sb="0" eb="2">
      <t>マイメ</t>
    </rPh>
    <phoneticPr fontId="2"/>
  </si>
  <si>
    <t>合計</t>
    <rPh sb="0" eb="2">
      <t>ゴウケイ</t>
    </rPh>
    <phoneticPr fontId="2"/>
  </si>
  <si>
    <t>決定サービスコード</t>
    <rPh sb="0" eb="2">
      <t>ケッテイ</t>
    </rPh>
    <phoneticPr fontId="2"/>
  </si>
  <si>
    <t>サービス名</t>
    <rPh sb="4" eb="5">
      <t>メイ</t>
    </rPh>
    <phoneticPr fontId="2"/>
  </si>
  <si>
    <t>重度訪問介護　重度包括支援該当者</t>
    <rPh sb="0" eb="2">
      <t>ジュウド</t>
    </rPh>
    <rPh sb="2" eb="4">
      <t>ホウモン</t>
    </rPh>
    <rPh sb="4" eb="6">
      <t>カイゴ</t>
    </rPh>
    <rPh sb="7" eb="9">
      <t>ジュウド</t>
    </rPh>
    <rPh sb="9" eb="11">
      <t>ホウカツ</t>
    </rPh>
    <rPh sb="11" eb="13">
      <t>シエン</t>
    </rPh>
    <rPh sb="13" eb="16">
      <t>ガイトウシャ</t>
    </rPh>
    <phoneticPr fontId="2"/>
  </si>
  <si>
    <t>重度訪問介護　区分６該当者</t>
    <rPh sb="0" eb="2">
      <t>ジュウド</t>
    </rPh>
    <rPh sb="2" eb="4">
      <t>ホウモン</t>
    </rPh>
    <rPh sb="4" eb="6">
      <t>カイゴ</t>
    </rPh>
    <rPh sb="7" eb="9">
      <t>クブン</t>
    </rPh>
    <rPh sb="10" eb="13">
      <t>ガイトウシャ</t>
    </rPh>
    <phoneticPr fontId="2"/>
  </si>
  <si>
    <t>重度訪問介護　その他</t>
    <rPh sb="0" eb="2">
      <t>ジュウド</t>
    </rPh>
    <rPh sb="2" eb="4">
      <t>ホウモン</t>
    </rPh>
    <rPh sb="4" eb="6">
      <t>カイゴ</t>
    </rPh>
    <rPh sb="9" eb="10">
      <t>タ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</si>
  <si>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</si>
  <si>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</si>
  <si>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単価表の列番号</t>
    <rPh sb="0" eb="3">
      <t>タンカヒョウ</t>
    </rPh>
    <rPh sb="4" eb="5">
      <t>レツ</t>
    </rPh>
    <rPh sb="5" eb="7">
      <t>バンゴウ</t>
    </rPh>
    <phoneticPr fontId="2"/>
  </si>
  <si>
    <t>単価表の列番号</t>
    <rPh sb="0" eb="3">
      <t>タンカヒョウ</t>
    </rPh>
    <rPh sb="4" eb="7">
      <t>レツバンゴウ</t>
    </rPh>
    <phoneticPr fontId="2"/>
  </si>
  <si>
    <t>所要時間</t>
    <rPh sb="0" eb="4">
      <t>ショヨウジカン</t>
    </rPh>
    <phoneticPr fontId="2"/>
  </si>
  <si>
    <t>重度訪問介護</t>
    <rPh sb="0" eb="2">
      <t>ジュウド</t>
    </rPh>
    <rPh sb="2" eb="6">
      <t>ホウモンカイゴ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</si>
  <si>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</si>
  <si>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</si>
  <si>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重度包括</t>
    <rPh sb="0" eb="4">
      <t>ジュウドホウカツ</t>
    </rPh>
    <phoneticPr fontId="2"/>
  </si>
  <si>
    <t>区分６</t>
    <rPh sb="0" eb="2">
      <t>クブン</t>
    </rPh>
    <phoneticPr fontId="2"/>
  </si>
  <si>
    <t>その他</t>
    <rPh sb="2" eb="3">
      <t>タ</t>
    </rPh>
    <phoneticPr fontId="2"/>
  </si>
  <si>
    <t>30分以下</t>
    <rPh sb="2" eb="3">
      <t>プン</t>
    </rPh>
    <rPh sb="3" eb="5">
      <t>イカ</t>
    </rPh>
    <phoneticPr fontId="2"/>
  </si>
  <si>
    <t>30分超～1時間</t>
    <rPh sb="2" eb="3">
      <t>プン</t>
    </rPh>
    <rPh sb="3" eb="4">
      <t>チョウ</t>
    </rPh>
    <rPh sb="6" eb="8">
      <t>ジカン</t>
    </rPh>
    <phoneticPr fontId="2"/>
  </si>
  <si>
    <t>1時間超～1時間30分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</si>
  <si>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1時間30分超～2時間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</si>
  <si>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2時間超～2時間30分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</si>
  <si>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2時間30分超～3時間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</si>
  <si>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3時間超～3時間30分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</si>
  <si>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3時間30分超～4時間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</si>
  <si>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4時間超～4時間30分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</si>
  <si>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4時間30分超～5時間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</si>
  <si>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5時間超～5時間30分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</si>
  <si>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5時間30分超～6時間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</si>
  <si>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6時間超～6時間30分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</si>
  <si>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6時間30分超～7時間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</si>
  <si>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7時間超～7時間30分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</si>
  <si>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7時間30分超～8時間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</si>
  <si>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8時間超～8時間30分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</si>
  <si>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8時間30分超～9時間</t>
    <rPh sb="1" eb="3">
      <t>ジカン</t>
    </rPh>
    <rPh sb="5" eb="6">
      <t>プン</t>
    </rPh>
    <rPh sb="6" eb="7">
      <t>チョウ</t>
    </rPh>
    <rPh sb="9" eb="11">
      <t>ジカン</t>
    </rPh>
    <phoneticPr fontId="2"/>
  </si>
  <si>
    <t>9時間超～9時間30分</t>
    <rPh sb="1" eb="3">
      <t>ジカン</t>
    </rPh>
    <rPh sb="3" eb="4">
      <t>チョウ</t>
    </rPh>
    <rPh sb="6" eb="8">
      <t>ジカン</t>
    </rPh>
    <rPh sb="10" eb="11">
      <t>プン</t>
    </rPh>
    <phoneticPr fontId="2"/>
  </si>
  <si>
    <t>9時間30分超～10時間</t>
    <rPh sb="1" eb="3">
      <t>ジカン</t>
    </rPh>
    <rPh sb="5" eb="6">
      <t>プン</t>
    </rPh>
    <rPh sb="6" eb="7">
      <t>チョウ</t>
    </rPh>
    <rPh sb="10" eb="12">
      <t>ジカン</t>
    </rPh>
    <phoneticPr fontId="2"/>
  </si>
  <si>
    <t>10時間超～10時間30分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</si>
  <si>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10時間30分超～11時間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</si>
  <si>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11時間超～11時間30分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</si>
  <si>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11時間30分超～12時間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</si>
  <si>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12時間超～12時間30分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</si>
  <si>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12時間30分超～13時間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</si>
  <si>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13時間超～13時間30分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</si>
  <si>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13時間30分超～14時間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</si>
  <si>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14時間超～14時間30分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</si>
  <si>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14時間30分超～15時間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</si>
  <si>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15時間超～15時間30分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</si>
  <si>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15時間30分超～16時間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</si>
  <si>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16時間超～16時間30分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</si>
  <si>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16時間30分超～17時間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</si>
  <si>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17時間超～17時間30分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</si>
  <si>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17時間30分超～18時間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</si>
  <si>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18時間超～18時間30分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</si>
  <si>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18時間30分超～19時間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</si>
  <si>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19時間超～19時間30分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</si>
  <si>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19時間30分超～20時間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</si>
  <si>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20時間超～20時間30分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</si>
  <si>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20時間30分超～21時間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</si>
  <si>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21時間超～21時間30分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</si>
  <si>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21時間30分超～22時間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</si>
  <si>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22時間超～22時間30分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</si>
  <si>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22時間30分超～23時間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</si>
  <si>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23時間超～23時間30分</t>
    <rPh sb="2" eb="4">
      <t>ジカン</t>
    </rPh>
    <rPh sb="4" eb="5">
      <t>チョウ</t>
    </rPh>
    <rPh sb="8" eb="10">
      <t>ジカン</t>
    </rPh>
    <rPh sb="12" eb="13">
      <t>プン</t>
    </rPh>
    <phoneticPr fontId="2"/>
  </si>
  <si>
    <t>23時間30分超～24時間</t>
    <rPh sb="2" eb="4">
      <t>ジカン</t>
    </rPh>
    <rPh sb="6" eb="7">
      <t>プン</t>
    </rPh>
    <rPh sb="7" eb="8">
      <t>チョウ</t>
    </rPh>
    <rPh sb="11" eb="13">
      <t>ジカン</t>
    </rPh>
    <phoneticPr fontId="2"/>
  </si>
  <si>
    <t>行数</t>
    <rPh sb="0" eb="2">
      <t>ギョウスウ</t>
    </rPh>
    <phoneticPr fontId="2"/>
  </si>
  <si>
    <t>開始時刻</t>
    <rPh sb="0" eb="4">
      <t>カイシジコク</t>
    </rPh>
    <phoneticPr fontId="2"/>
  </si>
  <si>
    <t>終了時刻</t>
    <rPh sb="0" eb="4">
      <t>シュウリョウジコク</t>
    </rPh>
    <phoneticPr fontId="2"/>
  </si>
  <si>
    <t>明細連番</t>
    <rPh sb="0" eb="4">
      <t>メイサイレンバン</t>
    </rPh>
    <phoneticPr fontId="2"/>
  </si>
  <si>
    <t>提供時間</t>
    <rPh sb="0" eb="4">
      <t>テイキョウジカン</t>
    </rPh>
    <phoneticPr fontId="2"/>
  </si>
  <si>
    <t>職場業務</t>
    <rPh sb="0" eb="2">
      <t>ショクバ</t>
    </rPh>
    <rPh sb="2" eb="4">
      <t>ギョウム</t>
    </rPh>
    <phoneticPr fontId="2"/>
  </si>
  <si>
    <t>職場その他</t>
    <rPh sb="0" eb="2">
      <t>ショクバ</t>
    </rPh>
    <rPh sb="4" eb="5">
      <t>タ</t>
    </rPh>
    <phoneticPr fontId="2"/>
  </si>
  <si>
    <t>業務</t>
    <rPh sb="0" eb="2">
      <t>ギョウム</t>
    </rPh>
    <phoneticPr fontId="2"/>
  </si>
  <si>
    <t>算定時間</t>
    <rPh sb="0" eb="4">
      <t>サンテイジカン</t>
    </rPh>
    <phoneticPr fontId="2"/>
  </si>
  <si>
    <t>単価</t>
    <rPh sb="0" eb="2">
      <t>タンカ</t>
    </rPh>
    <phoneticPr fontId="2"/>
  </si>
  <si>
    <t>1人目</t>
    <rPh sb="1" eb="3">
      <t>ニンメ</t>
    </rPh>
    <phoneticPr fontId="2"/>
  </si>
  <si>
    <t>2人目</t>
    <rPh sb="1" eb="3">
      <t>ニンメ</t>
    </rPh>
    <phoneticPr fontId="2"/>
  </si>
  <si>
    <t>出力用</t>
    <rPh sb="0" eb="3">
      <t>シュツリョクヨウ</t>
    </rPh>
    <phoneticPr fontId="2"/>
  </si>
  <si>
    <t>2時間ルール考慮</t>
    <rPh sb="1" eb="3">
      <t>ジカン</t>
    </rPh>
    <rPh sb="6" eb="8">
      <t>コウリョ</t>
    </rPh>
    <phoneticPr fontId="2"/>
  </si>
  <si>
    <t>通勤の単価表の列番号</t>
    <rPh sb="0" eb="2">
      <t>ツウキン</t>
    </rPh>
    <rPh sb="3" eb="6">
      <t>タンカヒョウ</t>
    </rPh>
    <rPh sb="7" eb="10">
      <t>レツバンゴウ</t>
    </rPh>
    <phoneticPr fontId="2"/>
  </si>
  <si>
    <t>重度障害者等雇用支援サービス　実績記録票　基本情報</t>
    <rPh sb="15" eb="20">
      <t>ジッセキキロクヒョウ</t>
    </rPh>
    <rPh sb="21" eb="25">
      <t>キホンジョウホウ</t>
    </rPh>
    <phoneticPr fontId="2"/>
  </si>
  <si>
    <t>事業所の基本情報を入力してください。</t>
    <phoneticPr fontId="2"/>
  </si>
  <si>
    <t>事業所番号</t>
    <rPh sb="3" eb="5">
      <t>バンゴウ</t>
    </rPh>
    <phoneticPr fontId="2"/>
  </si>
  <si>
    <t>事業所名</t>
    <rPh sb="0" eb="4">
      <t>ジギョウショメイ</t>
    </rPh>
    <phoneticPr fontId="2"/>
  </si>
  <si>
    <t>法人名</t>
    <rPh sb="0" eb="3">
      <t>ホウジンメイ</t>
    </rPh>
    <phoneticPr fontId="2"/>
  </si>
  <si>
    <t>エラーチェック</t>
    <phoneticPr fontId="2"/>
  </si>
  <si>
    <t>日付</t>
    <rPh sb="0" eb="2">
      <t>ヒヅケ</t>
    </rPh>
    <phoneticPr fontId="2"/>
  </si>
  <si>
    <t>1～31であること</t>
    <phoneticPr fontId="2"/>
  </si>
  <si>
    <t>入力規則</t>
    <rPh sb="0" eb="4">
      <t>ニュウリョクキソク</t>
    </rPh>
    <phoneticPr fontId="2"/>
  </si>
  <si>
    <t>開始時刻</t>
    <rPh sb="0" eb="4">
      <t>カイシジコク</t>
    </rPh>
    <phoneticPr fontId="2"/>
  </si>
  <si>
    <t>00:00～23:59であること</t>
    <phoneticPr fontId="2"/>
  </si>
  <si>
    <t>終了時刻</t>
    <rPh sb="0" eb="4">
      <t>シュウリョウジコク</t>
    </rPh>
    <phoneticPr fontId="2"/>
  </si>
  <si>
    <t>提供時間_職場_業務関連</t>
    <rPh sb="0" eb="4">
      <t>テイキョウジカン</t>
    </rPh>
    <rPh sb="5" eb="7">
      <t>ショクバ</t>
    </rPh>
    <rPh sb="8" eb="10">
      <t>ギョウム</t>
    </rPh>
    <rPh sb="10" eb="12">
      <t>カンレン</t>
    </rPh>
    <phoneticPr fontId="2"/>
  </si>
  <si>
    <t>1～1440であること</t>
    <phoneticPr fontId="2"/>
  </si>
  <si>
    <t>提供時間_職場_その他</t>
    <rPh sb="0" eb="4">
      <t>テイキョウジカン</t>
    </rPh>
    <rPh sb="5" eb="7">
      <t>ショクバ</t>
    </rPh>
    <rPh sb="10" eb="11">
      <t>タ</t>
    </rPh>
    <phoneticPr fontId="2"/>
  </si>
  <si>
    <t>提供時間_通勤</t>
    <rPh sb="0" eb="4">
      <t>テイキョウジカン</t>
    </rPh>
    <rPh sb="5" eb="7">
      <t>ツウキン</t>
    </rPh>
    <phoneticPr fontId="2"/>
  </si>
  <si>
    <t>派遣人数</t>
    <rPh sb="0" eb="4">
      <t>ハケンニンズウ</t>
    </rPh>
    <phoneticPr fontId="2"/>
  </si>
  <si>
    <t>1か2</t>
    <phoneticPr fontId="2"/>
  </si>
  <si>
    <t>単体チェック</t>
    <rPh sb="0" eb="2">
      <t>タンタイ</t>
    </rPh>
    <phoneticPr fontId="2"/>
  </si>
  <si>
    <t>相関チェック</t>
    <rPh sb="0" eb="2">
      <t>ソウカン</t>
    </rPh>
    <phoneticPr fontId="2"/>
  </si>
  <si>
    <t>項目</t>
    <rPh sb="0" eb="2">
      <t>コウモク</t>
    </rPh>
    <phoneticPr fontId="2"/>
  </si>
  <si>
    <t>チェック内容</t>
    <rPh sb="4" eb="6">
      <t>ナイヨウ</t>
    </rPh>
    <phoneticPr fontId="2"/>
  </si>
  <si>
    <t>設定箇所</t>
    <rPh sb="0" eb="4">
      <t>セッテイカショ</t>
    </rPh>
    <phoneticPr fontId="2"/>
  </si>
  <si>
    <t>開始時刻
終了時刻</t>
    <rPh sb="0" eb="4">
      <t>カイシジコク</t>
    </rPh>
    <rPh sb="5" eb="9">
      <t>シュウリョウジコク</t>
    </rPh>
    <phoneticPr fontId="2"/>
  </si>
  <si>
    <t>開始時刻＜終了時刻であること</t>
    <rPh sb="0" eb="4">
      <t>カイシジコク</t>
    </rPh>
    <rPh sb="5" eb="9">
      <t>シュウリョウジコク</t>
    </rPh>
    <phoneticPr fontId="2"/>
  </si>
  <si>
    <t>条件付き書式（終了時刻）</t>
    <rPh sb="0" eb="3">
      <t>ジョウケンツ</t>
    </rPh>
    <rPh sb="4" eb="6">
      <t>ショシキ</t>
    </rPh>
    <rPh sb="7" eb="11">
      <t>シュウリョウジコク</t>
    </rPh>
    <phoneticPr fontId="2"/>
  </si>
  <si>
    <t>条件付き書式（提供時間_職場_業務関連）</t>
    <rPh sb="0" eb="3">
      <t>ジョウケンツ</t>
    </rPh>
    <rPh sb="4" eb="6">
      <t>ショシキ</t>
    </rPh>
    <rPh sb="7" eb="9">
      <t>テイキョウ</t>
    </rPh>
    <rPh sb="9" eb="11">
      <t>ジカン</t>
    </rPh>
    <rPh sb="12" eb="14">
      <t>ショクバ</t>
    </rPh>
    <rPh sb="15" eb="17">
      <t>ギョウム</t>
    </rPh>
    <rPh sb="17" eb="19">
      <t>カンレン</t>
    </rPh>
    <phoneticPr fontId="2"/>
  </si>
  <si>
    <t>開始時刻
終了時刻
提供時間_職場_業務関連
提供時間_職場_その他</t>
    <rPh sb="0" eb="4">
      <t>カイシジコク</t>
    </rPh>
    <rPh sb="5" eb="9">
      <t>シュウリョウジコク</t>
    </rPh>
    <phoneticPr fontId="2"/>
  </si>
  <si>
    <t>開始時刻～終了時刻の分数＞提供時間_職場_業務関連＋提供時間_職場_その他であること</t>
    <rPh sb="0" eb="4">
      <t>カイシジコク</t>
    </rPh>
    <rPh sb="5" eb="9">
      <t>シュウリョウジコク</t>
    </rPh>
    <rPh sb="10" eb="12">
      <t>フンスウ</t>
    </rPh>
    <rPh sb="13" eb="15">
      <t>テイキョウ</t>
    </rPh>
    <rPh sb="15" eb="17">
      <t>ジカン</t>
    </rPh>
    <rPh sb="18" eb="20">
      <t>ショクバ</t>
    </rPh>
    <rPh sb="21" eb="23">
      <t>ギョウム</t>
    </rPh>
    <rPh sb="23" eb="25">
      <t>カンレン</t>
    </rPh>
    <phoneticPr fontId="2"/>
  </si>
  <si>
    <t>条件付き書式（提供時間_職場_その他）</t>
    <rPh sb="0" eb="3">
      <t>ジョウケンツ</t>
    </rPh>
    <rPh sb="4" eb="6">
      <t>ショシキ</t>
    </rPh>
    <rPh sb="7" eb="9">
      <t>テイキョウ</t>
    </rPh>
    <rPh sb="9" eb="11">
      <t>ジカン</t>
    </rPh>
    <rPh sb="12" eb="14">
      <t>ショクバ</t>
    </rPh>
    <rPh sb="17" eb="18">
      <t>タ</t>
    </rPh>
    <phoneticPr fontId="2"/>
  </si>
  <si>
    <t>開始時刻
終了時刻
提供時間_通勤</t>
    <rPh sb="0" eb="4">
      <t>カイシジコク</t>
    </rPh>
    <rPh sb="5" eb="9">
      <t>シュウリョウジコク</t>
    </rPh>
    <rPh sb="15" eb="17">
      <t>ツウキン</t>
    </rPh>
    <phoneticPr fontId="2"/>
  </si>
  <si>
    <t>開始時刻～終了時刻の分数＞提供時間_通勤であること</t>
    <rPh sb="0" eb="4">
      <t>カイシジコク</t>
    </rPh>
    <rPh sb="5" eb="9">
      <t>シュウリョウジコク</t>
    </rPh>
    <rPh sb="10" eb="12">
      <t>フンスウ</t>
    </rPh>
    <rPh sb="13" eb="15">
      <t>テイキョウ</t>
    </rPh>
    <rPh sb="15" eb="17">
      <t>ジカン</t>
    </rPh>
    <rPh sb="18" eb="20">
      <t>ツウキン</t>
    </rPh>
    <phoneticPr fontId="2"/>
  </si>
  <si>
    <t>条件付き書式（提供時間_通勤）</t>
    <rPh sb="0" eb="3">
      <t>ジョウケンツ</t>
    </rPh>
    <rPh sb="4" eb="6">
      <t>ショシキ</t>
    </rPh>
    <rPh sb="7" eb="9">
      <t>テイキョウ</t>
    </rPh>
    <rPh sb="9" eb="11">
      <t>ジカン</t>
    </rPh>
    <rPh sb="12" eb="14">
      <t>ツウキン</t>
    </rPh>
    <phoneticPr fontId="2"/>
  </si>
  <si>
    <t>提供時間_職場_業務関連
提供時間_職場_その他
提供時間_通勤</t>
    <phoneticPr fontId="2"/>
  </si>
  <si>
    <t>提供時間_職場_業務関連または提供時間_職場_その他に入力がある場合
提供時間_通勤に入力が無いこと</t>
    <rPh sb="0" eb="4">
      <t>テイキョウジカン</t>
    </rPh>
    <rPh sb="5" eb="7">
      <t>ショクバ</t>
    </rPh>
    <rPh sb="8" eb="12">
      <t>ギョウムカンレン</t>
    </rPh>
    <rPh sb="15" eb="19">
      <t>テイキョウジカン</t>
    </rPh>
    <rPh sb="20" eb="22">
      <t>ショクバ</t>
    </rPh>
    <rPh sb="25" eb="26">
      <t>タ</t>
    </rPh>
    <rPh sb="27" eb="29">
      <t>ニュウリョク</t>
    </rPh>
    <rPh sb="32" eb="34">
      <t>バアイ</t>
    </rPh>
    <rPh sb="35" eb="39">
      <t>テイキョウジカン</t>
    </rPh>
    <rPh sb="40" eb="42">
      <t>ツウキン</t>
    </rPh>
    <rPh sb="43" eb="45">
      <t>ニュウリョク</t>
    </rPh>
    <rPh sb="46" eb="47">
      <t>ナ</t>
    </rPh>
    <phoneticPr fontId="2"/>
  </si>
  <si>
    <t>提供時間_通勤に入力がある場合
提供時間_職場_業務関連または提供時間_職場_その他に入力が無いこと</t>
    <rPh sb="8" eb="10">
      <t>ニュウリョク</t>
    </rPh>
    <rPh sb="13" eb="15">
      <t>バアイ</t>
    </rPh>
    <rPh sb="16" eb="18">
      <t>テイキョウ</t>
    </rPh>
    <rPh sb="18" eb="20">
      <t>ジカン</t>
    </rPh>
    <rPh sb="21" eb="23">
      <t>ショクバ</t>
    </rPh>
    <rPh sb="24" eb="26">
      <t>ギョウム</t>
    </rPh>
    <rPh sb="26" eb="28">
      <t>カンレン</t>
    </rPh>
    <rPh sb="31" eb="33">
      <t>テイキョウ</t>
    </rPh>
    <rPh sb="33" eb="35">
      <t>ジカン</t>
    </rPh>
    <rPh sb="36" eb="38">
      <t>ショクバ</t>
    </rPh>
    <rPh sb="41" eb="42">
      <t>タ</t>
    </rPh>
    <rPh sb="43" eb="45">
      <t>ニュウリョク</t>
    </rPh>
    <rPh sb="46" eb="47">
      <t>ナ</t>
    </rPh>
    <phoneticPr fontId="2"/>
  </si>
  <si>
    <t>加算</t>
    <rPh sb="0" eb="2">
      <t>カサン</t>
    </rPh>
    <phoneticPr fontId="2"/>
  </si>
  <si>
    <t>P1</t>
    <phoneticPr fontId="2"/>
  </si>
  <si>
    <t>P2</t>
    <phoneticPr fontId="2"/>
  </si>
  <si>
    <t>P3</t>
    <phoneticPr fontId="2"/>
  </si>
  <si>
    <t>P4</t>
    <phoneticPr fontId="2"/>
  </si>
  <si>
    <t>受給者氏名</t>
    <rPh sb="0" eb="5">
      <t>ジュキュウシャシメイ</t>
    </rPh>
    <phoneticPr fontId="2"/>
  </si>
  <si>
    <t>受給者の情報を入力してください。</t>
    <rPh sb="0" eb="3">
      <t>ジュキュウシャ</t>
    </rPh>
    <rPh sb="4" eb="6">
      <t>ジョウホウ</t>
    </rPh>
    <rPh sb="7" eb="9">
      <t>ニュウリョク</t>
    </rPh>
    <phoneticPr fontId="2"/>
  </si>
  <si>
    <t>支給決定企業名称</t>
    <rPh sb="0" eb="6">
      <t>シキュウケッテイキギョウ</t>
    </rPh>
    <rPh sb="6" eb="8">
      <t>メイショウ</t>
    </rPh>
    <phoneticPr fontId="2"/>
  </si>
  <si>
    <t>二人介護</t>
    <rPh sb="0" eb="4">
      <t>フタリカイゴ</t>
    </rPh>
    <phoneticPr fontId="2"/>
  </si>
  <si>
    <t>二人介護可</t>
    <rPh sb="0" eb="4">
      <t>フタリカイゴ</t>
    </rPh>
    <rPh sb="4" eb="5">
      <t>カ</t>
    </rPh>
    <phoneticPr fontId="2"/>
  </si>
  <si>
    <t>決定サービス名称</t>
    <rPh sb="0" eb="2">
      <t>ケッテイ</t>
    </rPh>
    <rPh sb="6" eb="8">
      <t>メイショウ</t>
    </rPh>
    <phoneticPr fontId="2"/>
  </si>
  <si>
    <t>日付の遡りチェック</t>
    <rPh sb="0" eb="2">
      <t>ヒヅケ</t>
    </rPh>
    <rPh sb="3" eb="4">
      <t>サカノボ</t>
    </rPh>
    <phoneticPr fontId="2"/>
  </si>
  <si>
    <t>時間帯重複チェック</t>
    <rPh sb="0" eb="3">
      <t>ジカンタイ</t>
    </rPh>
    <rPh sb="3" eb="5">
      <t>チョウフク</t>
    </rPh>
    <phoneticPr fontId="2"/>
  </si>
  <si>
    <t>1人目職場</t>
    <rPh sb="1" eb="3">
      <t>ニンメ</t>
    </rPh>
    <rPh sb="3" eb="5">
      <t>ショクバ</t>
    </rPh>
    <phoneticPr fontId="2"/>
  </si>
  <si>
    <t>1人目通勤</t>
    <rPh sb="1" eb="3">
      <t>ニンメ</t>
    </rPh>
    <rPh sb="3" eb="5">
      <t>ツウキン</t>
    </rPh>
    <phoneticPr fontId="2"/>
  </si>
  <si>
    <t>2人目職場</t>
    <rPh sb="1" eb="3">
      <t>ニンメ</t>
    </rPh>
    <rPh sb="3" eb="5">
      <t>ショクバ</t>
    </rPh>
    <phoneticPr fontId="2"/>
  </si>
  <si>
    <t>2人目通勤</t>
    <rPh sb="1" eb="3">
      <t>ニンメ</t>
    </rPh>
    <rPh sb="3" eb="5">
      <t>ツウキン</t>
    </rPh>
    <phoneticPr fontId="2"/>
  </si>
  <si>
    <t>ver1.0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</si>
</sst>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gggee"/>
    <numFmt numFmtId="177" formatCode="h:mm;@"/>
    <numFmt numFmtId="178" formatCode="#,##0_ "/>
    <numFmt numFmtId="179" formatCode="0.0_ "/>
    <numFmt numFmtId="180" formatCode="[hh]:mm"/>
    <numFmt numFmtId="181" formatCode="#0.0&quot;時&quot;&quot;間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56" fontId="1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14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>
      <alignment vertical="center"/>
    </xf>
    <xf numFmtId="49" fontId="0" fillId="3" borderId="1" xfId="0" applyNumberFormat="1" applyFill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180" fontId="1" fillId="0" borderId="1" xfId="0" applyNumberFormat="1" applyFont="1" applyBorder="1">
      <alignment vertical="center"/>
    </xf>
    <xf numFmtId="180" fontId="1" fillId="0" borderId="14" xfId="0" applyNumberFormat="1" applyFont="1" applyBorder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81" fontId="6" fillId="3" borderId="2" xfId="0" applyNumberFormat="1" applyFont="1" applyFill="1" applyBorder="1" applyAlignment="1" applyProtection="1">
      <alignment horizontal="center" vertical="center"/>
      <protection locked="0"/>
    </xf>
    <xf numFmtId="181" fontId="6" fillId="3" borderId="3" xfId="0" applyNumberFormat="1" applyFont="1" applyFill="1" applyBorder="1" applyAlignment="1" applyProtection="1">
      <alignment horizontal="center" vertical="center"/>
      <protection locked="0"/>
    </xf>
    <xf numFmtId="181" fontId="6" fillId="3" borderId="4" xfId="0" applyNumberFormat="1" applyFont="1" applyFill="1" applyBorder="1" applyAlignment="1" applyProtection="1">
      <alignment horizontal="center" vertical="center"/>
      <protection locked="0"/>
    </xf>
    <xf numFmtId="181" fontId="6" fillId="3" borderId="5" xfId="0" applyNumberFormat="1" applyFont="1" applyFill="1" applyBorder="1" applyAlignment="1" applyProtection="1">
      <alignment horizontal="center" vertical="center"/>
      <protection locked="0"/>
    </xf>
    <xf numFmtId="181" fontId="6" fillId="3" borderId="6" xfId="0" applyNumberFormat="1" applyFont="1" applyFill="1" applyBorder="1" applyAlignment="1" applyProtection="1">
      <alignment horizontal="center" vertical="center"/>
      <protection locked="0"/>
    </xf>
    <xf numFmtId="181" fontId="6" fillId="3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shrinkToFit="1"/>
      <protection hidden="1"/>
    </xf>
    <xf numFmtId="0" fontId="6" fillId="0" borderId="3" xfId="0" applyFont="1" applyBorder="1" applyAlignment="1" applyProtection="1">
      <alignment horizontal="left" vertical="center" shrinkToFit="1"/>
      <protection hidden="1"/>
    </xf>
    <xf numFmtId="0" fontId="6" fillId="0" borderId="4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center" shrinkToFit="1"/>
      <protection hidden="1"/>
    </xf>
    <xf numFmtId="0" fontId="6" fillId="0" borderId="6" xfId="0" applyFont="1" applyBorder="1" applyAlignment="1" applyProtection="1">
      <alignment horizontal="left" vertical="center" shrinkToFit="1"/>
      <protection hidden="1"/>
    </xf>
    <xf numFmtId="0" fontId="6" fillId="0" borderId="7" xfId="0" applyFont="1" applyBorder="1" applyAlignment="1" applyProtection="1">
      <alignment horizontal="left" vertical="center" shrinkToFi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5" fillId="3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180" fontId="1" fillId="3" borderId="1" xfId="0" applyNumberFormat="1" applyFont="1" applyFill="1" applyBorder="1" applyAlignment="1" applyProtection="1">
      <alignment horizontal="center" vertical="center"/>
      <protection locked="0"/>
    </xf>
    <xf numFmtId="178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 applyProtection="1">
      <alignment horizontal="center" vertical="center" shrinkToFit="1"/>
      <protection hidden="1"/>
    </xf>
    <xf numFmtId="178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  <protection hidden="1"/>
    </xf>
    <xf numFmtId="179" fontId="1" fillId="0" borderId="1" xfId="0" applyNumberFormat="1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81" fontId="6" fillId="0" borderId="2" xfId="0" applyNumberFormat="1" applyFont="1" applyBorder="1" applyAlignment="1" applyProtection="1">
      <alignment horizontal="center" vertical="center"/>
      <protection hidden="1"/>
    </xf>
    <xf numFmtId="181" fontId="6" fillId="0" borderId="3" xfId="0" applyNumberFormat="1" applyFont="1" applyBorder="1" applyAlignment="1" applyProtection="1">
      <alignment horizontal="center" vertical="center"/>
      <protection hidden="1"/>
    </xf>
    <xf numFmtId="181" fontId="6" fillId="0" borderId="4" xfId="0" applyNumberFormat="1" applyFont="1" applyBorder="1" applyAlignment="1" applyProtection="1">
      <alignment horizontal="center" vertical="center"/>
      <protection hidden="1"/>
    </xf>
    <xf numFmtId="181" fontId="6" fillId="0" borderId="5" xfId="0" applyNumberFormat="1" applyFont="1" applyBorder="1" applyAlignment="1" applyProtection="1">
      <alignment horizontal="center" vertical="center"/>
      <protection hidden="1"/>
    </xf>
    <xf numFmtId="181" fontId="6" fillId="0" borderId="6" xfId="0" applyNumberFormat="1" applyFont="1" applyBorder="1" applyAlignment="1" applyProtection="1">
      <alignment horizontal="center" vertical="center"/>
      <protection hidden="1"/>
    </xf>
    <xf numFmtId="181" fontId="6" fillId="0" borderId="7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 applyProtection="1">
      <alignment horizontal="center" vertical="center"/>
      <protection hidden="1"/>
    </xf>
    <xf numFmtId="179" fontId="1" fillId="0" borderId="11" xfId="0" applyNumberFormat="1" applyFont="1" applyBorder="1" applyAlignment="1" applyProtection="1">
      <alignment horizontal="center" vertical="center"/>
      <protection hidden="1"/>
    </xf>
    <xf numFmtId="179" fontId="1" fillId="0" borderId="12" xfId="0" applyNumberFormat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workbookViewId="0">
      <selection activeCell="T6" sqref="T6"/>
    </sheetView>
  </sheetViews>
  <sheetFormatPr defaultColWidth="3" defaultRowHeight="18.75" x14ac:dyDescent="0.4"/>
  <cols>
    <col min="12" max="12" width="53" customWidth="1"/>
  </cols>
  <sheetData>
    <row r="1" spans="2:12" x14ac:dyDescent="0.4">
      <c r="L1" s="141" t="s">
        <v>165</v>
      </c>
    </row>
    <row r="2" spans="2:12" ht="24" x14ac:dyDescent="0.4">
      <c r="B2" s="25" t="s">
        <v>112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2:12" x14ac:dyDescent="0.4">
      <c r="B4" t="s">
        <v>113</v>
      </c>
    </row>
    <row r="5" spans="2:12" ht="30" customHeight="1" x14ac:dyDescent="0.4">
      <c r="B5" s="26" t="s">
        <v>114</v>
      </c>
      <c r="C5" s="26"/>
      <c r="D5" s="26"/>
      <c r="E5" s="26"/>
      <c r="F5" s="26"/>
      <c r="G5" s="26"/>
      <c r="H5" s="26"/>
      <c r="I5" s="26"/>
      <c r="J5" s="26"/>
      <c r="K5" s="26"/>
      <c r="L5" s="18"/>
    </row>
    <row r="6" spans="2:12" ht="30" customHeight="1" x14ac:dyDescent="0.4">
      <c r="B6" s="26" t="s">
        <v>115</v>
      </c>
      <c r="C6" s="26"/>
      <c r="D6" s="26"/>
      <c r="E6" s="26"/>
      <c r="F6" s="26"/>
      <c r="G6" s="26"/>
      <c r="H6" s="26"/>
      <c r="I6" s="26"/>
      <c r="J6" s="26"/>
      <c r="K6" s="26"/>
      <c r="L6" s="18"/>
    </row>
    <row r="7" spans="2:12" ht="30" customHeight="1" x14ac:dyDescent="0.4">
      <c r="B7" s="26" t="s">
        <v>116</v>
      </c>
      <c r="C7" s="26"/>
      <c r="D7" s="26"/>
      <c r="E7" s="26"/>
      <c r="F7" s="26"/>
      <c r="G7" s="26"/>
      <c r="H7" s="26"/>
      <c r="I7" s="26"/>
      <c r="J7" s="26"/>
      <c r="K7" s="26"/>
      <c r="L7" s="18"/>
    </row>
    <row r="9" spans="2:12" x14ac:dyDescent="0.4">
      <c r="B9" t="s">
        <v>154</v>
      </c>
    </row>
    <row r="10" spans="2:12" ht="30" customHeight="1" x14ac:dyDescent="0.4">
      <c r="B10" s="26" t="s">
        <v>155</v>
      </c>
      <c r="C10" s="26"/>
      <c r="D10" s="26"/>
      <c r="E10" s="26"/>
      <c r="F10" s="26"/>
      <c r="G10" s="26"/>
      <c r="H10" s="26"/>
      <c r="I10" s="26"/>
      <c r="J10" s="26"/>
      <c r="K10" s="26"/>
      <c r="L10" s="23"/>
    </row>
    <row r="11" spans="2:12" ht="30" customHeight="1" x14ac:dyDescent="0.4">
      <c r="B11" s="26" t="s">
        <v>153</v>
      </c>
      <c r="C11" s="26"/>
      <c r="D11" s="26"/>
      <c r="E11" s="26"/>
      <c r="F11" s="26"/>
      <c r="G11" s="26"/>
      <c r="H11" s="26"/>
      <c r="I11" s="26"/>
      <c r="J11" s="26"/>
      <c r="K11" s="26"/>
      <c r="L11" s="24"/>
    </row>
    <row r="12" spans="2:12" ht="30" customHeight="1" x14ac:dyDescent="0.4">
      <c r="B12" s="26" t="s">
        <v>6</v>
      </c>
      <c r="C12" s="26"/>
      <c r="D12" s="26"/>
      <c r="E12" s="26"/>
      <c r="F12" s="26"/>
      <c r="G12" s="26"/>
      <c r="H12" s="26"/>
      <c r="I12" s="26"/>
      <c r="J12" s="26"/>
      <c r="K12" s="26"/>
      <c r="L12" s="24"/>
    </row>
    <row r="13" spans="2:12" ht="30" customHeight="1" x14ac:dyDescent="0.4">
      <c r="B13" s="26" t="s">
        <v>156</v>
      </c>
      <c r="C13" s="26"/>
      <c r="D13" s="26"/>
      <c r="E13" s="26"/>
      <c r="F13" s="26"/>
      <c r="G13" s="26"/>
      <c r="H13" s="26"/>
      <c r="I13" s="26"/>
      <c r="J13" s="26"/>
      <c r="K13" s="26"/>
      <c r="L13" s="24"/>
    </row>
  </sheetData>
  <sheetProtection sheet="1" objects="1" scenarios="1"/>
  <mergeCells count="8">
    <mergeCell ref="B2:L2"/>
    <mergeCell ref="B11:K11"/>
    <mergeCell ref="B10:K10"/>
    <mergeCell ref="B13:K13"/>
    <mergeCell ref="B12:K12"/>
    <mergeCell ref="B5:K5"/>
    <mergeCell ref="B6:K6"/>
    <mergeCell ref="B7:K7"/>
  </mergeCells>
  <phoneticPr fontId="2"/>
  <dataValidations count="1">
    <dataValidation type="textLength" allowBlank="1" showInputMessage="1" showErrorMessage="1" promptTitle="事業所番号" prompt="障害福祉サービス（重度訪問介護など）事業所として指定を受けている事業所番号を10桁で記載してください。" sqref="L5">
      <formula1>10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基本設定!$A$3:$A$7</xm:f>
          </x14:formula1>
          <xm:sqref>L12</xm:sqref>
        </x14:dataValidation>
        <x14:dataValidation type="list" allowBlank="1" showInputMessage="1" showErrorMessage="1">
          <x14:formula1>
            <xm:f>基本設定!$E$2:$E$3</xm:f>
          </x14:formula1>
          <xm:sqref>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D196"/>
  <sheetViews>
    <sheetView showGridLines="0" zoomScale="70" zoomScaleNormal="70" zoomScaleSheetLayoutView="70" workbookViewId="0"/>
  </sheetViews>
  <sheetFormatPr defaultColWidth="1.625" defaultRowHeight="18" customHeight="1" x14ac:dyDescent="0.4"/>
  <cols>
    <col min="1" max="1" width="1.625" style="1"/>
    <col min="2" max="47" width="2.375" style="1" customWidth="1"/>
    <col min="48" max="48" width="3" style="19" bestFit="1" customWidth="1"/>
    <col min="49" max="49" width="1.625" style="1" hidden="1" customWidth="1"/>
    <col min="50" max="50" width="4.625" style="1" hidden="1" customWidth="1"/>
    <col min="51" max="51" width="5.125" style="1" hidden="1" customWidth="1"/>
    <col min="52" max="55" width="9.5" style="1" hidden="1" customWidth="1"/>
    <col min="56" max="56" width="11.625" style="1" hidden="1" customWidth="1"/>
    <col min="57" max="58" width="5.5" style="1" hidden="1" customWidth="1"/>
    <col min="59" max="61" width="9.5" style="1" hidden="1" customWidth="1"/>
    <col min="62" max="62" width="16.125" style="1" hidden="1" customWidth="1"/>
    <col min="63" max="63" width="8.5" style="1" hidden="1" customWidth="1"/>
    <col min="64" max="66" width="9.875" style="1" hidden="1" customWidth="1"/>
    <col min="67" max="67" width="11.625" style="1" hidden="1" customWidth="1"/>
    <col min="68" max="70" width="9.75" style="1" hidden="1" customWidth="1"/>
    <col min="71" max="72" width="5.5" style="1" hidden="1" customWidth="1"/>
    <col min="73" max="76" width="9.5" style="1" hidden="1" customWidth="1"/>
    <col min="77" max="78" width="5.5" style="1" hidden="1" customWidth="1"/>
    <col min="79" max="81" width="9.5" style="1" hidden="1" customWidth="1"/>
    <col min="82" max="82" width="16.125" style="1" hidden="1" customWidth="1"/>
    <col min="83" max="84" width="5.5" style="1" hidden="1" customWidth="1"/>
    <col min="85" max="85" width="9.5" style="1" hidden="1" customWidth="1"/>
    <col min="86" max="87" width="5.625" style="1" hidden="1" customWidth="1"/>
    <col min="88" max="88" width="9.5" style="1" hidden="1" customWidth="1"/>
    <col min="89" max="89" width="5.875" style="1" hidden="1" customWidth="1"/>
    <col min="90" max="90" width="6.5" style="1" hidden="1" customWidth="1"/>
    <col min="91" max="91" width="5.5" style="1" hidden="1" customWidth="1"/>
    <col min="92" max="93" width="9.5" style="1" hidden="1" customWidth="1"/>
    <col min="94" max="94" width="9.5" style="17" hidden="1" customWidth="1"/>
    <col min="95" max="95" width="9.5" style="1" hidden="1" customWidth="1"/>
    <col min="96" max="96" width="11.625" style="1" hidden="1" customWidth="1"/>
    <col min="97" max="98" width="5.5" style="1" hidden="1" customWidth="1"/>
    <col min="99" max="101" width="9.5" style="1" hidden="1" customWidth="1"/>
    <col min="102" max="102" width="16.125" style="1" hidden="1" customWidth="1"/>
    <col min="103" max="103" width="5.5" style="1" hidden="1" customWidth="1"/>
    <col min="104" max="104" width="7.5" style="1" hidden="1" customWidth="1"/>
    <col min="105" max="105" width="5.5" style="1" hidden="1" customWidth="1"/>
    <col min="106" max="106" width="9.875" style="1" hidden="1" customWidth="1"/>
    <col min="107" max="107" width="9.5" style="1" hidden="1" customWidth="1"/>
    <col min="108" max="108" width="6.5" style="1" hidden="1" customWidth="1"/>
    <col min="109" max="109" width="5.5" style="1" hidden="1" customWidth="1"/>
    <col min="110" max="110" width="6.5" style="1" hidden="1" customWidth="1"/>
    <col min="111" max="112" width="5.5" style="1" hidden="1" customWidth="1"/>
    <col min="113" max="116" width="9.5" style="1" hidden="1" customWidth="1"/>
    <col min="117" max="118" width="5.5" style="1" hidden="1" customWidth="1"/>
    <col min="119" max="121" width="9.5" style="1" hidden="1" customWidth="1"/>
    <col min="122" max="122" width="16.125" style="1" hidden="1" customWidth="1"/>
    <col min="123" max="124" width="5.5" style="1" hidden="1" customWidth="1"/>
    <col min="125" max="125" width="9.5" style="1" hidden="1" customWidth="1"/>
    <col min="126" max="127" width="5.5" style="1" hidden="1" customWidth="1"/>
    <col min="128" max="129" width="5.75" style="1" hidden="1" customWidth="1"/>
    <col min="130" max="131" width="10.5" style="1" hidden="1" customWidth="1"/>
    <col min="132" max="133" width="10.625" style="1" hidden="1" customWidth="1"/>
    <col min="134" max="134" width="20.5" style="1" hidden="1" customWidth="1"/>
    <col min="135" max="144" width="1.625" style="1" customWidth="1"/>
    <col min="145" max="16384" width="1.625" style="1"/>
  </cols>
  <sheetData>
    <row r="1" spans="2:134" ht="18" customHeight="1" x14ac:dyDescent="0.4">
      <c r="B1" s="3" t="s">
        <v>0</v>
      </c>
    </row>
    <row r="2" spans="2:134" ht="18" customHeight="1" x14ac:dyDescent="0.4">
      <c r="C2" s="72"/>
      <c r="D2" s="72"/>
      <c r="E2" s="72"/>
      <c r="F2" s="72"/>
      <c r="G2" s="72"/>
      <c r="H2" s="2" t="s">
        <v>1</v>
      </c>
      <c r="J2" s="73" t="str">
        <f>IF($C$2="","",TEXT($C$2,"MM"))</f>
        <v/>
      </c>
      <c r="K2" s="73"/>
      <c r="L2" s="2" t="s">
        <v>2</v>
      </c>
      <c r="P2" s="2" t="s">
        <v>3</v>
      </c>
      <c r="AX2" s="9" t="s">
        <v>33</v>
      </c>
      <c r="AY2" s="9" t="s">
        <v>41</v>
      </c>
      <c r="AZ2" s="9" t="s">
        <v>111</v>
      </c>
      <c r="BA2" s="9" t="s">
        <v>158</v>
      </c>
      <c r="BB2" s="9" t="s">
        <v>156</v>
      </c>
    </row>
    <row r="3" spans="2:134" ht="18" customHeight="1" x14ac:dyDescent="0.4">
      <c r="C3" s="6"/>
      <c r="AX3" s="9" t="e">
        <f>VLOOKUP(BA3,基本設定!$A$3:$D$7,2,FALSE)</f>
        <v>#N/A</v>
      </c>
      <c r="AY3" s="9" t="e">
        <f>VLOOKUP($BA$3,基本設定!$A$3:$D$7,3,FALSE)</f>
        <v>#N/A</v>
      </c>
      <c r="AZ3" s="9" t="e">
        <f>VLOOKUP($BA$3,基本設定!$A$3:$D$7,4,FALSE)</f>
        <v>#N/A</v>
      </c>
      <c r="BA3" s="9" t="str">
        <f>IF(基本情報!L12="","",基本情報!L12)</f>
        <v/>
      </c>
      <c r="BB3" s="9" t="str">
        <f>IF(基本情報!L13=基本設定!E3,"1","0")</f>
        <v>0</v>
      </c>
    </row>
    <row r="4" spans="2:134" ht="18" customHeight="1" x14ac:dyDescent="0.4">
      <c r="B4" s="27" t="s">
        <v>4</v>
      </c>
      <c r="C4" s="45"/>
      <c r="D4" s="45"/>
      <c r="E4" s="45"/>
      <c r="F4" s="45"/>
      <c r="G4" s="46"/>
      <c r="H4" s="74" t="str">
        <f>IF(基本情報!L10="","",基本情報!L10)</f>
        <v/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Z4" s="27" t="s">
        <v>5</v>
      </c>
      <c r="AA4" s="45"/>
      <c r="AB4" s="45"/>
      <c r="AC4" s="45"/>
      <c r="AD4" s="45"/>
      <c r="AE4" s="46"/>
      <c r="AF4" s="80" t="str">
        <f>IF(基本情報!L11="","",基本情報!L11)</f>
        <v/>
      </c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2"/>
      <c r="AX4" s="9" t="s">
        <v>149</v>
      </c>
      <c r="AY4" s="9" t="s">
        <v>150</v>
      </c>
      <c r="AZ4" s="9" t="s">
        <v>151</v>
      </c>
      <c r="BA4" s="9" t="s">
        <v>152</v>
      </c>
    </row>
    <row r="5" spans="2:134" ht="18" customHeight="1" x14ac:dyDescent="0.4">
      <c r="B5" s="47"/>
      <c r="C5" s="48"/>
      <c r="D5" s="48"/>
      <c r="E5" s="48"/>
      <c r="F5" s="48"/>
      <c r="G5" s="49"/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9"/>
      <c r="Z5" s="47"/>
      <c r="AA5" s="48"/>
      <c r="AB5" s="48"/>
      <c r="AC5" s="48"/>
      <c r="AD5" s="48"/>
      <c r="AE5" s="49"/>
      <c r="AF5" s="83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5"/>
      <c r="AX5" s="9">
        <f>COUNT($B$17:$C$45)</f>
        <v>0</v>
      </c>
      <c r="AY5" s="9">
        <f>COUNT($B$66:$C$94)</f>
        <v>0</v>
      </c>
      <c r="AZ5" s="9">
        <f>COUNT($B$115:$C$143)</f>
        <v>0</v>
      </c>
      <c r="BA5" s="9">
        <f>COUNT($B$164:$C$192)</f>
        <v>0</v>
      </c>
    </row>
    <row r="6" spans="2:134" ht="18" customHeight="1" x14ac:dyDescent="0.4">
      <c r="B6" s="56" t="s">
        <v>6</v>
      </c>
      <c r="C6" s="28"/>
      <c r="D6" s="28"/>
      <c r="E6" s="28"/>
      <c r="F6" s="28"/>
      <c r="G6" s="29"/>
      <c r="H6" s="57" t="str">
        <f>IF(BA3="","",BA3) &amp; IF(BB3="1","（二人介護可）","")</f>
        <v/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9"/>
      <c r="AE6" s="56" t="s">
        <v>7</v>
      </c>
      <c r="AF6" s="28"/>
      <c r="AG6" s="28"/>
      <c r="AH6" s="28"/>
      <c r="AI6" s="29"/>
      <c r="AJ6" s="63" t="str">
        <f>IF(基本情報!$L$5="","",基本情報!$L$5)</f>
        <v/>
      </c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5"/>
    </row>
    <row r="7" spans="2:134" ht="18" customHeight="1" x14ac:dyDescent="0.4">
      <c r="B7" s="33"/>
      <c r="C7" s="34"/>
      <c r="D7" s="34"/>
      <c r="E7" s="34"/>
      <c r="F7" s="34"/>
      <c r="G7" s="35"/>
      <c r="H7" s="60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2"/>
      <c r="AE7" s="33"/>
      <c r="AF7" s="34"/>
      <c r="AG7" s="34"/>
      <c r="AH7" s="34"/>
      <c r="AI7" s="35"/>
      <c r="AJ7" s="66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/>
    </row>
    <row r="8" spans="2:134" ht="18" customHeight="1" x14ac:dyDescent="0.4">
      <c r="B8" s="27" t="s">
        <v>8</v>
      </c>
      <c r="C8" s="45"/>
      <c r="D8" s="46"/>
      <c r="E8" s="27" t="s">
        <v>9</v>
      </c>
      <c r="F8" s="45"/>
      <c r="G8" s="46"/>
      <c r="H8" s="50"/>
      <c r="I8" s="51"/>
      <c r="J8" s="51"/>
      <c r="K8" s="51"/>
      <c r="L8" s="51"/>
      <c r="M8" s="51"/>
      <c r="N8" s="51"/>
      <c r="O8" s="52"/>
      <c r="P8" s="27" t="s">
        <v>11</v>
      </c>
      <c r="Q8" s="28"/>
      <c r="R8" s="29"/>
      <c r="S8" s="27" t="s">
        <v>9</v>
      </c>
      <c r="T8" s="45"/>
      <c r="U8" s="46"/>
      <c r="V8" s="50"/>
      <c r="W8" s="51"/>
      <c r="X8" s="51"/>
      <c r="Y8" s="51"/>
      <c r="Z8" s="51"/>
      <c r="AA8" s="51"/>
      <c r="AB8" s="51"/>
      <c r="AC8" s="51"/>
      <c r="AD8" s="52"/>
      <c r="AE8" s="27" t="s">
        <v>12</v>
      </c>
      <c r="AF8" s="28"/>
      <c r="AG8" s="28"/>
      <c r="AH8" s="28"/>
      <c r="AI8" s="29"/>
      <c r="AJ8" s="36" t="str">
        <f>IF(基本情報!$L$7="","",基本情報!$L$7) &amp; IF(基本情報!$L$6="","",CHAR(10) &amp; 基本情報!$L$6)</f>
        <v/>
      </c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8"/>
    </row>
    <row r="9" spans="2:134" ht="18" customHeight="1" x14ac:dyDescent="0.4">
      <c r="B9" s="69"/>
      <c r="C9" s="70"/>
      <c r="D9" s="71"/>
      <c r="E9" s="47"/>
      <c r="F9" s="48"/>
      <c r="G9" s="49"/>
      <c r="H9" s="53"/>
      <c r="I9" s="54"/>
      <c r="J9" s="54"/>
      <c r="K9" s="54"/>
      <c r="L9" s="54"/>
      <c r="M9" s="54"/>
      <c r="N9" s="54"/>
      <c r="O9" s="55"/>
      <c r="P9" s="30"/>
      <c r="Q9" s="31"/>
      <c r="R9" s="32"/>
      <c r="S9" s="47"/>
      <c r="T9" s="48"/>
      <c r="U9" s="49"/>
      <c r="V9" s="53"/>
      <c r="W9" s="54"/>
      <c r="X9" s="54"/>
      <c r="Y9" s="54"/>
      <c r="Z9" s="54"/>
      <c r="AA9" s="54"/>
      <c r="AB9" s="54"/>
      <c r="AC9" s="54"/>
      <c r="AD9" s="55"/>
      <c r="AE9" s="30"/>
      <c r="AF9" s="31"/>
      <c r="AG9" s="31"/>
      <c r="AH9" s="31"/>
      <c r="AI9" s="32"/>
      <c r="AJ9" s="39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1"/>
    </row>
    <row r="10" spans="2:134" ht="18" customHeight="1" x14ac:dyDescent="0.4">
      <c r="B10" s="69"/>
      <c r="C10" s="70"/>
      <c r="D10" s="71"/>
      <c r="E10" s="27" t="s">
        <v>10</v>
      </c>
      <c r="F10" s="45"/>
      <c r="G10" s="46"/>
      <c r="H10" s="50"/>
      <c r="I10" s="51"/>
      <c r="J10" s="51"/>
      <c r="K10" s="51"/>
      <c r="L10" s="51"/>
      <c r="M10" s="51"/>
      <c r="N10" s="51"/>
      <c r="O10" s="52"/>
      <c r="P10" s="30"/>
      <c r="Q10" s="31"/>
      <c r="R10" s="32"/>
      <c r="S10" s="27" t="s">
        <v>10</v>
      </c>
      <c r="T10" s="45"/>
      <c r="U10" s="46"/>
      <c r="V10" s="50"/>
      <c r="W10" s="51"/>
      <c r="X10" s="51"/>
      <c r="Y10" s="51"/>
      <c r="Z10" s="51"/>
      <c r="AA10" s="51"/>
      <c r="AB10" s="51"/>
      <c r="AC10" s="51"/>
      <c r="AD10" s="52"/>
      <c r="AE10" s="30"/>
      <c r="AF10" s="31"/>
      <c r="AG10" s="31"/>
      <c r="AH10" s="31"/>
      <c r="AI10" s="32"/>
      <c r="AJ10" s="39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1"/>
    </row>
    <row r="11" spans="2:134" ht="18" customHeight="1" x14ac:dyDescent="0.4">
      <c r="B11" s="47"/>
      <c r="C11" s="48"/>
      <c r="D11" s="49"/>
      <c r="E11" s="47"/>
      <c r="F11" s="48"/>
      <c r="G11" s="49"/>
      <c r="H11" s="53"/>
      <c r="I11" s="54"/>
      <c r="J11" s="54"/>
      <c r="K11" s="54"/>
      <c r="L11" s="54"/>
      <c r="M11" s="54"/>
      <c r="N11" s="54"/>
      <c r="O11" s="55"/>
      <c r="P11" s="33"/>
      <c r="Q11" s="34"/>
      <c r="R11" s="35"/>
      <c r="S11" s="47"/>
      <c r="T11" s="48"/>
      <c r="U11" s="49"/>
      <c r="V11" s="53"/>
      <c r="W11" s="54"/>
      <c r="X11" s="54"/>
      <c r="Y11" s="54"/>
      <c r="Z11" s="54"/>
      <c r="AA11" s="54"/>
      <c r="AB11" s="54"/>
      <c r="AC11" s="54"/>
      <c r="AD11" s="55"/>
      <c r="AE11" s="33"/>
      <c r="AF11" s="34"/>
      <c r="AG11" s="34"/>
      <c r="AH11" s="34"/>
      <c r="AI11" s="35"/>
      <c r="AJ11" s="4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4"/>
    </row>
    <row r="12" spans="2:134" ht="12" customHeight="1" x14ac:dyDescent="0.4"/>
    <row r="13" spans="2:134" ht="18" customHeight="1" x14ac:dyDescent="0.4">
      <c r="B13" s="91" t="s">
        <v>13</v>
      </c>
      <c r="C13" s="91"/>
      <c r="D13" s="91" t="s">
        <v>14</v>
      </c>
      <c r="E13" s="91"/>
      <c r="F13" s="91" t="s">
        <v>15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0" t="s">
        <v>23</v>
      </c>
      <c r="X13" s="91"/>
      <c r="Y13" s="91"/>
      <c r="Z13" s="91"/>
      <c r="AA13" s="91"/>
      <c r="AB13" s="91"/>
      <c r="AC13" s="90" t="s">
        <v>25</v>
      </c>
      <c r="AD13" s="91"/>
      <c r="AE13" s="91"/>
      <c r="AF13" s="91"/>
      <c r="AG13" s="91"/>
      <c r="AH13" s="91"/>
      <c r="AI13" s="91"/>
      <c r="AJ13" s="91"/>
      <c r="AK13" s="90" t="s">
        <v>26</v>
      </c>
      <c r="AL13" s="91"/>
      <c r="AM13" s="90" t="s">
        <v>27</v>
      </c>
      <c r="AN13" s="91"/>
      <c r="AO13" s="91"/>
      <c r="AP13" s="90" t="s">
        <v>28</v>
      </c>
      <c r="AQ13" s="91"/>
      <c r="AR13" s="91"/>
      <c r="AS13" s="90" t="s">
        <v>29</v>
      </c>
      <c r="AT13" s="91"/>
      <c r="AU13" s="91"/>
      <c r="AX13" s="1" t="s">
        <v>107</v>
      </c>
      <c r="CL13" s="1" t="s">
        <v>108</v>
      </c>
    </row>
    <row r="14" spans="2:134" ht="18" customHeight="1" x14ac:dyDescent="0.4">
      <c r="B14" s="91"/>
      <c r="C14" s="91"/>
      <c r="D14" s="91"/>
      <c r="E14" s="91"/>
      <c r="F14" s="91" t="s">
        <v>16</v>
      </c>
      <c r="G14" s="91"/>
      <c r="H14" s="91"/>
      <c r="I14" s="91"/>
      <c r="J14" s="91"/>
      <c r="K14" s="91"/>
      <c r="L14" s="91"/>
      <c r="M14" s="91"/>
      <c r="N14" s="91" t="s">
        <v>19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X14" s="1" t="s">
        <v>24</v>
      </c>
      <c r="BS14" s="1" t="s">
        <v>22</v>
      </c>
      <c r="CL14" s="1" t="s">
        <v>24</v>
      </c>
      <c r="DG14" s="1" t="s">
        <v>22</v>
      </c>
    </row>
    <row r="15" spans="2:134" ht="18" customHeight="1" x14ac:dyDescent="0.4">
      <c r="B15" s="91"/>
      <c r="C15" s="91"/>
      <c r="D15" s="91"/>
      <c r="E15" s="91"/>
      <c r="F15" s="90" t="s">
        <v>17</v>
      </c>
      <c r="G15" s="91"/>
      <c r="H15" s="91"/>
      <c r="I15" s="91"/>
      <c r="J15" s="90" t="s">
        <v>18</v>
      </c>
      <c r="K15" s="91"/>
      <c r="L15" s="91"/>
      <c r="M15" s="91"/>
      <c r="N15" s="92" t="s">
        <v>20</v>
      </c>
      <c r="O15" s="92"/>
      <c r="P15" s="92"/>
      <c r="Q15" s="92" t="s">
        <v>21</v>
      </c>
      <c r="R15" s="93"/>
      <c r="S15" s="93"/>
      <c r="T15" s="91" t="s">
        <v>22</v>
      </c>
      <c r="U15" s="91"/>
      <c r="V15" s="91"/>
      <c r="W15" s="91" t="s">
        <v>24</v>
      </c>
      <c r="X15" s="91"/>
      <c r="Y15" s="91"/>
      <c r="Z15" s="91" t="s">
        <v>22</v>
      </c>
      <c r="AA15" s="91"/>
      <c r="AB15" s="91"/>
      <c r="AC15" s="91" t="s">
        <v>24</v>
      </c>
      <c r="AD15" s="91"/>
      <c r="AE15" s="91"/>
      <c r="AF15" s="91"/>
      <c r="AG15" s="91" t="s">
        <v>22</v>
      </c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BC15" s="1" t="s">
        <v>101</v>
      </c>
      <c r="BQ15" s="1" t="s">
        <v>109</v>
      </c>
      <c r="BX15" s="1" t="s">
        <v>101</v>
      </c>
      <c r="CJ15" s="1" t="s">
        <v>109</v>
      </c>
      <c r="CQ15" s="1" t="s">
        <v>101</v>
      </c>
      <c r="DE15" s="1" t="s">
        <v>109</v>
      </c>
      <c r="DL15" s="1" t="s">
        <v>101</v>
      </c>
      <c r="DX15" s="1" t="s">
        <v>109</v>
      </c>
      <c r="DZ15" s="1" t="s">
        <v>160</v>
      </c>
    </row>
    <row r="16" spans="2:134" ht="18" customHeight="1" x14ac:dyDescent="0.4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92"/>
      <c r="P16" s="92"/>
      <c r="Q16" s="93"/>
      <c r="R16" s="93"/>
      <c r="S16" s="93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X16" s="9" t="s">
        <v>97</v>
      </c>
      <c r="AY16" s="9" t="s">
        <v>13</v>
      </c>
      <c r="AZ16" s="9" t="s">
        <v>98</v>
      </c>
      <c r="BA16" s="9" t="s">
        <v>99</v>
      </c>
      <c r="BB16" s="9" t="s">
        <v>19</v>
      </c>
      <c r="BC16" s="9" t="s">
        <v>102</v>
      </c>
      <c r="BD16" s="9" t="s">
        <v>103</v>
      </c>
      <c r="BE16" s="9" t="s">
        <v>97</v>
      </c>
      <c r="BF16" s="9" t="s">
        <v>13</v>
      </c>
      <c r="BG16" s="9" t="s">
        <v>98</v>
      </c>
      <c r="BH16" s="9" t="s">
        <v>99</v>
      </c>
      <c r="BI16" s="9" t="s">
        <v>100</v>
      </c>
      <c r="BJ16" s="9" t="s">
        <v>19</v>
      </c>
      <c r="BK16" s="9" t="s">
        <v>104</v>
      </c>
      <c r="BL16" s="9" t="s">
        <v>48</v>
      </c>
      <c r="BM16" s="9" t="s">
        <v>32</v>
      </c>
      <c r="BN16" s="9" t="s">
        <v>110</v>
      </c>
      <c r="BO16" s="9" t="s">
        <v>105</v>
      </c>
      <c r="BP16" s="9" t="s">
        <v>106</v>
      </c>
      <c r="BQ16" s="9" t="s">
        <v>105</v>
      </c>
      <c r="BR16" s="9" t="s">
        <v>106</v>
      </c>
      <c r="BS16" s="9" t="s">
        <v>97</v>
      </c>
      <c r="BT16" s="9" t="s">
        <v>13</v>
      </c>
      <c r="BU16" s="9" t="s">
        <v>98</v>
      </c>
      <c r="BV16" s="9" t="s">
        <v>99</v>
      </c>
      <c r="BW16" s="9" t="s">
        <v>19</v>
      </c>
      <c r="BX16" s="9" t="s">
        <v>22</v>
      </c>
      <c r="BY16" s="9" t="s">
        <v>97</v>
      </c>
      <c r="BZ16" s="9" t="s">
        <v>13</v>
      </c>
      <c r="CA16" s="9" t="s">
        <v>98</v>
      </c>
      <c r="CB16" s="9" t="s">
        <v>99</v>
      </c>
      <c r="CC16" s="9" t="s">
        <v>100</v>
      </c>
      <c r="CD16" s="9" t="s">
        <v>19</v>
      </c>
      <c r="CE16" s="9" t="s">
        <v>22</v>
      </c>
      <c r="CF16" s="9" t="s">
        <v>110</v>
      </c>
      <c r="CG16" s="9" t="s">
        <v>105</v>
      </c>
      <c r="CH16" s="9" t="s">
        <v>106</v>
      </c>
      <c r="CI16" s="9" t="s">
        <v>148</v>
      </c>
      <c r="CJ16" s="9" t="s">
        <v>105</v>
      </c>
      <c r="CK16" s="9" t="s">
        <v>106</v>
      </c>
      <c r="CL16" s="9" t="s">
        <v>97</v>
      </c>
      <c r="CM16" s="9" t="s">
        <v>13</v>
      </c>
      <c r="CN16" s="9" t="s">
        <v>98</v>
      </c>
      <c r="CO16" s="9" t="s">
        <v>99</v>
      </c>
      <c r="CP16" s="10" t="s">
        <v>19</v>
      </c>
      <c r="CQ16" s="9" t="s">
        <v>102</v>
      </c>
      <c r="CR16" s="9" t="s">
        <v>103</v>
      </c>
      <c r="CS16" s="9" t="s">
        <v>97</v>
      </c>
      <c r="CT16" s="9" t="s">
        <v>13</v>
      </c>
      <c r="CU16" s="9" t="s">
        <v>98</v>
      </c>
      <c r="CV16" s="9" t="s">
        <v>99</v>
      </c>
      <c r="CW16" s="9" t="s">
        <v>100</v>
      </c>
      <c r="CX16" s="9" t="s">
        <v>19</v>
      </c>
      <c r="CY16" s="9" t="s">
        <v>104</v>
      </c>
      <c r="CZ16" s="9" t="s">
        <v>48</v>
      </c>
      <c r="DA16" s="9" t="s">
        <v>32</v>
      </c>
      <c r="DB16" s="9" t="s">
        <v>110</v>
      </c>
      <c r="DC16" s="9" t="s">
        <v>105</v>
      </c>
      <c r="DD16" s="9" t="s">
        <v>106</v>
      </c>
      <c r="DE16" s="9" t="s">
        <v>105</v>
      </c>
      <c r="DF16" s="9" t="s">
        <v>106</v>
      </c>
      <c r="DG16" s="9" t="s">
        <v>97</v>
      </c>
      <c r="DH16" s="9" t="s">
        <v>13</v>
      </c>
      <c r="DI16" s="9" t="s">
        <v>98</v>
      </c>
      <c r="DJ16" s="9" t="s">
        <v>99</v>
      </c>
      <c r="DK16" s="9" t="s">
        <v>19</v>
      </c>
      <c r="DL16" s="9" t="s">
        <v>22</v>
      </c>
      <c r="DM16" s="9" t="s">
        <v>97</v>
      </c>
      <c r="DN16" s="9" t="s">
        <v>13</v>
      </c>
      <c r="DO16" s="9" t="s">
        <v>98</v>
      </c>
      <c r="DP16" s="9" t="s">
        <v>99</v>
      </c>
      <c r="DQ16" s="9" t="s">
        <v>100</v>
      </c>
      <c r="DR16" s="9" t="s">
        <v>19</v>
      </c>
      <c r="DS16" s="9" t="s">
        <v>22</v>
      </c>
      <c r="DT16" s="9" t="s">
        <v>110</v>
      </c>
      <c r="DU16" s="9" t="s">
        <v>105</v>
      </c>
      <c r="DV16" s="9" t="s">
        <v>106</v>
      </c>
      <c r="DW16" s="9" t="s">
        <v>148</v>
      </c>
      <c r="DX16" s="9" t="s">
        <v>105</v>
      </c>
      <c r="DY16" s="9" t="s">
        <v>106</v>
      </c>
      <c r="DZ16" s="9" t="s">
        <v>161</v>
      </c>
      <c r="EA16" s="9" t="s">
        <v>162</v>
      </c>
      <c r="EB16" s="9" t="s">
        <v>163</v>
      </c>
      <c r="EC16" s="9" t="s">
        <v>164</v>
      </c>
      <c r="ED16" s="9" t="s">
        <v>159</v>
      </c>
    </row>
    <row r="17" spans="2:134" ht="21.75" customHeight="1" x14ac:dyDescent="0.4">
      <c r="B17" s="86"/>
      <c r="C17" s="86"/>
      <c r="D17" s="87" t="str">
        <f>IF($B17="","",TEXT(TEXT($C$2,"YYYY/MM")&amp;"/"&amp;TEXT($B17,"00"),"AAA"))</f>
        <v/>
      </c>
      <c r="E17" s="87"/>
      <c r="F17" s="88"/>
      <c r="G17" s="88"/>
      <c r="H17" s="88"/>
      <c r="I17" s="88"/>
      <c r="J17" s="88"/>
      <c r="K17" s="88"/>
      <c r="L17" s="88"/>
      <c r="M17" s="88"/>
      <c r="N17" s="89"/>
      <c r="O17" s="89"/>
      <c r="P17" s="89"/>
      <c r="Q17" s="89"/>
      <c r="R17" s="89"/>
      <c r="S17" s="89"/>
      <c r="T17" s="89"/>
      <c r="U17" s="89"/>
      <c r="V17" s="89"/>
      <c r="W17" s="94" t="str">
        <f>IF(ISERROR(BQ17),"エラー",IF(ISERROR(DE17),"エラー",IF(AND(BQ17="",DE17=""),IF(OR(N17&lt;&gt;"",Q17&lt;&gt;""),"―",""),IF(OR(BQ17="最低時間未満",DE17="最低時間未満"),"不可",SUM(BQ17,DE17)))))</f>
        <v/>
      </c>
      <c r="X17" s="94"/>
      <c r="Y17" s="94"/>
      <c r="Z17" s="94" t="str">
        <f>IF(ISERROR(CJ17),"エラー",IF(ISERROR(DX17),"エラー",IF(AND(CJ17="",DX17=""),IF(T17&lt;&gt;"","―",""),IF(OR(CJ17="最低時間未満",DX17="最低時間未満"),"不可",SUM(CJ17,DX17)))))</f>
        <v/>
      </c>
      <c r="AA17" s="94"/>
      <c r="AB17" s="94"/>
      <c r="AC17" s="95" t="str">
        <f>IF(AND(BR17="",DF17=""),IF(OR(N17&lt;&gt;"",Q17&lt;&gt;""),"―",""),IF(BR17="",0,BR17)+IF(DF17="",0,DF17))</f>
        <v/>
      </c>
      <c r="AD17" s="95"/>
      <c r="AE17" s="95"/>
      <c r="AF17" s="95"/>
      <c r="AG17" s="95" t="str">
        <f>IF(AND(CK17="",DY17=""),IF(T17&lt;&gt;"","―",""),IF(CK17="",0,CK17)+IF(DY17="",0,DY17))</f>
        <v/>
      </c>
      <c r="AH17" s="95"/>
      <c r="AI17" s="95"/>
      <c r="AJ17" s="95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20"/>
      <c r="AX17" s="10" t="str">
        <f>IF(AND(F17&lt;&gt;"",AV17&lt;&gt;2,OR(N17&lt;&gt;"",Q17&lt;&gt;"")),ROW(),"")</f>
        <v/>
      </c>
      <c r="AY17" s="10" t="str">
        <f>IF(AND(F17&lt;&gt;"",AV17&lt;&gt;2,OR(N17&lt;&gt;"",Q17&lt;&gt;"")),B17,"")</f>
        <v/>
      </c>
      <c r="AZ17" s="21" t="str">
        <f>IF(AND(F17&lt;&gt;"",AV17&lt;&gt;2,OR(N17&lt;&gt;"",Q17&lt;&gt;"")),F17,"")</f>
        <v/>
      </c>
      <c r="BA17" s="21" t="str">
        <f>IF(AND(F17&lt;&gt;"",AV17&lt;&gt;2,OR(N17&lt;&gt;"",Q17&lt;&gt;"")),J17,"")</f>
        <v/>
      </c>
      <c r="BB17" s="10" t="str">
        <f>IF(AND(AZ17&lt;&gt;"",BA17&lt;&gt;""),IF(BA17-AZ17=1,24,HOUR(BA17-AZ17)) * 60 + MINUTE(BA17-AZ17),"")</f>
        <v/>
      </c>
      <c r="BC17" s="10" t="str">
        <f>IF(AND(F17&lt;&gt;"",AV17&lt;&gt;2,OR(N17&lt;&gt;"",Q17&lt;&gt;"")),N17,"")</f>
        <v/>
      </c>
      <c r="BD17" s="10" t="str">
        <f>IF(AND(F17&lt;&gt;"",AV17&lt;&gt;2,OR(N17&lt;&gt;"",Q17&lt;&gt;"")),Q17,"")</f>
        <v/>
      </c>
      <c r="BE17" s="9" t="str">
        <f>IF(ISERROR(INDEX($AX$17:$BD$192,MATCH(SMALL($AX$17:$AX$192,ROW($A1)),$AX$17:$AX$192,FALSE),1)),"",INDEX($AX$17:$BD$192,MATCH(SMALL($AX$17:$AX$192,ROW($A1)),$AX$17:$AX$192,FALSE),1))</f>
        <v/>
      </c>
      <c r="BF17" s="9" t="str">
        <f>IF(ISERROR(INDEX($AX$17:$BD$192,MATCH(SMALL($AX$17:$AX$192,ROW($A1)),$AX$17:$AX$192,FALSE),2)),"",INDEX($AX$17:$BD$192,MATCH(SMALL($AX$17:$AX$192,ROW($A1)),$AX$17:$AX$192,FALSE),2))</f>
        <v/>
      </c>
      <c r="BG17" s="21" t="str">
        <f>IF(ISERROR(INDEX($AX$17:$BD$192,MATCH(SMALL($AX$17:$AX$192,ROW($A1)),$AX$17:$AX$192,FALSE),3)),"",INDEX($AX$17:$BD$192,MATCH(SMALL($AX$17:$AX$192,ROW($A1)),$AX$17:$AX$192,FALSE),3))</f>
        <v/>
      </c>
      <c r="BH17" s="21" t="str">
        <f>IF(ISERROR(INDEX($AX$17:$BD$192,MATCH(SMALL($AX$17:$AX$192,ROW($A1)),$AX$17:$AX$192,FALSE),4)),"",INDEX($AX$17:$BD$192,MATCH(SMALL($AX$17:$AX$192,ROW($A1)),$AX$17:$AX$192,FALSE),4))</f>
        <v/>
      </c>
      <c r="BI17" s="9" t="str">
        <f>IF(BF17&lt;&gt;"",1,"")</f>
        <v/>
      </c>
      <c r="BJ17" s="10" t="str">
        <f>IF(AND(BG17&lt;&gt;"",BH17&lt;&gt;""),IF(BH17-BG17=1,24,HOUR(BH17-BG17)) * 60 + MINUTE(BH17-BG17),"")</f>
        <v/>
      </c>
      <c r="BK17" s="9" t="str">
        <f>IF(ISERROR(INDEX($AX$17:$BD$192,MATCH(SMALL($AX$17:$AX$192,ROW($A1)),$AX$17:$AX$192,FALSE),6)),"",INDEX($AX$17:$BD$192,MATCH(SMALL($AX$17:$AX$192,ROW($A1)),$AX$17:$AX$192,FALSE),6))</f>
        <v/>
      </c>
      <c r="BL17" s="9" t="str">
        <f>IF(ISERROR(INDEX($AX$17:$BD$192,MATCH(SMALL($AX$17:$AX$192,ROW($A1)),$AX$17:$AX$192,FALSE),7)),"",INDEX($AX$17:$BD$192,MATCH(SMALL($AX$17:$AX$192,ROW($A1)),$AX$17:$AX$192,FALSE),7))</f>
        <v/>
      </c>
      <c r="BM17" s="9" t="str">
        <f>IF(OR(AND(BK17="",BL17=""),AND(BK17&lt;&gt;"",BK17=0,BL17&lt;&gt;"",BL17=0)),"",BK17+BL17)</f>
        <v/>
      </c>
      <c r="BN17" s="9" t="e">
        <f ca="1">IF(AND($AX$3&lt;&gt;"",BG17&lt;&gt;"",BI17&gt;=IF(BI18="",0,BI18)),SUM(INDIRECT("bm"&amp;ROW()-BI17+1):BM17),"")</f>
        <v>#N/A</v>
      </c>
      <c r="BO17" s="9" t="e">
        <f ca="1">IF(BN17="","",IF(OR(AND(OR(TEXT($AX$3,"000000")="654000",TEXT($AX$3,"000000")="655000"),BN17&lt;20),AND(OR(TEXT($AX$3,"000000")="651000",TEXT($AX$3,"000000")="652000",TEXT($AX$3,"000000")="653000"),BN17&lt;40)),"最低時間未満",ROUNDDOWN((BN17/30),0)*0.5+IF(MOD(BN17,30)&gt;0,0.5,0)))</f>
        <v>#N/A</v>
      </c>
      <c r="BP17" s="9" t="str">
        <f ca="1">IF(ISERROR(VLOOKUP(BO17*60,単価表!$B$4:$H$51,$AY$3,FALSE)),"",VLOOKUP(BO17*60,単価表!$B$4:$H$51,$AY$3,FALSE))</f>
        <v/>
      </c>
      <c r="BQ17" s="9" t="str">
        <f t="shared" ref="BQ17:BQ81" si="0">IF($AX17="","",VLOOKUP($AX17,$BE$17:$BP$192,11,FALSE))</f>
        <v/>
      </c>
      <c r="BR17" s="9" t="str">
        <f>IF($AX17="","",VLOOKUP($AX17,$BE$17:$BP$192,12,FALSE))</f>
        <v/>
      </c>
      <c r="BS17" s="9" t="str">
        <f>IF(AND(F17&lt;&gt;"",T17&lt;&gt;"",AV17&lt;&gt;2),ROW(),"")</f>
        <v/>
      </c>
      <c r="BT17" s="9" t="str">
        <f>IF(AND(F17&lt;&gt;"",T17&lt;&gt;"",AV17&lt;&gt;2),B17,"")</f>
        <v/>
      </c>
      <c r="BU17" s="21" t="str">
        <f>IF(AND(F17&lt;&gt;"",T17&lt;&gt;"",AV17&lt;&gt;2),F17,"")</f>
        <v/>
      </c>
      <c r="BV17" s="21" t="str">
        <f>IF(AND(F17&lt;&gt;"",T17&lt;&gt;"",AV17&lt;&gt;2),J17,"")</f>
        <v/>
      </c>
      <c r="BW17" s="10" t="str">
        <f>IF(AND(BU17&lt;&gt;"",BV17&lt;&gt;""),IF(BV17-BU17=1,24,HOUR(BV17-BU17)) * 60 + MINUTE(BV17-BU17),"")</f>
        <v/>
      </c>
      <c r="BX17" s="9" t="str">
        <f>IF(AND(F17&lt;&gt;"",T17&lt;&gt;"",AV17&lt;&gt;2),T17,"")</f>
        <v/>
      </c>
      <c r="BY17" s="9" t="str">
        <f>IF(ISERROR(INDEX($BS$17:$BX$192,MATCH(SMALL($BS$17:$BS$192,ROW($A1)),$BS$17:$BS$192,FALSE),1)),"",INDEX($BS$17:$BX$192,MATCH(SMALL($BS$17:$BS$192,ROW($A1)),$BS$17:$BS$192,FALSE),1))</f>
        <v/>
      </c>
      <c r="BZ17" s="9" t="str">
        <f>IF(ISERROR(INDEX($BS$17:$BX$192,MATCH(SMALL($BS$17:$BS$192,ROW($A1)),$BS$17:$BS$192,FALSE),2)),"",INDEX($BS$17:$BX$192,MATCH(SMALL($BS$17:$BS$192,ROW($A1)),$BS$17:$BS$192,FALSE),2))</f>
        <v/>
      </c>
      <c r="CA17" s="21" t="str">
        <f>IF(ISERROR(INDEX($BS$17:$BX$192,MATCH(SMALL($BS$17:$BS$192,ROW($A1)),$BS$17:$BS$192,FALSE),3)),"",INDEX($BS$17:$BX$192,MATCH(SMALL($BS$17:$BS$192,ROW($A1)),$BS$17:$BS$192,FALSE),3))</f>
        <v/>
      </c>
      <c r="CB17" s="21" t="str">
        <f>IF(ISERROR(INDEX($BS$17:$BX$192,MATCH(SMALL($BS$17:$BS$192,ROW($A1)),$BS$17:$BS$192,FALSE),4)),"",INDEX($BS$17:$BX$192,MATCH(SMALL($BS$17:$BS$192,ROW($A1)),$BS$17:$BS$192,FALSE),4))</f>
        <v/>
      </c>
      <c r="CC17" s="9" t="str">
        <f>IF(BZ17&lt;&gt;"",1,"")</f>
        <v/>
      </c>
      <c r="CD17" s="9" t="str">
        <f>IF(AND(CA17&lt;&gt;"",CB17&lt;&gt;""),IF(CB17-CA17=1,24,HOUR(CB17-CA17)) * 60 + MINUTE(CB17-CA17),"")</f>
        <v/>
      </c>
      <c r="CE17" s="9" t="str">
        <f>IF(ISERROR(INDEX($BS$17:$BX$192,MATCH(SMALL($BS$17:$BS$192,ROW($A1)),$BS$17:$BS$192,FALSE),6)),"",INDEX($BS$17:$BX$192,MATCH(SMALL($BS$17:$BS$192,ROW($A1)),$BS$17:$BS$192,FALSE),6))</f>
        <v/>
      </c>
      <c r="CF17" s="9" t="e">
        <f ca="1">IF(AND($AX$3&lt;&gt;"",CA17&lt;&gt;"",CC17&gt;=IF(CC18="",0,CC18)),SUM(INDIRECT("ce"&amp;ROW()-CC17+1):CE17),"")</f>
        <v>#N/A</v>
      </c>
      <c r="CG17" s="9" t="e">
        <f ca="1">IF(CF17="","",IF(OR(AND(OR(TEXT($AX$3,"000000")="654000",TEXT($AX$3,"000000")="655000"),CF17&lt;20),AND(OR(TEXT($AX$3,"000000")="651000",TEXT($AX$3,"000000")="652000",TEXT($AX$3,"000000")="653000"),CF17&lt;40)),"最低時間未満",ROUNDDOWN((CF17/30),0)*0.5+IF(MOD(CF17,30)&gt;0,0.5,0)))</f>
        <v>#N/A</v>
      </c>
      <c r="CH17" s="9" t="str">
        <f ca="1">IF(ISERROR(VLOOKUP(CG17*60,単価表!$B$4:$H$51,$AY$3,FALSE)),"",VLOOKUP(CG17*60,単価表!$B$4:$H$51,$AY$3,FALSE))</f>
        <v/>
      </c>
      <c r="CI17" s="9" t="str">
        <f ca="1">IF(CH17="","",CH17+IF(OR(TEXT($AX$3,"000000")="651000",TEXT($AX$3,"000000")="652000",TEXT($AX$3,"000000")="653000"),VLOOKUP(CG17*60,単価表!$B$4:$H$51,$AZ$3,FALSE),0))</f>
        <v/>
      </c>
      <c r="CJ17" s="9" t="str">
        <f>IF($BS17="","",VLOOKUP($BS17,$BY$17:$CI$192,9,FALSE))</f>
        <v/>
      </c>
      <c r="CK17" s="9" t="str">
        <f>IF($BS17="","",VLOOKUP($BS17,$BY$17:$CI$192,11,FALSE))</f>
        <v/>
      </c>
      <c r="CL17" s="9" t="str">
        <f>IF(AND(F17&lt;&gt;"",OR(AV17=2,AK17=2),OR(N17&lt;&gt;"",Q17&lt;&gt;"")),ROW(),"")</f>
        <v/>
      </c>
      <c r="CM17" s="9" t="str">
        <f>IF(AND(F17&lt;&gt;"",OR(AV17=2,AK17=2),OR(N17&lt;&gt;"",Q17&lt;&gt;"")),B17,"")</f>
        <v/>
      </c>
      <c r="CN17" s="21" t="str">
        <f>IF(AND(F17&lt;&gt;"",OR(AV17=2,AK17=2),OR(N17&lt;&gt;"",Q17&lt;&gt;"")),F17,"")</f>
        <v/>
      </c>
      <c r="CO17" s="21" t="str">
        <f>IF(AND(F17&lt;&gt;"",OR(AV17=2,AK17=2),OR(N17&lt;&gt;"",Q17&lt;&gt;"")),J17,"")</f>
        <v/>
      </c>
      <c r="CP17" s="10" t="str">
        <f>IF(AND(CN17&lt;&gt;"",CO17&lt;&gt;""),IF(CO17-CN17=1,24,HOUR(CO17-CN17)) * 60 + MINUTE(CO17-CN17),"")</f>
        <v/>
      </c>
      <c r="CQ17" s="9" t="str">
        <f>IF(AND(F17&lt;&gt;"",OR(AV17=2,AK17=2),OR(N17&lt;&gt;"",Q17&lt;&gt;"")),N17,"")</f>
        <v/>
      </c>
      <c r="CR17" s="9" t="str">
        <f>IF(AND(F17&lt;&gt;"",OR(AV17=2,AK17=2),OR(N17&lt;&gt;"",Q17&lt;&gt;"")),Q17,"")</f>
        <v/>
      </c>
      <c r="CS17" s="9" t="str">
        <f>IF(ISERROR(INDEX($CL$17:$CR$192,MATCH(SMALL($CL$17:$CL$192,ROW($A1)),$CL$17:$CL$192,FALSE),1)),"",INDEX($CL$17:$CR$192,MATCH(SMALL($CL$17:$CL$192,ROW($A1)),$CL$17:$CL$192,FALSE),1))</f>
        <v/>
      </c>
      <c r="CT17" s="9" t="str">
        <f>IF(ISERROR(INDEX($CL$17:$CR$192,MATCH(SMALL($CL$17:$CL$192,ROW($A1)),$CL$17:$CL$192,FALSE),2)),"",INDEX($CL$17:$CR$192,MATCH(SMALL($CL$17:$CL$192,ROW($A1)),$CL$17:$CL$192,FALSE),2))</f>
        <v/>
      </c>
      <c r="CU17" s="21" t="str">
        <f>IF(ISERROR(INDEX($CL$17:$CR$192,MATCH(SMALL($CL$17:$CL$192,ROW($A1)),$CL$17:$CL$192,FALSE),3)),"",INDEX($CL$17:$CR$192,MATCH(SMALL($CL$17:$CL$192,ROW($A1)),$CL$17:$CL$192,FALSE),3))</f>
        <v/>
      </c>
      <c r="CV17" s="21" t="str">
        <f>IF(ISERROR(INDEX($CL$17:$CR$192,MATCH(SMALL($CL$17:$CL$192,ROW($A1)),$CL$17:$CL$192,FALSE),4)),"",INDEX($CL$17:$CR$192,MATCH(SMALL($CL$17:$CL$192,ROW($A1)),$CL$17:$CL$192,FALSE),4))</f>
        <v/>
      </c>
      <c r="CW17" s="9" t="str">
        <f>IF(CT17&lt;&gt;"",1,"")</f>
        <v/>
      </c>
      <c r="CX17" s="9" t="str">
        <f>IF(AND(CU17&lt;&gt;"",CV17&lt;&gt;""),IF(CV17-CU17=1,24,HOUR(CV17-CU17)) * 60 + MINUTE(CV17-CU17),"")</f>
        <v/>
      </c>
      <c r="CY17" s="9" t="str">
        <f>IF(ISERROR(INDEX($CL$17:$CR$192,MATCH(SMALL($CL$17:$CL$192,ROW($A1)),$CL$17:$CL$192,FALSE),6)),"",INDEX($CL$17:$CR$192,MATCH(SMALL($CL$17:$CL$192,ROW($A1)),$CL$17:$CL$192,FALSE),6))</f>
        <v/>
      </c>
      <c r="CZ17" s="9" t="str">
        <f>IF(ISERROR(INDEX($CL$17:$CR$192,MATCH(SMALL($CL$17:$CL$192,ROW($A1)),$CL$17:$CL$192,FALSE),7)),"",INDEX($CL$17:$CR$192,MATCH(SMALL($CL$17:$CL$192,ROW($A1)),$CL$17:$CL$192,FALSE),7))</f>
        <v/>
      </c>
      <c r="DA17" s="9" t="str">
        <f>IF(OR(AND(CY17="",CZ17=""),AND(CY17&lt;&gt;"",CY17=0,CZ17&lt;&gt;"",CZ17=0)),"",CY17+CZ17)</f>
        <v/>
      </c>
      <c r="DB17" s="9" t="e">
        <f ca="1">IF(AND($AX$3&lt;&gt;"",CU17&lt;&gt;"",CW17&gt;=IF(CW18="",0,CW18)),SUM(INDIRECT("da"&amp;ROW()-CW17+1):DA17),"")</f>
        <v>#N/A</v>
      </c>
      <c r="DC17" s="9" t="e">
        <f ca="1">IF(DB17="","",IF(OR(AND(OR(TEXT($AX$3,"000000")="654000",TEXT($AX$3,"000000")="655000"),DB17&lt;20),AND(OR(TEXT($AX$3,"000000")="651000",TEXT($AX$3,"000000")="652000",TEXT($AX$3,"000000")="653000"),DB17&lt;40)),"最低時間未満",ROUNDDOWN((DB17/30),0)*0.5+IF(MOD(DB17,30)&gt;0,0.5,0)))</f>
        <v>#N/A</v>
      </c>
      <c r="DD17" s="9" t="str">
        <f ca="1">IF(ISERROR(VLOOKUP(DC17*60,単価表!$B$4:$G$51,$AY$3,FALSE)),"",VLOOKUP(DC17*60,単価表!$B$4:$G$51,$AY$3,FALSE))</f>
        <v/>
      </c>
      <c r="DE17" s="9" t="str">
        <f>IF($CL17="","",VLOOKUP($CL17,$CS$17:$DD$192,11,FALSE))</f>
        <v/>
      </c>
      <c r="DF17" s="9" t="str">
        <f>IF($CL17="","",VLOOKUP($CL17,$CS$17:$DD$192,12,FALSE))</f>
        <v/>
      </c>
      <c r="DG17" s="9" t="str">
        <f>IF(AND(F17&lt;&gt;"",OR(AV17=2,AK17=2),T17&lt;&gt;""),ROW(),"")</f>
        <v/>
      </c>
      <c r="DH17" s="9" t="str">
        <f>IF(AND(F17&lt;&gt;"",OR(AV17=2,AK17=2),T17&lt;&gt;""),B17,"")</f>
        <v/>
      </c>
      <c r="DI17" s="21" t="str">
        <f>IF(AND(F17&lt;&gt;"",OR(AV17=2,AK17=2),T17&lt;&gt;""),F17,"")</f>
        <v/>
      </c>
      <c r="DJ17" s="21" t="str">
        <f>IF(AND(F17&lt;&gt;"",OR(AV17=2,AK17=2),T17&lt;&gt;""),J17,"")</f>
        <v/>
      </c>
      <c r="DK17" s="10" t="str">
        <f>IF(AND(DI17&lt;&gt;"",DJ17&lt;&gt;""),IF(DJ17-DI17=1,24,HOUR(DJ17-DI17)) * 60 + MINUTE(DJ17-DI17),"")</f>
        <v/>
      </c>
      <c r="DL17" s="9" t="str">
        <f>IF(AND(F17&lt;&gt;"",OR(AV17=2,AK17=2),T17&lt;&gt;""),T17,"")</f>
        <v/>
      </c>
      <c r="DM17" s="9" t="str">
        <f>IF(ISERROR(INDEX($DG$17:$DJ$192,MATCH(SMALL($DG$17:$DG$192,ROW($A1)),$DG$17:$DG$192,FALSE),1)),"",INDEX($DG$17:$DJ$192,MATCH(SMALL($DG$17:$DG$192,ROW($A1)),$DG$17:$DG$192,FALSE),1))</f>
        <v/>
      </c>
      <c r="DN17" s="9" t="str">
        <f>IF(ISERROR(INDEX($DG$17:$DJ$192,MATCH(SMALL($DG$17:$DG$192,ROW($A1)),$DG$17:$DG$192,FALSE),2)),"",INDEX($DG$17:$DJ$192,MATCH(SMALL($DG$17:$DG$192,ROW($A1)),$DG$17:$DG$192,FALSE),2))</f>
        <v/>
      </c>
      <c r="DO17" s="21" t="str">
        <f>IF(ISERROR(INDEX($DG$17:$DJ$192,MATCH(SMALL($DG$17:$DG$192,ROW($A1)),$DG$17:$DG$192,FALSE),3)),"",INDEX($DG$17:$DJ$192,MATCH(SMALL($DG$17:$DG$192,ROW($A1)),$DG$17:$DG$192,FALSE),3))</f>
        <v/>
      </c>
      <c r="DP17" s="21" t="str">
        <f>IF(ISERROR(INDEX($DG$17:$DJ$192,MATCH(SMALL($DG$17:$DG$192,ROW($A1)),$DG$17:$DG$192,FALSE),4)),"",INDEX($DG$17:$DJ$192,MATCH(SMALL($DG$17:$DG$192,ROW($A1)),$DG$17:$DG$192,FALSE),4))</f>
        <v/>
      </c>
      <c r="DQ17" s="9" t="str">
        <f>IF(DN17&lt;&gt;"",1,"")</f>
        <v/>
      </c>
      <c r="DR17" s="9" t="str">
        <f>IF(AND(DO17&lt;&gt;"",DP17&lt;&gt;""),IF(DP17-DO17=1,24,HOUR(DP17-DO17)) * 60 + MINUTE(DP17-DO17),"")</f>
        <v/>
      </c>
      <c r="DS17" s="9" t="str">
        <f>IF(ISERROR(INDEX($DG$17:$DL$192,MATCH(SMALL($DG$17:$DG$192,ROW($A1)),$DG$17:$DG$192,FALSE),6)),"",INDEX($DG$17:$DL$192,MATCH(SMALL($DG$17:$DG$192,ROW($A1)),$DG$17:$DG$192,FALSE),6))</f>
        <v/>
      </c>
      <c r="DT17" s="9" t="e">
        <f ca="1">IF(AND($AX$3&lt;&gt;"",DO17&lt;&gt;"",DQ17&gt;=IF(DQ18="",0,DQ18)),SUM(INDIRECT("ds"&amp;ROW()-DQ17+1):DS17),"")</f>
        <v>#N/A</v>
      </c>
      <c r="DU17" s="9" t="e">
        <f ca="1">IF(DT17="","",IF(OR(AND(OR(TEXT($AX$3,"000000")="654000",TEXT($AX$3,"000000")="655000"),DT17&lt;20),AND(OR(TEXT($AX$3,"000000")="651000",TEXT($AX$3,"000000")="652000",TEXT($AX$3,"000000")="653000"),DT17&lt;40)),"最低時間未満",ROUNDDOWN((DT17/30),0)*0.5+IF(MOD(DT17,30)&gt;0,0.5,0)))</f>
        <v>#N/A</v>
      </c>
      <c r="DV17" s="9" t="str">
        <f ca="1">IF(ISERROR(VLOOKUP(DU17*60,単価表!$B$4:$H$51,$AY$3,FALSE)),"",VLOOKUP(DU17*60,単価表!$B$4:$H$51,$AY$3,FALSE))</f>
        <v/>
      </c>
      <c r="DW17" s="9" t="str">
        <f ca="1">IF(DV17="","",DV17+IF(OR(TEXT($AX$3,"000000")="651000",TEXT($AX$3,"000000")="652000",TEXT($AX$3,"000000")="653000"),VLOOKUP(DU17*60,単価表!$B$4:$H$51,$AZ$3,FALSE),0))</f>
        <v/>
      </c>
      <c r="DX17" s="9" t="str">
        <f>IF($DG17="","",VLOOKUP($DG17,$DM$17:$DW$192,9,FALSE))</f>
        <v/>
      </c>
      <c r="DY17" s="9" t="str">
        <f>IF($DG17="","",VLOOKUP($DG17,$DM$17:$DW$192,11,FALSE))</f>
        <v/>
      </c>
      <c r="DZ17" s="9" cm="1">
        <f t="array" ref="DZ17">IF(AND($B17&lt;&gt;"",$F17&lt;&gt;"",$J17&lt;&gt;"",OR($N17&lt;&gt;"",$Q17&lt;&gt;"",$T17&lt;&gt;"")),SUM(($BE$17:$BE$192&lt;&gt;ROW($B17))*($BF$17:$BF$192=$B17)*($BH$17:$BH$192&gt;$F17)*($BG$17:$BG$192&lt;$J17)),0)</f>
        <v>0</v>
      </c>
      <c r="EA17" s="9" cm="1">
        <f t="array" ref="EA17">IF(AND($B17&lt;&gt;"",$F17&lt;&gt;"",$J17&lt;&gt;"",OR($N17&lt;&gt;"",$Q17&lt;&gt;"",$T17&lt;&gt;"")),SUM(($BY$17:$BY$192&lt;&gt;ROW($B17))*($BZ$17:$BZ$192=$B17)*($CB$17:$CB$192&gt;$F17)*($CA$17:$CA$192&lt;$J17)),0)</f>
        <v>0</v>
      </c>
      <c r="EB17" s="9" cm="1">
        <f t="array" ref="EB17">IF(AND($B17&lt;&gt;"",$F17&lt;&gt;"",$J17&lt;&gt;"",OR($N17&lt;&gt;"",$Q17&lt;&gt;"",$T17&lt;&gt;"")),SUM(($CS$17:$CS$192&lt;&gt;ROW($B17))*($CT$17:$CT$192=$B17)*($CV$17:$CV$192&gt;$F17)*($CU$17:$CU$192&lt;$J17)),0)</f>
        <v>0</v>
      </c>
      <c r="EC17" s="9" cm="1">
        <f t="array" ref="EC17">IF(AND($B17&lt;&gt;"",$F17&lt;&gt;"",$J17&lt;&gt;"",OR($N17&lt;&gt;"",$Q17&lt;&gt;"",$T17&lt;&gt;"")),SUM(($DM$17:$DM$192&lt;&gt;ROW($B17))*($DN$17:$DN$192=$B17)*($DP$17:$DP$192&gt;$F17)*($DO$17:$DO$192&lt;$J17)),0)</f>
        <v>0</v>
      </c>
      <c r="ED17" s="9">
        <f ca="1">IF(ISNUMBER(B17),IF(MAX(OFFSET($B$17,0,0,IF(ROW(B17)-ROW($B$17)=0,1,ROW(B17)-ROW($B$17))))&gt;B17,1,0),0)</f>
        <v>0</v>
      </c>
    </row>
    <row r="18" spans="2:134" ht="21.75" customHeight="1" x14ac:dyDescent="0.4">
      <c r="B18" s="86"/>
      <c r="C18" s="86"/>
      <c r="D18" s="87" t="str">
        <f>IF($B18="","",TEXT(TEXT($C$2,"YYYY/MM")&amp;"/"&amp;TEXT($B18,"00"),"AAA"))</f>
        <v/>
      </c>
      <c r="E18" s="87"/>
      <c r="F18" s="88"/>
      <c r="G18" s="88"/>
      <c r="H18" s="88"/>
      <c r="I18" s="88"/>
      <c r="J18" s="88"/>
      <c r="K18" s="88"/>
      <c r="L18" s="88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94" t="str">
        <f t="shared" ref="W18:W45" si="1">IF(ISERROR(BQ18),"エラー",IF(ISERROR(DE18),"エラー",IF(AND(BQ18="",DE18=""),IF(OR(N18&lt;&gt;"",Q18&lt;&gt;""),"―",""),IF(OR(BQ18="最低時間未満",DE18="最低時間未満"),"不可",SUM(BQ18,DE18)))))</f>
        <v/>
      </c>
      <c r="X18" s="94"/>
      <c r="Y18" s="94"/>
      <c r="Z18" s="94" t="str">
        <f t="shared" ref="Z18:Z45" si="2">IF(ISERROR(CJ18),"エラー",IF(ISERROR(DX18),"エラー",IF(AND(CJ18="",DX18=""),IF(T18&lt;&gt;"","―",""),IF(OR(CJ18="最低時間未満",DX18="最低時間未満"),"不可",SUM(CJ18,DX18)))))</f>
        <v/>
      </c>
      <c r="AA18" s="94"/>
      <c r="AB18" s="94"/>
      <c r="AC18" s="95" t="str">
        <f t="shared" ref="AC18:AC45" si="3">IF(AND(BR18="",DF18=""),IF(OR(N18&lt;&gt;"",Q18&lt;&gt;""),"―",""),IF(BR18="",0,BR18)+IF(DF18="",0,DF18))</f>
        <v/>
      </c>
      <c r="AD18" s="95"/>
      <c r="AE18" s="95"/>
      <c r="AF18" s="95"/>
      <c r="AG18" s="95" t="str">
        <f t="shared" ref="AG18:AG45" si="4">IF(AND(CK18="",DY18=""),IF(T18&lt;&gt;"","―",""),IF(CK18="",0,CK18)+IF(DY18="",0,DY18))</f>
        <v/>
      </c>
      <c r="AH18" s="95"/>
      <c r="AI18" s="95"/>
      <c r="AJ18" s="95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20"/>
      <c r="AX18" s="10" t="str">
        <f t="shared" ref="AX18:AX45" si="5">IF(AND(F18&lt;&gt;"",AV18&lt;&gt;2,OR(N18&lt;&gt;"",Q18&lt;&gt;"")),ROW(),"")</f>
        <v/>
      </c>
      <c r="AY18" s="10" t="str">
        <f t="shared" ref="AY18:AY45" si="6">IF(AND(F18&lt;&gt;"",AV18&lt;&gt;2,OR(N18&lt;&gt;"",Q18&lt;&gt;"")),B18,"")</f>
        <v/>
      </c>
      <c r="AZ18" s="21" t="str">
        <f t="shared" ref="AZ18:AZ45" si="7">IF(AND(F18&lt;&gt;"",AV18&lt;&gt;2,OR(N18&lt;&gt;"",Q18&lt;&gt;"")),F18,"")</f>
        <v/>
      </c>
      <c r="BA18" s="21" t="str">
        <f t="shared" ref="BA18:BA45" si="8">IF(AND(F18&lt;&gt;"",AV18&lt;&gt;2,OR(N18&lt;&gt;"",Q18&lt;&gt;"")),J18,"")</f>
        <v/>
      </c>
      <c r="BB18" s="10" t="str">
        <f t="shared" ref="BB18:BB45" si="9">IF(AND(AZ18&lt;&gt;"",BA18&lt;&gt;""),IF(BA18-AZ18=1,24,HOUR(BA18-AZ18)) * 60 + IF(BA18-AZ18=1,0,MINUTE(BA18-AZ18)),"")</f>
        <v/>
      </c>
      <c r="BC18" s="10" t="str">
        <f t="shared" ref="BC18:BC45" si="10">IF(AND(F18&lt;&gt;"",AV18&lt;&gt;2,OR(N18&lt;&gt;"",Q18&lt;&gt;"")),N18,"")</f>
        <v/>
      </c>
      <c r="BD18" s="10" t="str">
        <f t="shared" ref="BD18:BD45" si="11">IF(AND(F18&lt;&gt;"",AV18&lt;&gt;2,OR(N18&lt;&gt;"",Q18&lt;&gt;"")),Q18,"")</f>
        <v/>
      </c>
      <c r="BE18" s="9" t="str">
        <f t="shared" ref="BE18:BE81" si="12">IF(ISERROR(INDEX($AX$17:$BD$192,MATCH(SMALL($AX$17:$AX$192,ROW($A2)),$AX$17:$AX$192,FALSE),1)),"",INDEX($AX$17:$BD$192,MATCH(SMALL($AX$17:$AX$192,ROW($A2)),$AX$17:$AX$192,FALSE),1))</f>
        <v/>
      </c>
      <c r="BF18" s="9" t="str">
        <f t="shared" ref="BF18:BF81" si="13">IF(ISERROR(INDEX($AX$17:$BD$192,MATCH(SMALL($AX$17:$AX$192,ROW($A2)),$AX$17:$AX$192,FALSE),2)),"",INDEX($AX$17:$BD$192,MATCH(SMALL($AX$17:$AX$192,ROW($A2)),$AX$17:$AX$192,FALSE),2))</f>
        <v/>
      </c>
      <c r="BG18" s="21" t="str">
        <f t="shared" ref="BG18:BG81" si="14">IF(ISERROR(INDEX($AX$17:$BD$192,MATCH(SMALL($AX$17:$AX$192,ROW($A2)),$AX$17:$AX$192,FALSE),3)),"",INDEX($AX$17:$BD$192,MATCH(SMALL($AX$17:$AX$192,ROW($A2)),$AX$17:$AX$192,FALSE),3))</f>
        <v/>
      </c>
      <c r="BH18" s="21" t="str">
        <f t="shared" ref="BH18:BH81" si="15">IF(ISERROR(INDEX($AX$17:$BD$192,MATCH(SMALL($AX$17:$AX$192,ROW($A2)),$AX$17:$AX$192,FALSE),4)),"",INDEX($AX$17:$BD$192,MATCH(SMALL($AX$17:$AX$192,ROW($A2)),$AX$17:$AX$192,FALSE),4))</f>
        <v/>
      </c>
      <c r="BI18" s="9" t="str">
        <f>IF(BF18="","",IF(BF18=BF17,IF(BF18="","",IF(BG18&lt;BH17,"Err",IF(TEXT($AX$3,"000000")&lt;&gt;"654000",BI17+1,IF(INT(HOUR(BG18-BH17)*60+MINUTE(BG18-BH17))&gt;=120,1,BI17+1)))),1))</f>
        <v/>
      </c>
      <c r="BJ18" s="10" t="str">
        <f t="shared" ref="BJ18:BJ81" si="16">IF(AND(BG18&lt;&gt;"",BH18&lt;&gt;""),IF(BH18-BG18=1,24,HOUR(BH18-BG18)) * 60 + MINUTE(BH18-BG18),"")</f>
        <v/>
      </c>
      <c r="BK18" s="9" t="str">
        <f t="shared" ref="BK18:BK81" si="17">IF(ISERROR(INDEX($AX$17:$BD$192,MATCH(SMALL($AX$17:$AX$192,ROW($A2)),$AX$17:$AX$192,FALSE),6)),"",INDEX($AX$17:$BD$192,MATCH(SMALL($AX$17:$AX$192,ROW($A2)),$AX$17:$AX$192,FALSE),6))</f>
        <v/>
      </c>
      <c r="BL18" s="9" t="str">
        <f t="shared" ref="BL18:BL81" si="18">IF(ISERROR(INDEX($AX$17:$BD$192,MATCH(SMALL($AX$17:$AX$192,ROW($A2)),$AX$17:$AX$192,FALSE),7)),"",INDEX($AX$17:$BD$192,MATCH(SMALL($AX$17:$AX$192,ROW($A2)),$AX$17:$AX$192,FALSE),7))</f>
        <v/>
      </c>
      <c r="BM18" s="9" t="str">
        <f t="shared" ref="BM18:BM81" si="19">IF(OR(AND(BK18="",BL18=""),AND(BK18&lt;&gt;"",BK18=0,BL18&lt;&gt;"",BL18=0)),"",BK18+BL18)</f>
        <v/>
      </c>
      <c r="BN18" s="9" t="e">
        <f ca="1">IF(AND($AX$3&lt;&gt;"",BG18&lt;&gt;"",BI18&gt;=IF(BI19="",0,BI19)),SUM(INDIRECT("bm"&amp;ROW()-BI18+1):BM18),"")</f>
        <v>#N/A</v>
      </c>
      <c r="BO18" s="9" t="e">
        <f t="shared" ref="BO18:BO81" ca="1" si="20">IF(BN18="","",IF(OR(AND(OR(TEXT($AX$3,"000000")="654000",TEXT($AX$3,"000000")="655000"),BN18&lt;20),AND(OR(TEXT($AX$3,"000000")="651000",TEXT($AX$3,"000000")="652000",TEXT($AX$3,"000000")="653000"),BN18&lt;40)),"最低時間未満",ROUNDDOWN((BN18/30),0)*0.5+IF(MOD(BN18,30)&gt;0,0.5,0)))</f>
        <v>#N/A</v>
      </c>
      <c r="BP18" s="9" t="str">
        <f ca="1">IF(ISERROR(VLOOKUP(BO18*60,単価表!$B$4:$H$51,$AY$3,FALSE)),"",VLOOKUP(BO18*60,単価表!$B$4:$H$51,$AY$3,FALSE))</f>
        <v/>
      </c>
      <c r="BQ18" s="9" t="str">
        <f t="shared" si="0"/>
        <v/>
      </c>
      <c r="BR18" s="9" t="str">
        <f t="shared" ref="BR18:BR81" si="21">IF($AX18="","",VLOOKUP($AX18,$BE$17:$BP$192,12,FALSE))</f>
        <v/>
      </c>
      <c r="BS18" s="9" t="str">
        <f t="shared" ref="BS18:BS81" si="22">IF(AND(F18&lt;&gt;"",T18&lt;&gt;"",AV18&lt;&gt;2),ROW(),"")</f>
        <v/>
      </c>
      <c r="BT18" s="9" t="str">
        <f t="shared" ref="BT18:BT81" si="23">IF(AND(F18&lt;&gt;"",T18&lt;&gt;"",AV18&lt;&gt;2),B18,"")</f>
        <v/>
      </c>
      <c r="BU18" s="21" t="str">
        <f t="shared" ref="BU18:BU81" si="24">IF(AND(F18&lt;&gt;"",T18&lt;&gt;"",AV18&lt;&gt;2),F18,"")</f>
        <v/>
      </c>
      <c r="BV18" s="21" t="str">
        <f t="shared" ref="BV18:BV81" si="25">IF(AND(F18&lt;&gt;"",T18&lt;&gt;"",AV18&lt;&gt;2),J18,"")</f>
        <v/>
      </c>
      <c r="BW18" s="10" t="str">
        <f t="shared" ref="BW18:BW45" si="26">IF(AND(BU18&lt;&gt;"",BV18&lt;&gt;""),IF(BV18-BU18=1,24,HOUR(BV18-BU18)) * 60 + MINUTE(BV18-BU18),"")</f>
        <v/>
      </c>
      <c r="BX18" s="9" t="str">
        <f t="shared" ref="BX18:BX81" si="27">IF(AND(F18&lt;&gt;"",T18&lt;&gt;"",AV18&lt;&gt;2),T18,"")</f>
        <v/>
      </c>
      <c r="BY18" s="9" t="str">
        <f t="shared" ref="BY18:BY81" si="28">IF(ISERROR(INDEX($BS$17:$BX$192,MATCH(SMALL($BS$17:$BS$192,ROW($A2)),$BS$17:$BS$192,FALSE),1)),"",INDEX($BS$17:$BX$192,MATCH(SMALL($BS$17:$BS$192,ROW($A2)),$BS$17:$BS$192,FALSE),1))</f>
        <v/>
      </c>
      <c r="BZ18" s="9" t="str">
        <f t="shared" ref="BZ18:BZ81" si="29">IF(ISERROR(INDEX($BS$17:$BX$192,MATCH(SMALL($BS$17:$BS$192,ROW($A2)),$BS$17:$BS$192,FALSE),2)),"",INDEX($BS$17:$BX$192,MATCH(SMALL($BS$17:$BS$192,ROW($A2)),$BS$17:$BS$192,FALSE),2))</f>
        <v/>
      </c>
      <c r="CA18" s="21" t="str">
        <f t="shared" ref="CA18:CA81" si="30">IF(ISERROR(INDEX($BS$17:$BX$192,MATCH(SMALL($BS$17:$BS$192,ROW($A2)),$BS$17:$BS$192,FALSE),3)),"",INDEX($BS$17:$BX$192,MATCH(SMALL($BS$17:$BS$192,ROW($A2)),$BS$17:$BS$192,FALSE),3))</f>
        <v/>
      </c>
      <c r="CB18" s="21" t="str">
        <f t="shared" ref="CB18:CB81" si="31">IF(ISERROR(INDEX($BS$17:$BX$192,MATCH(SMALL($BS$17:$BS$192,ROW($A2)),$BS$17:$BS$192,FALSE),4)),"",INDEX($BS$17:$BX$192,MATCH(SMALL($BS$17:$BS$192,ROW($A2)),$BS$17:$BS$192,FALSE),4))</f>
        <v/>
      </c>
      <c r="CC18" s="9" t="str">
        <f>IF(BZ18="","",IF(BZ18=BZ17,IF(BZ18="","",IF(CA18&lt;CB17,"Err",IF(TEXT($AX$3,"000000")&lt;&gt;"654000",CC17+1,IF(INT(HOUR(CA18-CB17)*60+MINUTE(CA18-CB17))&gt;=120,1,CC17+1)))),1))</f>
        <v/>
      </c>
      <c r="CD18" s="9" t="str">
        <f t="shared" ref="CD18:CD81" si="32">IF(AND(CA18&lt;&gt;"",CB18&lt;&gt;""),IF(CB18-CA18=1,24,HOUR(CB18-CA18)) * 60 + MINUTE(CB18-CA18),"")</f>
        <v/>
      </c>
      <c r="CE18" s="9" t="str">
        <f t="shared" ref="CE18:CE81" si="33">IF(ISERROR(INDEX($BS$17:$BX$192,MATCH(SMALL($BS$17:$BS$192,ROW($A2)),$BS$17:$BS$192,FALSE),6)),"",INDEX($BS$17:$BX$192,MATCH(SMALL($BS$17:$BS$192,ROW($A2)),$BS$17:$BS$192,FALSE),6))</f>
        <v/>
      </c>
      <c r="CF18" s="9" t="e">
        <f ca="1">IF(AND($AX$3&lt;&gt;"",CA18&lt;&gt;"",CC18&gt;=IF(CC19="",0,CC19)),SUM(INDIRECT("ce"&amp;ROW()-CC18+1):CE18),"")</f>
        <v>#N/A</v>
      </c>
      <c r="CG18" s="9" t="e">
        <f t="shared" ref="CG18:CG81" ca="1" si="34">IF(CF18="","",IF(OR(AND(OR(TEXT($AX$3,"000000")="654000",TEXT($AX$3,"000000")="655000"),CF18&lt;20),AND(OR(TEXT($AX$3,"000000")="651000",TEXT($AX$3,"000000")="652000",TEXT($AX$3,"000000")="653000"),CF18&lt;40)),"最低時間未満",ROUNDDOWN((CF18/30),0)*0.5+IF(MOD(CF18,30)&gt;0,0.5,0)))</f>
        <v>#N/A</v>
      </c>
      <c r="CH18" s="9" t="str">
        <f ca="1">IF(ISERROR(VLOOKUP(CG18*60,単価表!$B$4:$H$51,$AY$3,FALSE)),"",VLOOKUP(CG18*60,単価表!$B$4:$H$51,$AY$3,FALSE))</f>
        <v/>
      </c>
      <c r="CI18" s="9" t="str">
        <f ca="1">IF(CH18="","",CH18+IF(OR(TEXT($AX$3,"000000")="651000",TEXT($AX$3,"000000")="652000",TEXT($AX$3,"000000")="653000"),VLOOKUP(CG18*60,単価表!$B$4:$H$51,$AZ$3,FALSE),0))</f>
        <v/>
      </c>
      <c r="CJ18" s="9" t="str">
        <f t="shared" ref="CJ18:CJ81" si="35">IF($BS18="","",VLOOKUP($BS18,$BY$17:$CI$192,9,FALSE))</f>
        <v/>
      </c>
      <c r="CK18" s="9" t="str">
        <f t="shared" ref="CK18:CK81" si="36">IF($BS18="","",VLOOKUP($BS18,$BY$17:$CI$192,11,FALSE))</f>
        <v/>
      </c>
      <c r="CL18" s="9" t="str">
        <f t="shared" ref="CL18:CL45" si="37">IF(AND(F18&lt;&gt;"",OR(AV18=2,AK18=2),OR(N18&lt;&gt;"",Q18&lt;&gt;"")),ROW(),"")</f>
        <v/>
      </c>
      <c r="CM18" s="9" t="str">
        <f t="shared" ref="CM18:CM45" si="38">IF(AND(F18&lt;&gt;"",OR(AV18=2,AK18=2),OR(N18&lt;&gt;"",Q18&lt;&gt;"")),B18,"")</f>
        <v/>
      </c>
      <c r="CN18" s="21" t="str">
        <f t="shared" ref="CN18:CN45" si="39">IF(AND(F18&lt;&gt;"",OR(AV18=2,AK18=2),OR(N18&lt;&gt;"",Q18&lt;&gt;"")),F18,"")</f>
        <v/>
      </c>
      <c r="CO18" s="21" t="str">
        <f t="shared" ref="CO18:CO45" si="40">IF(AND(F18&lt;&gt;"",OR(AV18=2,AK18=2),OR(N18&lt;&gt;"",Q18&lt;&gt;"")),J18,"")</f>
        <v/>
      </c>
      <c r="CP18" s="10" t="str">
        <f t="shared" ref="CP18:CP81" si="41">IF(AND(CN18&lt;&gt;"",CO18&lt;&gt;""),IF(CO18-CN18=1,24,HOUR(CO18-CN18)) * 60 + MINUTE(CO18-CN18),"")</f>
        <v/>
      </c>
      <c r="CQ18" s="9" t="str">
        <f t="shared" ref="CQ18:CQ45" si="42">IF(AND(F18&lt;&gt;"",OR(AV18=2,AK18=2),OR(N18&lt;&gt;"",Q18&lt;&gt;"")),N18,"")</f>
        <v/>
      </c>
      <c r="CR18" s="9" t="str">
        <f t="shared" ref="CR18:CR45" si="43">IF(AND(F18&lt;&gt;"",OR(AV18=2,AK18=2),OR(N18&lt;&gt;"",Q18&lt;&gt;"")),Q18,"")</f>
        <v/>
      </c>
      <c r="CS18" s="9" t="str">
        <f t="shared" ref="CS18:CS81" si="44">IF(ISERROR(INDEX($CL$17:$CR$192,MATCH(SMALL($CL$17:$CL$192,ROW($A2)),$CL$17:$CL$192,FALSE),1)),"",INDEX($CL$17:$CR$192,MATCH(SMALL($CL$17:$CL$192,ROW($A2)),$CL$17:$CL$192,FALSE),1))</f>
        <v/>
      </c>
      <c r="CT18" s="9" t="str">
        <f t="shared" ref="CT18:CT81" si="45">IF(ISERROR(INDEX($CL$17:$CR$192,MATCH(SMALL($CL$17:$CL$192,ROW($A2)),$CL$17:$CL$192,FALSE),2)),"",INDEX($CL$17:$CR$192,MATCH(SMALL($CL$17:$CL$192,ROW($A2)),$CL$17:$CL$192,FALSE),2))</f>
        <v/>
      </c>
      <c r="CU18" s="21" t="str">
        <f t="shared" ref="CU18:CU81" si="46">IF(ISERROR(INDEX($CL$17:$CR$192,MATCH(SMALL($CL$17:$CL$192,ROW($A2)),$CL$17:$CL$192,FALSE),3)),"",INDEX($CL$17:$CR$192,MATCH(SMALL($CL$17:$CL$192,ROW($A2)),$CL$17:$CL$192,FALSE),3))</f>
        <v/>
      </c>
      <c r="CV18" s="21" t="str">
        <f t="shared" ref="CV18:CV81" si="47">IF(ISERROR(INDEX($CL$17:$CR$192,MATCH(SMALL($CL$17:$CL$192,ROW($A2)),$CL$17:$CL$192,FALSE),4)),"",INDEX($CL$17:$CR$192,MATCH(SMALL($CL$17:$CL$192,ROW($A2)),$CL$17:$CL$192,FALSE),4))</f>
        <v/>
      </c>
      <c r="CW18" s="9" t="str">
        <f>IF(CT18="","",IF(CT18=CT17,IF(CT18="","",IF(CU18&lt;CV17,"Err",IF(TEXT($AX$3,"000000")&lt;&gt;"654000",CW17+1,IF(INT(HOUR(CU18-CV17)*60+MINUTE(CU18-CV17))&gt;=120,1,CW17+1)))),1))</f>
        <v/>
      </c>
      <c r="CX18" s="9" t="str">
        <f t="shared" ref="CX18:CX81" si="48">IF(AND(CU18&lt;&gt;"",CV18&lt;&gt;""),IF(CV18-CU18=1,24,HOUR(CV18-CU18)) * 60 + MINUTE(CV18-CU18),"")</f>
        <v/>
      </c>
      <c r="CY18" s="9" t="str">
        <f t="shared" ref="CY18:CY81" si="49">IF(ISERROR(INDEX($CL$17:$CR$192,MATCH(SMALL($CL$17:$CL$192,ROW($A2)),$CL$17:$CL$192,FALSE),6)),"",INDEX($CL$17:$CR$192,MATCH(SMALL($CL$17:$CL$192,ROW($A2)),$CL$17:$CL$192,FALSE),6))</f>
        <v/>
      </c>
      <c r="CZ18" s="9" t="str">
        <f t="shared" ref="CZ18:CZ81" si="50">IF(ISERROR(INDEX($CL$17:$CR$192,MATCH(SMALL($CL$17:$CL$192,ROW($A2)),$CL$17:$CL$192,FALSE),7)),"",INDEX($CL$17:$CR$192,MATCH(SMALL($CL$17:$CL$192,ROW($A2)),$CL$17:$CL$192,FALSE),7))</f>
        <v/>
      </c>
      <c r="DA18" s="9" t="str">
        <f t="shared" ref="DA18:DA81" si="51">IF(OR(AND(CY18="",CZ18=""),AND(CY18&lt;&gt;"",CY18=0,CZ18&lt;&gt;"",CZ18=0)),"",CY18+CZ18)</f>
        <v/>
      </c>
      <c r="DB18" s="9" t="e">
        <f ca="1">IF(AND($AX$3&lt;&gt;"",CU18&lt;&gt;"",CW18&gt;=IF(CW19="",0,CW19)),SUM(INDIRECT("da"&amp;ROW()-CW18+1):DA18),"")</f>
        <v>#N/A</v>
      </c>
      <c r="DC18" s="9" t="e">
        <f t="shared" ref="DC18:DC81" ca="1" si="52">IF(DB18="","",IF(OR(AND(OR(TEXT($AX$3,"000000")="654000",TEXT($AX$3,"000000")="655000"),DB18&lt;20),AND(OR(TEXT($AX$3,"000000")="651000",TEXT($AX$3,"000000")="652000",TEXT($AX$3,"000000")="653000"),DB18&lt;40)),"最低時間未満",ROUNDDOWN((DB18/30),0)*0.5+IF(MOD(DB18,30)&gt;0,0.5,0)))</f>
        <v>#N/A</v>
      </c>
      <c r="DD18" s="9" t="str">
        <f ca="1">IF(ISERROR(VLOOKUP(DC18*60,単価表!$B$4:$G$51,$AY$3,FALSE)),"",VLOOKUP(DC18*60,単価表!$B$4:$G$51,$AY$3,FALSE))</f>
        <v/>
      </c>
      <c r="DE18" s="9" t="str">
        <f t="shared" ref="DE18:DE81" si="53">IF($CL18="","",VLOOKUP($CL18,$CS$17:$DD$192,11,FALSE))</f>
        <v/>
      </c>
      <c r="DF18" s="9" t="str">
        <f t="shared" ref="DF18:DF81" si="54">IF($CL18="","",VLOOKUP($CL18,$CS$17:$DD$192,12,FALSE))</f>
        <v/>
      </c>
      <c r="DG18" s="9" t="str">
        <f t="shared" ref="DG18:DG45" si="55">IF(AND(F18&lt;&gt;"",OR(AV18=2,AK18=2),T18&lt;&gt;""),ROW(),"")</f>
        <v/>
      </c>
      <c r="DH18" s="9" t="str">
        <f t="shared" ref="DH18:DH45" si="56">IF(AND(F18&lt;&gt;"",OR(AV18=2,AK18=2),T18&lt;&gt;""),B18,"")</f>
        <v/>
      </c>
      <c r="DI18" s="21" t="str">
        <f t="shared" ref="DI18:DI45" si="57">IF(AND(F18&lt;&gt;"",OR(AV18=2,AK18=2),T18&lt;&gt;""),F18,"")</f>
        <v/>
      </c>
      <c r="DJ18" s="21" t="str">
        <f t="shared" ref="DJ18:DJ45" si="58">IF(AND(F18&lt;&gt;"",OR(AV18=2,AK18=2),T18&lt;&gt;""),J18,"")</f>
        <v/>
      </c>
      <c r="DK18" s="10" t="str">
        <f t="shared" ref="DK18:DK81" si="59">IF(AND(DI18&lt;&gt;"",DJ18&lt;&gt;""),IF(DJ18-DI18=1,24,HOUR(DJ18-DI18)) * 60 + MINUTE(DJ18-DI18),"")</f>
        <v/>
      </c>
      <c r="DL18" s="9" t="str">
        <f t="shared" ref="DL18:DL45" si="60">IF(AND(F18&lt;&gt;"",OR(AV18=2,AK18=2),T18&lt;&gt;""),T18,"")</f>
        <v/>
      </c>
      <c r="DM18" s="9" t="str">
        <f t="shared" ref="DM18:DM81" si="61">IF(ISERROR(INDEX($DG$17:$DJ$192,MATCH(SMALL($DG$17:$DG$192,ROW($A2)),$DG$17:$DG$192,FALSE),1)),"",INDEX($DG$17:$DJ$192,MATCH(SMALL($DG$17:$DG$192,ROW($A2)),$DG$17:$DG$192,FALSE),1))</f>
        <v/>
      </c>
      <c r="DN18" s="9" t="str">
        <f t="shared" ref="DN18:DN81" si="62">IF(ISERROR(INDEX($DG$17:$DJ$192,MATCH(SMALL($DG$17:$DG$192,ROW($A2)),$DG$17:$DG$192,FALSE),2)),"",INDEX($DG$17:$DJ$192,MATCH(SMALL($DG$17:$DG$192,ROW($A2)),$DG$17:$DG$192,FALSE),2))</f>
        <v/>
      </c>
      <c r="DO18" s="21" t="str">
        <f t="shared" ref="DO18:DO81" si="63">IF(ISERROR(INDEX($DG$17:$DJ$192,MATCH(SMALL($DG$17:$DG$192,ROW($A2)),$DG$17:$DG$192,FALSE),3)),"",INDEX($DG$17:$DJ$192,MATCH(SMALL($DG$17:$DG$192,ROW($A2)),$DG$17:$DG$192,FALSE),3))</f>
        <v/>
      </c>
      <c r="DP18" s="21" t="str">
        <f t="shared" ref="DP18:DP81" si="64">IF(ISERROR(INDEX($DG$17:$DJ$192,MATCH(SMALL($DG$17:$DG$192,ROW($A2)),$DG$17:$DG$192,FALSE),4)),"",INDEX($DG$17:$DJ$192,MATCH(SMALL($DG$17:$DG$192,ROW($A2)),$DG$17:$DG$192,FALSE),4))</f>
        <v/>
      </c>
      <c r="DQ18" s="9" t="str">
        <f>IF(DN18="","",IF(DN18=DN17,IF(DN18="","",IF(DO18&lt;DP17,"Err",IF(TEXT($AX$3,"000000")&lt;&gt;"654000",CC17+1,IF(INT(HOUR(DO18-DP17)*60+MINUTE(DO18-DP17))&gt;=120,1,DQ17+1)))),1))</f>
        <v/>
      </c>
      <c r="DR18" s="9" t="str">
        <f t="shared" ref="DR18:DR81" si="65">IF(AND(DO18&lt;&gt;"",DP18&lt;&gt;""),IF(DP18-DO18=1,24,HOUR(DP18-DO18)) * 60 + MINUTE(DP18-DO18),"")</f>
        <v/>
      </c>
      <c r="DS18" s="9" t="str">
        <f t="shared" ref="DS18:DS81" si="66">IF(ISERROR(INDEX($DG$17:$DL$192,MATCH(SMALL($DG$17:$DG$192,ROW($A2)),$DG$17:$DG$192,FALSE),6)),"",INDEX($DG$17:$DL$192,MATCH(SMALL($DG$17:$DG$192,ROW($A2)),$DG$17:$DG$192,FALSE),6))</f>
        <v/>
      </c>
      <c r="DT18" s="9" t="e">
        <f ca="1">IF(AND($AX$3&lt;&gt;"",DO18&lt;&gt;"",DQ18&gt;=IF(DQ19="",0,DQ19)),SUM(INDIRECT("ds"&amp;ROW()-DQ18+1):DS18),"")</f>
        <v>#N/A</v>
      </c>
      <c r="DU18" s="9" t="e">
        <f t="shared" ref="DU18:DU81" ca="1" si="67">IF(DT18="","",IF(OR(AND(OR(TEXT($AX$3,"000000")="654000",TEXT($AX$3,"000000")="655000"),DT18&lt;20),AND(OR(TEXT($AX$3,"000000")="651000",TEXT($AX$3,"000000")="652000",TEXT($AX$3,"000000")="653000"),DT18&lt;40)),"最低時間未満",ROUNDDOWN((DT18/30),0)*0.5+IF(MOD(DT18,30)&gt;0,0.5,0)))</f>
        <v>#N/A</v>
      </c>
      <c r="DV18" s="9" t="str">
        <f ca="1">IF(ISERROR(VLOOKUP(DU18*60,単価表!$B$4:$H$51,$AY$3,FALSE)),"",VLOOKUP(DU18*60,単価表!$B$4:$H$51,$AY$3,FALSE))</f>
        <v/>
      </c>
      <c r="DW18" s="9" t="str">
        <f ca="1">IF(DV18="","",DV18+IF(OR(TEXT($AX$3,"000000")="651000",TEXT($AX$3,"000000")="652000",TEXT($AX$3,"000000")="653000"),VLOOKUP(DU18*60,単価表!$B$4:$H$51,$AZ$3,FALSE),0))</f>
        <v/>
      </c>
      <c r="DX18" s="9" t="str">
        <f t="shared" ref="DX18:DX81" si="68">IF($DG18="","",VLOOKUP($DG18,$DM$17:$DW$192,9,FALSE))</f>
        <v/>
      </c>
      <c r="DY18" s="9" t="str">
        <f t="shared" ref="DY18:DY81" si="69">IF($DG18="","",VLOOKUP($DG18,$DM$17:$DW$192,11,FALSE))</f>
        <v/>
      </c>
      <c r="DZ18" s="9" cm="1">
        <f t="array" ref="DZ18">IF(AND($B18&lt;&gt;"",$F18&lt;&gt;"",$J18&lt;&gt;"",OR($N18&lt;&gt;"",$Q18&lt;&gt;"",$T18&lt;&gt;"")),SUM(($BE$17:$BE$192&lt;&gt;ROW($B18))*($BF$17:$BF$192=$B18)*($BH$17:$BH$192&gt;$F18)*($BG$17:$BG$192&lt;$J18)),0)</f>
        <v>0</v>
      </c>
      <c r="EA18" s="9" cm="1">
        <f t="array" ref="EA18">IF(AND($B18&lt;&gt;"",$F18&lt;&gt;"",$J18&lt;&gt;"",OR($N18&lt;&gt;"",$Q18&lt;&gt;"",$T18&lt;&gt;"")),SUM(($BY$17:$BY$192&lt;&gt;ROW($B18))*($BZ$17:$BZ$192=$B18)*($CB$17:$CB$192&gt;$F18)*($CA$17:$CA$192&lt;$J18)),0)</f>
        <v>0</v>
      </c>
      <c r="EB18" s="9" cm="1">
        <f t="array" ref="EB18">IF(AND($B18&lt;&gt;"",$F18&lt;&gt;"",$J18&lt;&gt;"",OR($N18&lt;&gt;"",$Q18&lt;&gt;"",$T18&lt;&gt;"")),SUM(($CS$17:$CS$192&lt;&gt;ROW($B18))*($CT$17:$CT$192=$B18)*($CV$17:$CV$192&gt;$F18)*($CU$17:$CU$192&lt;$J18)),0)</f>
        <v>0</v>
      </c>
      <c r="EC18" s="9" cm="1">
        <f t="array" ref="EC18">IF(AND($B18&lt;&gt;"",$F18&lt;&gt;"",$J18&lt;&gt;"",OR($N18&lt;&gt;"",$Q18&lt;&gt;"",$T18&lt;&gt;"")),SUM(($DM$17:$DM$192&lt;&gt;ROW($B18))*($DN$17:$DN$192=$B18)*($DP$17:$DP$192&gt;$F18)*($DO$17:$DO$192&lt;$J18)),0)</f>
        <v>0</v>
      </c>
      <c r="ED18" s="9">
        <f t="shared" ref="ED18:ED81" ca="1" si="70">IF(ISNUMBER(B18),IF(MAX(OFFSET($B$17,0,0,IF(ROW(B18)-ROW($B$17)=0,1,ROW(B18)-ROW($B$17))))&gt;B18,1,0),0)</f>
        <v>0</v>
      </c>
    </row>
    <row r="19" spans="2:134" ht="21.75" customHeight="1" x14ac:dyDescent="0.4">
      <c r="B19" s="86"/>
      <c r="C19" s="86"/>
      <c r="D19" s="87" t="str">
        <f>IF($B19="","",TEXT(TEXT($C$2,"YYYY/MM")&amp;"/"&amp;TEXT($B19,"00"),"AAA"))</f>
        <v/>
      </c>
      <c r="E19" s="87"/>
      <c r="F19" s="88"/>
      <c r="G19" s="88"/>
      <c r="H19" s="88"/>
      <c r="I19" s="88"/>
      <c r="J19" s="88"/>
      <c r="K19" s="88"/>
      <c r="L19" s="88"/>
      <c r="M19" s="88"/>
      <c r="N19" s="89"/>
      <c r="O19" s="89"/>
      <c r="P19" s="89"/>
      <c r="Q19" s="89"/>
      <c r="R19" s="89"/>
      <c r="S19" s="89"/>
      <c r="T19" s="89"/>
      <c r="U19" s="89"/>
      <c r="V19" s="89"/>
      <c r="W19" s="94" t="str">
        <f t="shared" si="1"/>
        <v/>
      </c>
      <c r="X19" s="94"/>
      <c r="Y19" s="94"/>
      <c r="Z19" s="94" t="str">
        <f t="shared" si="2"/>
        <v/>
      </c>
      <c r="AA19" s="94"/>
      <c r="AB19" s="94"/>
      <c r="AC19" s="95" t="str">
        <f t="shared" si="3"/>
        <v/>
      </c>
      <c r="AD19" s="95"/>
      <c r="AE19" s="95"/>
      <c r="AF19" s="95"/>
      <c r="AG19" s="95" t="str">
        <f t="shared" si="4"/>
        <v/>
      </c>
      <c r="AH19" s="95"/>
      <c r="AI19" s="95"/>
      <c r="AJ19" s="95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20"/>
      <c r="AX19" s="10" t="str">
        <f t="shared" si="5"/>
        <v/>
      </c>
      <c r="AY19" s="10" t="str">
        <f t="shared" si="6"/>
        <v/>
      </c>
      <c r="AZ19" s="21" t="str">
        <f t="shared" si="7"/>
        <v/>
      </c>
      <c r="BA19" s="21" t="str">
        <f t="shared" si="8"/>
        <v/>
      </c>
      <c r="BB19" s="10" t="str">
        <f t="shared" si="9"/>
        <v/>
      </c>
      <c r="BC19" s="10" t="str">
        <f t="shared" si="10"/>
        <v/>
      </c>
      <c r="BD19" s="10" t="str">
        <f t="shared" si="11"/>
        <v/>
      </c>
      <c r="BE19" s="9" t="str">
        <f t="shared" si="12"/>
        <v/>
      </c>
      <c r="BF19" s="9" t="str">
        <f t="shared" si="13"/>
        <v/>
      </c>
      <c r="BG19" s="21" t="str">
        <f t="shared" si="14"/>
        <v/>
      </c>
      <c r="BH19" s="21" t="str">
        <f t="shared" si="15"/>
        <v/>
      </c>
      <c r="BI19" s="9" t="str">
        <f t="shared" ref="BI19:BI82" si="71">IF(BF19="","",IF(BF19=BF18,IF(BF19="","",IF(BG19&lt;BH18,"Err",IF(TEXT($AX$3,"000000")&lt;&gt;"654000",BI18+1,IF(INT(HOUR(BG19-BH18)*60+MINUTE(BG19-BH18))&gt;=120,1,BI18+1)))),1))</f>
        <v/>
      </c>
      <c r="BJ19" s="10" t="str">
        <f t="shared" si="16"/>
        <v/>
      </c>
      <c r="BK19" s="9" t="str">
        <f t="shared" si="17"/>
        <v/>
      </c>
      <c r="BL19" s="9" t="str">
        <f t="shared" si="18"/>
        <v/>
      </c>
      <c r="BM19" s="9" t="str">
        <f t="shared" si="19"/>
        <v/>
      </c>
      <c r="BN19" s="9" t="e">
        <f ca="1">IF(AND($AX$3&lt;&gt;"",BG19&lt;&gt;"",BI19&gt;=IF(BI20="",0,BI20)),SUM(INDIRECT("bm"&amp;ROW()-BI19+1):BM19),"")</f>
        <v>#N/A</v>
      </c>
      <c r="BO19" s="9" t="e">
        <f t="shared" ca="1" si="20"/>
        <v>#N/A</v>
      </c>
      <c r="BP19" s="9" t="str">
        <f ca="1">IF(ISERROR(VLOOKUP(BO19*60,単価表!$B$4:$H$51,$AY$3,FALSE)),"",VLOOKUP(BO19*60,単価表!$B$4:$H$51,$AY$3,FALSE))</f>
        <v/>
      </c>
      <c r="BQ19" s="9" t="str">
        <f t="shared" si="0"/>
        <v/>
      </c>
      <c r="BR19" s="9" t="str">
        <f t="shared" si="21"/>
        <v/>
      </c>
      <c r="BS19" s="9" t="str">
        <f t="shared" si="22"/>
        <v/>
      </c>
      <c r="BT19" s="9" t="str">
        <f t="shared" si="23"/>
        <v/>
      </c>
      <c r="BU19" s="21" t="str">
        <f t="shared" si="24"/>
        <v/>
      </c>
      <c r="BV19" s="21" t="str">
        <f t="shared" si="25"/>
        <v/>
      </c>
      <c r="BW19" s="10" t="str">
        <f t="shared" si="26"/>
        <v/>
      </c>
      <c r="BX19" s="9" t="str">
        <f t="shared" si="27"/>
        <v/>
      </c>
      <c r="BY19" s="9" t="str">
        <f t="shared" si="28"/>
        <v/>
      </c>
      <c r="BZ19" s="9" t="str">
        <f t="shared" si="29"/>
        <v/>
      </c>
      <c r="CA19" s="21" t="str">
        <f t="shared" si="30"/>
        <v/>
      </c>
      <c r="CB19" s="21" t="str">
        <f t="shared" si="31"/>
        <v/>
      </c>
      <c r="CC19" s="9" t="str">
        <f t="shared" ref="CC19:CC82" si="72">IF(BZ19="","",IF(BZ19=BZ18,IF(BZ19="","",IF(CA19&lt;CB18,"Err",IF(TEXT($AX$3,"000000")&lt;&gt;"654000",CC18+1,IF(INT(HOUR(CA19-CB18)*60+MINUTE(CA19-CB18))&gt;=120,1,CC18+1)))),1))</f>
        <v/>
      </c>
      <c r="CD19" s="9" t="str">
        <f t="shared" si="32"/>
        <v/>
      </c>
      <c r="CE19" s="9" t="str">
        <f t="shared" si="33"/>
        <v/>
      </c>
      <c r="CF19" s="9" t="e">
        <f ca="1">IF(AND($AX$3&lt;&gt;"",CA19&lt;&gt;"",CC19&gt;=IF(CC20="",0,CC20)),SUM(INDIRECT("ce"&amp;ROW()-CC19+1):CE19),"")</f>
        <v>#N/A</v>
      </c>
      <c r="CG19" s="9" t="e">
        <f t="shared" ca="1" si="34"/>
        <v>#N/A</v>
      </c>
      <c r="CH19" s="9" t="str">
        <f ca="1">IF(ISERROR(VLOOKUP(CG19*60,単価表!$B$4:$H$51,$AY$3,FALSE)),"",VLOOKUP(CG19*60,単価表!$B$4:$H$51,$AY$3,FALSE))</f>
        <v/>
      </c>
      <c r="CI19" s="9" t="str">
        <f ca="1">IF(CH19="","",CH19+IF(OR(TEXT($AX$3,"000000")="651000",TEXT($AX$3,"000000")="652000",TEXT($AX$3,"000000")="653000"),VLOOKUP(CG19*60,単価表!$B$4:$H$51,$AZ$3,FALSE),0))</f>
        <v/>
      </c>
      <c r="CJ19" s="9" t="str">
        <f t="shared" si="35"/>
        <v/>
      </c>
      <c r="CK19" s="9" t="str">
        <f t="shared" si="36"/>
        <v/>
      </c>
      <c r="CL19" s="9" t="str">
        <f t="shared" si="37"/>
        <v/>
      </c>
      <c r="CM19" s="9" t="str">
        <f t="shared" si="38"/>
        <v/>
      </c>
      <c r="CN19" s="21" t="str">
        <f t="shared" si="39"/>
        <v/>
      </c>
      <c r="CO19" s="21" t="str">
        <f t="shared" si="40"/>
        <v/>
      </c>
      <c r="CP19" s="10" t="str">
        <f t="shared" si="41"/>
        <v/>
      </c>
      <c r="CQ19" s="9" t="str">
        <f t="shared" si="42"/>
        <v/>
      </c>
      <c r="CR19" s="9" t="str">
        <f t="shared" si="43"/>
        <v/>
      </c>
      <c r="CS19" s="9" t="str">
        <f t="shared" si="44"/>
        <v/>
      </c>
      <c r="CT19" s="9" t="str">
        <f t="shared" si="45"/>
        <v/>
      </c>
      <c r="CU19" s="21" t="str">
        <f t="shared" si="46"/>
        <v/>
      </c>
      <c r="CV19" s="21" t="str">
        <f t="shared" si="47"/>
        <v/>
      </c>
      <c r="CW19" s="9" t="str">
        <f t="shared" ref="CW19:CW82" si="73">IF(CT19="","",IF(CT19=CT18,IF(CT19="","",IF(CU19&lt;CV18,"Err",IF(TEXT($AX$3,"000000")&lt;&gt;"654000",CW18+1,IF(INT(HOUR(CU19-CV18)*60+MINUTE(CU19-CV18))&gt;=120,1,CW18+1)))),1))</f>
        <v/>
      </c>
      <c r="CX19" s="9" t="str">
        <f t="shared" si="48"/>
        <v/>
      </c>
      <c r="CY19" s="9" t="str">
        <f t="shared" si="49"/>
        <v/>
      </c>
      <c r="CZ19" s="9" t="str">
        <f t="shared" si="50"/>
        <v/>
      </c>
      <c r="DA19" s="9" t="str">
        <f t="shared" si="51"/>
        <v/>
      </c>
      <c r="DB19" s="9" t="e">
        <f ca="1">IF(AND($AX$3&lt;&gt;"",CU19&lt;&gt;"",CW19&gt;=IF(CW20="",0,CW20)),SUM(INDIRECT("da"&amp;ROW()-CW19+1):DA19),"")</f>
        <v>#N/A</v>
      </c>
      <c r="DC19" s="9" t="e">
        <f t="shared" ca="1" si="52"/>
        <v>#N/A</v>
      </c>
      <c r="DD19" s="9" t="str">
        <f ca="1">IF(ISERROR(VLOOKUP(DC19*60,単価表!$B$4:$G$51,$AY$3,FALSE)),"",VLOOKUP(DC19*60,単価表!$B$4:$G$51,$AY$3,FALSE))</f>
        <v/>
      </c>
      <c r="DE19" s="9" t="str">
        <f t="shared" si="53"/>
        <v/>
      </c>
      <c r="DF19" s="9" t="str">
        <f t="shared" si="54"/>
        <v/>
      </c>
      <c r="DG19" s="9" t="str">
        <f t="shared" si="55"/>
        <v/>
      </c>
      <c r="DH19" s="9" t="str">
        <f t="shared" si="56"/>
        <v/>
      </c>
      <c r="DI19" s="21" t="str">
        <f t="shared" si="57"/>
        <v/>
      </c>
      <c r="DJ19" s="21" t="str">
        <f t="shared" si="58"/>
        <v/>
      </c>
      <c r="DK19" s="10" t="str">
        <f t="shared" si="59"/>
        <v/>
      </c>
      <c r="DL19" s="9" t="str">
        <f t="shared" si="60"/>
        <v/>
      </c>
      <c r="DM19" s="9" t="str">
        <f t="shared" si="61"/>
        <v/>
      </c>
      <c r="DN19" s="9" t="str">
        <f t="shared" si="62"/>
        <v/>
      </c>
      <c r="DO19" s="21" t="str">
        <f t="shared" si="63"/>
        <v/>
      </c>
      <c r="DP19" s="21" t="str">
        <f t="shared" si="64"/>
        <v/>
      </c>
      <c r="DQ19" s="9" t="str">
        <f t="shared" ref="DQ19:DQ82" si="74">IF(DN19="","",IF(DN19=DN18,IF(DN19="","",IF(DO19&lt;DP18,"Err",IF(TEXT($AX$3,"000000")&lt;&gt;"654000",CC18+1,IF(INT(HOUR(DO19-DP18)*60+MINUTE(DO19-DP18))&gt;=120,1,DQ18+1)))),1))</f>
        <v/>
      </c>
      <c r="DR19" s="9" t="str">
        <f t="shared" si="65"/>
        <v/>
      </c>
      <c r="DS19" s="9" t="str">
        <f t="shared" si="66"/>
        <v/>
      </c>
      <c r="DT19" s="9" t="e">
        <f ca="1">IF(AND($AX$3&lt;&gt;"",DO19&lt;&gt;"",DQ19&gt;=IF(DQ20="",0,DQ20)),SUM(INDIRECT("ds"&amp;ROW()-DQ19+1):DS19),"")</f>
        <v>#N/A</v>
      </c>
      <c r="DU19" s="9" t="e">
        <f t="shared" ca="1" si="67"/>
        <v>#N/A</v>
      </c>
      <c r="DV19" s="9" t="str">
        <f ca="1">IF(ISERROR(VLOOKUP(DU19*60,単価表!$B$4:$H$51,$AY$3,FALSE)),"",VLOOKUP(DU19*60,単価表!$B$4:$H$51,$AY$3,FALSE))</f>
        <v/>
      </c>
      <c r="DW19" s="9" t="str">
        <f ca="1">IF(DV19="","",DV19+IF(OR(TEXT($AX$3,"000000")="651000",TEXT($AX$3,"000000")="652000",TEXT($AX$3,"000000")="653000"),VLOOKUP(DU19*60,単価表!$B$4:$H$51,$AZ$3,FALSE),0))</f>
        <v/>
      </c>
      <c r="DX19" s="9" t="str">
        <f t="shared" si="68"/>
        <v/>
      </c>
      <c r="DY19" s="9" t="str">
        <f t="shared" si="69"/>
        <v/>
      </c>
      <c r="DZ19" s="9" cm="1">
        <f t="array" ref="DZ19">IF(AND($B19&lt;&gt;"",$F19&lt;&gt;"",$J19&lt;&gt;"",OR($N19&lt;&gt;"",$Q19&lt;&gt;"",$T19&lt;&gt;"")),SUM(($BE$17:$BE$192&lt;&gt;ROW($B19))*($BF$17:$BF$192=$B19)*($BH$17:$BH$192&gt;$F19)*($BG$17:$BG$192&lt;$J19)),0)</f>
        <v>0</v>
      </c>
      <c r="EA19" s="9" cm="1">
        <f t="array" ref="EA19">IF(AND($B19&lt;&gt;"",$F19&lt;&gt;"",$J19&lt;&gt;"",OR($N19&lt;&gt;"",$Q19&lt;&gt;"",$T19&lt;&gt;"")),SUM(($BY$17:$BY$192&lt;&gt;ROW($B19))*($BZ$17:$BZ$192=$B19)*($CB$17:$CB$192&gt;$F19)*($CA$17:$CA$192&lt;$J19)),0)</f>
        <v>0</v>
      </c>
      <c r="EB19" s="9" cm="1">
        <f t="array" ref="EB19">IF(AND($B19&lt;&gt;"",$F19&lt;&gt;"",$J19&lt;&gt;"",OR($N19&lt;&gt;"",$Q19&lt;&gt;"",$T19&lt;&gt;"")),SUM(($CS$17:$CS$192&lt;&gt;ROW($B19))*($CT$17:$CT$192=$B19)*($CV$17:$CV$192&gt;$F19)*($CU$17:$CU$192&lt;$J19)),0)</f>
        <v>0</v>
      </c>
      <c r="EC19" s="9" cm="1">
        <f t="array" ref="EC19">IF(AND($B19&lt;&gt;"",$F19&lt;&gt;"",$J19&lt;&gt;"",OR($N19&lt;&gt;"",$Q19&lt;&gt;"",$T19&lt;&gt;"")),SUM(($DM$17:$DM$192&lt;&gt;ROW($B19))*($DN$17:$DN$192=$B19)*($DP$17:$DP$192&gt;$F19)*($DO$17:$DO$192&lt;$J19)),0)</f>
        <v>0</v>
      </c>
      <c r="ED19" s="9">
        <f t="shared" ca="1" si="70"/>
        <v>0</v>
      </c>
    </row>
    <row r="20" spans="2:134" ht="21.75" customHeight="1" x14ac:dyDescent="0.4">
      <c r="B20" s="86"/>
      <c r="C20" s="86"/>
      <c r="D20" s="87" t="str">
        <f t="shared" ref="D20:D45" si="75">IF($B20="","",TEXT(TEXT($C$2,"YYYY/MM")&amp;"/"&amp;TEXT($B20,"00"),"AAA"))</f>
        <v/>
      </c>
      <c r="E20" s="87"/>
      <c r="F20" s="88"/>
      <c r="G20" s="88"/>
      <c r="H20" s="88"/>
      <c r="I20" s="88"/>
      <c r="J20" s="88"/>
      <c r="K20" s="88"/>
      <c r="L20" s="88"/>
      <c r="M20" s="88"/>
      <c r="N20" s="89"/>
      <c r="O20" s="89"/>
      <c r="P20" s="89"/>
      <c r="Q20" s="89"/>
      <c r="R20" s="89"/>
      <c r="S20" s="89"/>
      <c r="T20" s="89"/>
      <c r="U20" s="89"/>
      <c r="V20" s="89"/>
      <c r="W20" s="94" t="str">
        <f t="shared" si="1"/>
        <v/>
      </c>
      <c r="X20" s="94"/>
      <c r="Y20" s="94"/>
      <c r="Z20" s="94" t="str">
        <f t="shared" si="2"/>
        <v/>
      </c>
      <c r="AA20" s="94"/>
      <c r="AB20" s="94"/>
      <c r="AC20" s="95" t="str">
        <f t="shared" si="3"/>
        <v/>
      </c>
      <c r="AD20" s="95"/>
      <c r="AE20" s="95"/>
      <c r="AF20" s="95"/>
      <c r="AG20" s="95" t="str">
        <f t="shared" si="4"/>
        <v/>
      </c>
      <c r="AH20" s="95"/>
      <c r="AI20" s="95"/>
      <c r="AJ20" s="9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20"/>
      <c r="AX20" s="10" t="str">
        <f t="shared" si="5"/>
        <v/>
      </c>
      <c r="AY20" s="10" t="str">
        <f t="shared" si="6"/>
        <v/>
      </c>
      <c r="AZ20" s="21" t="str">
        <f t="shared" si="7"/>
        <v/>
      </c>
      <c r="BA20" s="21" t="str">
        <f t="shared" si="8"/>
        <v/>
      </c>
      <c r="BB20" s="10" t="str">
        <f t="shared" si="9"/>
        <v/>
      </c>
      <c r="BC20" s="10" t="str">
        <f t="shared" si="10"/>
        <v/>
      </c>
      <c r="BD20" s="10" t="str">
        <f t="shared" si="11"/>
        <v/>
      </c>
      <c r="BE20" s="9" t="str">
        <f t="shared" si="12"/>
        <v/>
      </c>
      <c r="BF20" s="9" t="str">
        <f t="shared" si="13"/>
        <v/>
      </c>
      <c r="BG20" s="21" t="str">
        <f t="shared" si="14"/>
        <v/>
      </c>
      <c r="BH20" s="21" t="str">
        <f t="shared" si="15"/>
        <v/>
      </c>
      <c r="BI20" s="9" t="str">
        <f t="shared" si="71"/>
        <v/>
      </c>
      <c r="BJ20" s="10" t="str">
        <f t="shared" si="16"/>
        <v/>
      </c>
      <c r="BK20" s="9" t="str">
        <f t="shared" si="17"/>
        <v/>
      </c>
      <c r="BL20" s="9" t="str">
        <f t="shared" si="18"/>
        <v/>
      </c>
      <c r="BM20" s="9" t="str">
        <f t="shared" si="19"/>
        <v/>
      </c>
      <c r="BN20" s="9" t="e">
        <f ca="1">IF(AND($AX$3&lt;&gt;"",BG20&lt;&gt;"",BI20&gt;=IF(BI21="",0,BI21)),SUM(INDIRECT("bm"&amp;ROW()-BI20+1):BM20),"")</f>
        <v>#N/A</v>
      </c>
      <c r="BO20" s="9" t="e">
        <f t="shared" ca="1" si="20"/>
        <v>#N/A</v>
      </c>
      <c r="BP20" s="9" t="str">
        <f ca="1">IF(ISERROR(VLOOKUP(BO20*60,単価表!$B$4:$H$51,$AY$3,FALSE)),"",VLOOKUP(BO20*60,単価表!$B$4:$H$51,$AY$3,FALSE))</f>
        <v/>
      </c>
      <c r="BQ20" s="9" t="str">
        <f t="shared" si="0"/>
        <v/>
      </c>
      <c r="BR20" s="9" t="str">
        <f t="shared" si="21"/>
        <v/>
      </c>
      <c r="BS20" s="9" t="str">
        <f t="shared" si="22"/>
        <v/>
      </c>
      <c r="BT20" s="9" t="str">
        <f t="shared" si="23"/>
        <v/>
      </c>
      <c r="BU20" s="21" t="str">
        <f t="shared" si="24"/>
        <v/>
      </c>
      <c r="BV20" s="21" t="str">
        <f t="shared" si="25"/>
        <v/>
      </c>
      <c r="BW20" s="10" t="str">
        <f t="shared" si="26"/>
        <v/>
      </c>
      <c r="BX20" s="9" t="str">
        <f t="shared" si="27"/>
        <v/>
      </c>
      <c r="BY20" s="9" t="str">
        <f t="shared" si="28"/>
        <v/>
      </c>
      <c r="BZ20" s="9" t="str">
        <f t="shared" si="29"/>
        <v/>
      </c>
      <c r="CA20" s="21" t="str">
        <f t="shared" si="30"/>
        <v/>
      </c>
      <c r="CB20" s="21" t="str">
        <f t="shared" si="31"/>
        <v/>
      </c>
      <c r="CC20" s="9" t="str">
        <f t="shared" si="72"/>
        <v/>
      </c>
      <c r="CD20" s="9" t="str">
        <f t="shared" si="32"/>
        <v/>
      </c>
      <c r="CE20" s="9" t="str">
        <f t="shared" si="33"/>
        <v/>
      </c>
      <c r="CF20" s="9" t="e">
        <f ca="1">IF(AND($AX$3&lt;&gt;"",CA20&lt;&gt;"",CC20&gt;=IF(CC21="",0,CC21)),SUM(INDIRECT("ce"&amp;ROW()-CC20+1):CE20),"")</f>
        <v>#N/A</v>
      </c>
      <c r="CG20" s="9" t="e">
        <f t="shared" ca="1" si="34"/>
        <v>#N/A</v>
      </c>
      <c r="CH20" s="9" t="str">
        <f ca="1">IF(ISERROR(VLOOKUP(CG20*60,単価表!$B$4:$H$51,$AY$3,FALSE)),"",VLOOKUP(CG20*60,単価表!$B$4:$H$51,$AY$3,FALSE))</f>
        <v/>
      </c>
      <c r="CI20" s="9" t="str">
        <f ca="1">IF(CH20="","",CH20+IF(OR(TEXT($AX$3,"000000")="651000",TEXT($AX$3,"000000")="652000",TEXT($AX$3,"000000")="653000"),VLOOKUP(CG20*60,単価表!$B$4:$H$51,$AZ$3,FALSE),0))</f>
        <v/>
      </c>
      <c r="CJ20" s="9" t="str">
        <f t="shared" si="35"/>
        <v/>
      </c>
      <c r="CK20" s="9" t="str">
        <f t="shared" si="36"/>
        <v/>
      </c>
      <c r="CL20" s="9" t="str">
        <f t="shared" si="37"/>
        <v/>
      </c>
      <c r="CM20" s="9" t="str">
        <f t="shared" si="38"/>
        <v/>
      </c>
      <c r="CN20" s="21" t="str">
        <f t="shared" si="39"/>
        <v/>
      </c>
      <c r="CO20" s="21" t="str">
        <f t="shared" si="40"/>
        <v/>
      </c>
      <c r="CP20" s="10" t="str">
        <f t="shared" si="41"/>
        <v/>
      </c>
      <c r="CQ20" s="9" t="str">
        <f t="shared" si="42"/>
        <v/>
      </c>
      <c r="CR20" s="9" t="str">
        <f t="shared" si="43"/>
        <v/>
      </c>
      <c r="CS20" s="9" t="str">
        <f t="shared" si="44"/>
        <v/>
      </c>
      <c r="CT20" s="9" t="str">
        <f t="shared" si="45"/>
        <v/>
      </c>
      <c r="CU20" s="21" t="str">
        <f t="shared" si="46"/>
        <v/>
      </c>
      <c r="CV20" s="21" t="str">
        <f t="shared" si="47"/>
        <v/>
      </c>
      <c r="CW20" s="9" t="str">
        <f t="shared" si="73"/>
        <v/>
      </c>
      <c r="CX20" s="9" t="str">
        <f t="shared" si="48"/>
        <v/>
      </c>
      <c r="CY20" s="9" t="str">
        <f t="shared" si="49"/>
        <v/>
      </c>
      <c r="CZ20" s="9" t="str">
        <f t="shared" si="50"/>
        <v/>
      </c>
      <c r="DA20" s="9" t="str">
        <f t="shared" si="51"/>
        <v/>
      </c>
      <c r="DB20" s="9" t="e">
        <f ca="1">IF(AND($AX$3&lt;&gt;"",CU20&lt;&gt;"",CW20&gt;=IF(CW21="",0,CW21)),SUM(INDIRECT("da"&amp;ROW()-CW20+1):DA20),"")</f>
        <v>#N/A</v>
      </c>
      <c r="DC20" s="9" t="e">
        <f t="shared" ca="1" si="52"/>
        <v>#N/A</v>
      </c>
      <c r="DD20" s="9" t="str">
        <f ca="1">IF(ISERROR(VLOOKUP(DC20*60,単価表!$B$4:$G$51,$AY$3,FALSE)),"",VLOOKUP(DC20*60,単価表!$B$4:$G$51,$AY$3,FALSE))</f>
        <v/>
      </c>
      <c r="DE20" s="9" t="str">
        <f t="shared" si="53"/>
        <v/>
      </c>
      <c r="DF20" s="9" t="str">
        <f t="shared" si="54"/>
        <v/>
      </c>
      <c r="DG20" s="9" t="str">
        <f t="shared" si="55"/>
        <v/>
      </c>
      <c r="DH20" s="9" t="str">
        <f t="shared" si="56"/>
        <v/>
      </c>
      <c r="DI20" s="21" t="str">
        <f t="shared" si="57"/>
        <v/>
      </c>
      <c r="DJ20" s="21" t="str">
        <f t="shared" si="58"/>
        <v/>
      </c>
      <c r="DK20" s="10" t="str">
        <f t="shared" si="59"/>
        <v/>
      </c>
      <c r="DL20" s="9" t="str">
        <f t="shared" si="60"/>
        <v/>
      </c>
      <c r="DM20" s="9" t="str">
        <f t="shared" si="61"/>
        <v/>
      </c>
      <c r="DN20" s="9" t="str">
        <f t="shared" si="62"/>
        <v/>
      </c>
      <c r="DO20" s="21" t="str">
        <f t="shared" si="63"/>
        <v/>
      </c>
      <c r="DP20" s="21" t="str">
        <f t="shared" si="64"/>
        <v/>
      </c>
      <c r="DQ20" s="9" t="str">
        <f t="shared" si="74"/>
        <v/>
      </c>
      <c r="DR20" s="9" t="str">
        <f t="shared" si="65"/>
        <v/>
      </c>
      <c r="DS20" s="9" t="str">
        <f t="shared" si="66"/>
        <v/>
      </c>
      <c r="DT20" s="9" t="e">
        <f ca="1">IF(AND($AX$3&lt;&gt;"",DO20&lt;&gt;"",DQ20&gt;=IF(DQ21="",0,DQ21)),SUM(INDIRECT("ds"&amp;ROW()-DQ20+1):DS20),"")</f>
        <v>#N/A</v>
      </c>
      <c r="DU20" s="9" t="e">
        <f t="shared" ca="1" si="67"/>
        <v>#N/A</v>
      </c>
      <c r="DV20" s="9" t="str">
        <f ca="1">IF(ISERROR(VLOOKUP(DU20*60,単価表!$B$4:$H$51,$AY$3,FALSE)),"",VLOOKUP(DU20*60,単価表!$B$4:$H$51,$AY$3,FALSE))</f>
        <v/>
      </c>
      <c r="DW20" s="9" t="str">
        <f ca="1">IF(DV20="","",DV20+IF(OR(TEXT($AX$3,"000000")="651000",TEXT($AX$3,"000000")="652000",TEXT($AX$3,"000000")="653000"),VLOOKUP(DU20*60,単価表!$B$4:$H$51,$AZ$3,FALSE),0))</f>
        <v/>
      </c>
      <c r="DX20" s="9" t="str">
        <f t="shared" si="68"/>
        <v/>
      </c>
      <c r="DY20" s="9" t="str">
        <f t="shared" si="69"/>
        <v/>
      </c>
      <c r="DZ20" s="9" cm="1">
        <f t="array" ref="DZ20">IF(AND($B20&lt;&gt;"",$F20&lt;&gt;"",$J20&lt;&gt;"",OR($N20&lt;&gt;"",$Q20&lt;&gt;"",$T20&lt;&gt;"")),SUM(($BE$17:$BE$192&lt;&gt;ROW($B20))*($BF$17:$BF$192=$B20)*($BH$17:$BH$192&gt;$F20)*($BG$17:$BG$192&lt;$J20)),0)</f>
        <v>0</v>
      </c>
      <c r="EA20" s="9" cm="1">
        <f t="array" ref="EA20">IF(AND($B20&lt;&gt;"",$F20&lt;&gt;"",$J20&lt;&gt;"",OR($N20&lt;&gt;"",$Q20&lt;&gt;"",$T20&lt;&gt;"")),SUM(($BY$17:$BY$192&lt;&gt;ROW($B20))*($BZ$17:$BZ$192=$B20)*($CB$17:$CB$192&gt;$F20)*($CA$17:$CA$192&lt;$J20)),0)</f>
        <v>0</v>
      </c>
      <c r="EB20" s="9" cm="1">
        <f t="array" ref="EB20">IF(AND($B20&lt;&gt;"",$F20&lt;&gt;"",$J20&lt;&gt;"",OR($N20&lt;&gt;"",$Q20&lt;&gt;"",$T20&lt;&gt;"")),SUM(($CS$17:$CS$192&lt;&gt;ROW($B20))*($CT$17:$CT$192=$B20)*($CV$17:$CV$192&gt;$F20)*($CU$17:$CU$192&lt;$J20)),0)</f>
        <v>0</v>
      </c>
      <c r="EC20" s="9" cm="1">
        <f t="array" ref="EC20">IF(AND($B20&lt;&gt;"",$F20&lt;&gt;"",$J20&lt;&gt;"",OR($N20&lt;&gt;"",$Q20&lt;&gt;"",$T20&lt;&gt;"")),SUM(($DM$17:$DM$192&lt;&gt;ROW($B20))*($DN$17:$DN$192=$B20)*($DP$17:$DP$192&gt;$F20)*($DO$17:$DO$192&lt;$J20)),0)</f>
        <v>0</v>
      </c>
      <c r="ED20" s="9">
        <f t="shared" ca="1" si="70"/>
        <v>0</v>
      </c>
    </row>
    <row r="21" spans="2:134" ht="21.75" customHeight="1" x14ac:dyDescent="0.4">
      <c r="B21" s="86"/>
      <c r="C21" s="86"/>
      <c r="D21" s="87" t="str">
        <f t="shared" si="75"/>
        <v/>
      </c>
      <c r="E21" s="87"/>
      <c r="F21" s="88"/>
      <c r="G21" s="88"/>
      <c r="H21" s="88"/>
      <c r="I21" s="88"/>
      <c r="J21" s="88"/>
      <c r="K21" s="88"/>
      <c r="L21" s="88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94" t="str">
        <f t="shared" si="1"/>
        <v/>
      </c>
      <c r="X21" s="94"/>
      <c r="Y21" s="94"/>
      <c r="Z21" s="94" t="str">
        <f t="shared" si="2"/>
        <v/>
      </c>
      <c r="AA21" s="94"/>
      <c r="AB21" s="94"/>
      <c r="AC21" s="95" t="str">
        <f t="shared" si="3"/>
        <v/>
      </c>
      <c r="AD21" s="95"/>
      <c r="AE21" s="95"/>
      <c r="AF21" s="95"/>
      <c r="AG21" s="95" t="str">
        <f t="shared" si="4"/>
        <v/>
      </c>
      <c r="AH21" s="95"/>
      <c r="AI21" s="95"/>
      <c r="AJ21" s="95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20"/>
      <c r="AX21" s="10" t="str">
        <f t="shared" si="5"/>
        <v/>
      </c>
      <c r="AY21" s="10" t="str">
        <f t="shared" si="6"/>
        <v/>
      </c>
      <c r="AZ21" s="21" t="str">
        <f t="shared" si="7"/>
        <v/>
      </c>
      <c r="BA21" s="21" t="str">
        <f t="shared" si="8"/>
        <v/>
      </c>
      <c r="BB21" s="10" t="str">
        <f t="shared" si="9"/>
        <v/>
      </c>
      <c r="BC21" s="10" t="str">
        <f t="shared" si="10"/>
        <v/>
      </c>
      <c r="BD21" s="10" t="str">
        <f t="shared" si="11"/>
        <v/>
      </c>
      <c r="BE21" s="9" t="str">
        <f t="shared" si="12"/>
        <v/>
      </c>
      <c r="BF21" s="9" t="str">
        <f t="shared" si="13"/>
        <v/>
      </c>
      <c r="BG21" s="21" t="str">
        <f t="shared" si="14"/>
        <v/>
      </c>
      <c r="BH21" s="21" t="str">
        <f t="shared" si="15"/>
        <v/>
      </c>
      <c r="BI21" s="9" t="str">
        <f t="shared" si="71"/>
        <v/>
      </c>
      <c r="BJ21" s="10" t="str">
        <f t="shared" si="16"/>
        <v/>
      </c>
      <c r="BK21" s="9" t="str">
        <f t="shared" si="17"/>
        <v/>
      </c>
      <c r="BL21" s="9" t="str">
        <f t="shared" si="18"/>
        <v/>
      </c>
      <c r="BM21" s="9" t="str">
        <f t="shared" si="19"/>
        <v/>
      </c>
      <c r="BN21" s="9" t="e">
        <f ca="1">IF(AND($AX$3&lt;&gt;"",BG21&lt;&gt;"",BI21&gt;=IF(BI22="",0,BI22)),SUM(INDIRECT("bm"&amp;ROW()-BI21+1):BM21),"")</f>
        <v>#N/A</v>
      </c>
      <c r="BO21" s="9" t="e">
        <f t="shared" ca="1" si="20"/>
        <v>#N/A</v>
      </c>
      <c r="BP21" s="9" t="str">
        <f ca="1">IF(ISERROR(VLOOKUP(BO21*60,単価表!$B$4:$H$51,$AY$3,FALSE)),"",VLOOKUP(BO21*60,単価表!$B$4:$H$51,$AY$3,FALSE))</f>
        <v/>
      </c>
      <c r="BQ21" s="9" t="str">
        <f t="shared" si="0"/>
        <v/>
      </c>
      <c r="BR21" s="9" t="str">
        <f t="shared" si="21"/>
        <v/>
      </c>
      <c r="BS21" s="9" t="str">
        <f t="shared" si="22"/>
        <v/>
      </c>
      <c r="BT21" s="9" t="str">
        <f t="shared" si="23"/>
        <v/>
      </c>
      <c r="BU21" s="21" t="str">
        <f t="shared" si="24"/>
        <v/>
      </c>
      <c r="BV21" s="21" t="str">
        <f t="shared" si="25"/>
        <v/>
      </c>
      <c r="BW21" s="10" t="str">
        <f t="shared" si="26"/>
        <v/>
      </c>
      <c r="BX21" s="9" t="str">
        <f t="shared" si="27"/>
        <v/>
      </c>
      <c r="BY21" s="9" t="str">
        <f t="shared" si="28"/>
        <v/>
      </c>
      <c r="BZ21" s="9" t="str">
        <f t="shared" si="29"/>
        <v/>
      </c>
      <c r="CA21" s="21" t="str">
        <f t="shared" si="30"/>
        <v/>
      </c>
      <c r="CB21" s="21" t="str">
        <f t="shared" si="31"/>
        <v/>
      </c>
      <c r="CC21" s="9" t="str">
        <f t="shared" si="72"/>
        <v/>
      </c>
      <c r="CD21" s="9" t="str">
        <f t="shared" si="32"/>
        <v/>
      </c>
      <c r="CE21" s="9" t="str">
        <f t="shared" si="33"/>
        <v/>
      </c>
      <c r="CF21" s="9" t="e">
        <f ca="1">IF(AND($AX$3&lt;&gt;"",CA21&lt;&gt;"",CC21&gt;=IF(CC22="",0,CC22)),SUM(INDIRECT("ce"&amp;ROW()-CC21+1):CE21),"")</f>
        <v>#N/A</v>
      </c>
      <c r="CG21" s="9" t="e">
        <f t="shared" ca="1" si="34"/>
        <v>#N/A</v>
      </c>
      <c r="CH21" s="9" t="str">
        <f ca="1">IF(ISERROR(VLOOKUP(CG21*60,単価表!$B$4:$H$51,$AY$3,FALSE)),"",VLOOKUP(CG21*60,単価表!$B$4:$H$51,$AY$3,FALSE))</f>
        <v/>
      </c>
      <c r="CI21" s="9" t="str">
        <f ca="1">IF(CH21="","",CH21+IF(OR(TEXT($AX$3,"000000")="651000",TEXT($AX$3,"000000")="652000",TEXT($AX$3,"000000")="653000"),VLOOKUP(CG21*60,単価表!$B$4:$H$51,$AZ$3,FALSE),0))</f>
        <v/>
      </c>
      <c r="CJ21" s="9" t="str">
        <f t="shared" si="35"/>
        <v/>
      </c>
      <c r="CK21" s="9" t="str">
        <f t="shared" si="36"/>
        <v/>
      </c>
      <c r="CL21" s="9" t="str">
        <f t="shared" si="37"/>
        <v/>
      </c>
      <c r="CM21" s="9" t="str">
        <f t="shared" si="38"/>
        <v/>
      </c>
      <c r="CN21" s="21" t="str">
        <f t="shared" si="39"/>
        <v/>
      </c>
      <c r="CO21" s="21" t="str">
        <f t="shared" si="40"/>
        <v/>
      </c>
      <c r="CP21" s="10" t="str">
        <f t="shared" si="41"/>
        <v/>
      </c>
      <c r="CQ21" s="9" t="str">
        <f t="shared" si="42"/>
        <v/>
      </c>
      <c r="CR21" s="9" t="str">
        <f t="shared" si="43"/>
        <v/>
      </c>
      <c r="CS21" s="9" t="str">
        <f t="shared" si="44"/>
        <v/>
      </c>
      <c r="CT21" s="9" t="str">
        <f t="shared" si="45"/>
        <v/>
      </c>
      <c r="CU21" s="21" t="str">
        <f t="shared" si="46"/>
        <v/>
      </c>
      <c r="CV21" s="21" t="str">
        <f t="shared" si="47"/>
        <v/>
      </c>
      <c r="CW21" s="9" t="str">
        <f t="shared" si="73"/>
        <v/>
      </c>
      <c r="CX21" s="9" t="str">
        <f t="shared" si="48"/>
        <v/>
      </c>
      <c r="CY21" s="9" t="str">
        <f t="shared" si="49"/>
        <v/>
      </c>
      <c r="CZ21" s="9" t="str">
        <f t="shared" si="50"/>
        <v/>
      </c>
      <c r="DA21" s="9" t="str">
        <f t="shared" si="51"/>
        <v/>
      </c>
      <c r="DB21" s="9" t="e">
        <f ca="1">IF(AND($AX$3&lt;&gt;"",CU21&lt;&gt;"",CW21&gt;=IF(CW22="",0,CW22)),SUM(INDIRECT("da"&amp;ROW()-CW21+1):DA21),"")</f>
        <v>#N/A</v>
      </c>
      <c r="DC21" s="9" t="e">
        <f t="shared" ca="1" si="52"/>
        <v>#N/A</v>
      </c>
      <c r="DD21" s="9" t="str">
        <f ca="1">IF(ISERROR(VLOOKUP(DC21*60,単価表!$B$4:$G$51,$AY$3,FALSE)),"",VLOOKUP(DC21*60,単価表!$B$4:$G$51,$AY$3,FALSE))</f>
        <v/>
      </c>
      <c r="DE21" s="9" t="str">
        <f t="shared" si="53"/>
        <v/>
      </c>
      <c r="DF21" s="9" t="str">
        <f t="shared" si="54"/>
        <v/>
      </c>
      <c r="DG21" s="9" t="str">
        <f t="shared" si="55"/>
        <v/>
      </c>
      <c r="DH21" s="9" t="str">
        <f t="shared" si="56"/>
        <v/>
      </c>
      <c r="DI21" s="21" t="str">
        <f t="shared" si="57"/>
        <v/>
      </c>
      <c r="DJ21" s="21" t="str">
        <f t="shared" si="58"/>
        <v/>
      </c>
      <c r="DK21" s="10" t="str">
        <f t="shared" si="59"/>
        <v/>
      </c>
      <c r="DL21" s="9" t="str">
        <f t="shared" si="60"/>
        <v/>
      </c>
      <c r="DM21" s="9" t="str">
        <f t="shared" si="61"/>
        <v/>
      </c>
      <c r="DN21" s="9" t="str">
        <f t="shared" si="62"/>
        <v/>
      </c>
      <c r="DO21" s="21" t="str">
        <f t="shared" si="63"/>
        <v/>
      </c>
      <c r="DP21" s="21" t="str">
        <f t="shared" si="64"/>
        <v/>
      </c>
      <c r="DQ21" s="9" t="str">
        <f t="shared" si="74"/>
        <v/>
      </c>
      <c r="DR21" s="9" t="str">
        <f t="shared" si="65"/>
        <v/>
      </c>
      <c r="DS21" s="9" t="str">
        <f t="shared" si="66"/>
        <v/>
      </c>
      <c r="DT21" s="9" t="e">
        <f ca="1">IF(AND($AX$3&lt;&gt;"",DO21&lt;&gt;"",DQ21&gt;=IF(DQ22="",0,DQ22)),SUM(INDIRECT("ds"&amp;ROW()-DQ21+1):DS21),"")</f>
        <v>#N/A</v>
      </c>
      <c r="DU21" s="9" t="e">
        <f t="shared" ca="1" si="67"/>
        <v>#N/A</v>
      </c>
      <c r="DV21" s="9" t="str">
        <f ca="1">IF(ISERROR(VLOOKUP(DU21*60,単価表!$B$4:$H$51,$AY$3,FALSE)),"",VLOOKUP(DU21*60,単価表!$B$4:$H$51,$AY$3,FALSE))</f>
        <v/>
      </c>
      <c r="DW21" s="9" t="str">
        <f ca="1">IF(DV21="","",DV21+IF(OR(TEXT($AX$3,"000000")="651000",TEXT($AX$3,"000000")="652000",TEXT($AX$3,"000000")="653000"),VLOOKUP(DU21*60,単価表!$B$4:$H$51,$AZ$3,FALSE),0))</f>
        <v/>
      </c>
      <c r="DX21" s="9" t="str">
        <f t="shared" si="68"/>
        <v/>
      </c>
      <c r="DY21" s="9" t="str">
        <f t="shared" si="69"/>
        <v/>
      </c>
      <c r="DZ21" s="9" cm="1">
        <f t="array" ref="DZ21">IF(AND($B21&lt;&gt;"",$F21&lt;&gt;"",$J21&lt;&gt;"",OR($N21&lt;&gt;"",$Q21&lt;&gt;"",$T21&lt;&gt;"")),SUM(($BE$17:$BE$192&lt;&gt;ROW($B21))*($BF$17:$BF$192=$B21)*($BH$17:$BH$192&gt;$F21)*($BG$17:$BG$192&lt;$J21)),0)</f>
        <v>0</v>
      </c>
      <c r="EA21" s="9" cm="1">
        <f t="array" ref="EA21">IF(AND($B21&lt;&gt;"",$F21&lt;&gt;"",$J21&lt;&gt;"",OR($N21&lt;&gt;"",$Q21&lt;&gt;"",$T21&lt;&gt;"")),SUM(($BY$17:$BY$192&lt;&gt;ROW($B21))*($BZ$17:$BZ$192=$B21)*($CB$17:$CB$192&gt;$F21)*($CA$17:$CA$192&lt;$J21)),0)</f>
        <v>0</v>
      </c>
      <c r="EB21" s="9" cm="1">
        <f t="array" ref="EB21">IF(AND($B21&lt;&gt;"",$F21&lt;&gt;"",$J21&lt;&gt;"",OR($N21&lt;&gt;"",$Q21&lt;&gt;"",$T21&lt;&gt;"")),SUM(($CS$17:$CS$192&lt;&gt;ROW($B21))*($CT$17:$CT$192=$B21)*($CV$17:$CV$192&gt;$F21)*($CU$17:$CU$192&lt;$J21)),0)</f>
        <v>0</v>
      </c>
      <c r="EC21" s="9" cm="1">
        <f t="array" ref="EC21">IF(AND($B21&lt;&gt;"",$F21&lt;&gt;"",$J21&lt;&gt;"",OR($N21&lt;&gt;"",$Q21&lt;&gt;"",$T21&lt;&gt;"")),SUM(($DM$17:$DM$192&lt;&gt;ROW($B21))*($DN$17:$DN$192=$B21)*($DP$17:$DP$192&gt;$F21)*($DO$17:$DO$192&lt;$J21)),0)</f>
        <v>0</v>
      </c>
      <c r="ED21" s="9">
        <f t="shared" ca="1" si="70"/>
        <v>0</v>
      </c>
    </row>
    <row r="22" spans="2:134" ht="21.75" customHeight="1" x14ac:dyDescent="0.4">
      <c r="B22" s="86"/>
      <c r="C22" s="86"/>
      <c r="D22" s="87" t="str">
        <f t="shared" si="75"/>
        <v/>
      </c>
      <c r="E22" s="87"/>
      <c r="F22" s="88"/>
      <c r="G22" s="88"/>
      <c r="H22" s="88"/>
      <c r="I22" s="88"/>
      <c r="J22" s="88"/>
      <c r="K22" s="88"/>
      <c r="L22" s="88"/>
      <c r="M22" s="88"/>
      <c r="N22" s="89"/>
      <c r="O22" s="89"/>
      <c r="P22" s="89"/>
      <c r="Q22" s="89"/>
      <c r="R22" s="89"/>
      <c r="S22" s="89"/>
      <c r="T22" s="89"/>
      <c r="U22" s="89"/>
      <c r="V22" s="89"/>
      <c r="W22" s="94" t="str">
        <f t="shared" si="1"/>
        <v/>
      </c>
      <c r="X22" s="94"/>
      <c r="Y22" s="94"/>
      <c r="Z22" s="94" t="str">
        <f t="shared" si="2"/>
        <v/>
      </c>
      <c r="AA22" s="94"/>
      <c r="AB22" s="94"/>
      <c r="AC22" s="95" t="str">
        <f t="shared" si="3"/>
        <v/>
      </c>
      <c r="AD22" s="95"/>
      <c r="AE22" s="95"/>
      <c r="AF22" s="95"/>
      <c r="AG22" s="95" t="str">
        <f t="shared" si="4"/>
        <v/>
      </c>
      <c r="AH22" s="95"/>
      <c r="AI22" s="95"/>
      <c r="AJ22" s="95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20"/>
      <c r="AX22" s="10" t="str">
        <f t="shared" si="5"/>
        <v/>
      </c>
      <c r="AY22" s="10" t="str">
        <f t="shared" si="6"/>
        <v/>
      </c>
      <c r="AZ22" s="21" t="str">
        <f t="shared" si="7"/>
        <v/>
      </c>
      <c r="BA22" s="21" t="str">
        <f t="shared" si="8"/>
        <v/>
      </c>
      <c r="BB22" s="10" t="str">
        <f t="shared" si="9"/>
        <v/>
      </c>
      <c r="BC22" s="10" t="str">
        <f t="shared" si="10"/>
        <v/>
      </c>
      <c r="BD22" s="10" t="str">
        <f t="shared" si="11"/>
        <v/>
      </c>
      <c r="BE22" s="9" t="str">
        <f t="shared" si="12"/>
        <v/>
      </c>
      <c r="BF22" s="9" t="str">
        <f t="shared" si="13"/>
        <v/>
      </c>
      <c r="BG22" s="21" t="str">
        <f t="shared" si="14"/>
        <v/>
      </c>
      <c r="BH22" s="21" t="str">
        <f t="shared" si="15"/>
        <v/>
      </c>
      <c r="BI22" s="9" t="str">
        <f t="shared" si="71"/>
        <v/>
      </c>
      <c r="BJ22" s="10" t="str">
        <f t="shared" si="16"/>
        <v/>
      </c>
      <c r="BK22" s="9" t="str">
        <f t="shared" si="17"/>
        <v/>
      </c>
      <c r="BL22" s="9" t="str">
        <f t="shared" si="18"/>
        <v/>
      </c>
      <c r="BM22" s="9" t="str">
        <f t="shared" si="19"/>
        <v/>
      </c>
      <c r="BN22" s="9" t="e">
        <f ca="1">IF(AND($AX$3&lt;&gt;"",BG22&lt;&gt;"",BI22&gt;=IF(BI23="",0,BI23)),SUM(INDIRECT("bm"&amp;ROW()-BI22+1):BM22),"")</f>
        <v>#N/A</v>
      </c>
      <c r="BO22" s="9" t="e">
        <f t="shared" ca="1" si="20"/>
        <v>#N/A</v>
      </c>
      <c r="BP22" s="9" t="str">
        <f ca="1">IF(ISERROR(VLOOKUP(BO22*60,単価表!$B$4:$H$51,$AY$3,FALSE)),"",VLOOKUP(BO22*60,単価表!$B$4:$H$51,$AY$3,FALSE))</f>
        <v/>
      </c>
      <c r="BQ22" s="9" t="str">
        <f t="shared" si="0"/>
        <v/>
      </c>
      <c r="BR22" s="9" t="str">
        <f t="shared" si="21"/>
        <v/>
      </c>
      <c r="BS22" s="9" t="str">
        <f t="shared" si="22"/>
        <v/>
      </c>
      <c r="BT22" s="9" t="str">
        <f t="shared" si="23"/>
        <v/>
      </c>
      <c r="BU22" s="21" t="str">
        <f t="shared" si="24"/>
        <v/>
      </c>
      <c r="BV22" s="21" t="str">
        <f t="shared" si="25"/>
        <v/>
      </c>
      <c r="BW22" s="10" t="str">
        <f t="shared" si="26"/>
        <v/>
      </c>
      <c r="BX22" s="9" t="str">
        <f t="shared" si="27"/>
        <v/>
      </c>
      <c r="BY22" s="9" t="str">
        <f t="shared" si="28"/>
        <v/>
      </c>
      <c r="BZ22" s="9" t="str">
        <f t="shared" si="29"/>
        <v/>
      </c>
      <c r="CA22" s="21" t="str">
        <f t="shared" si="30"/>
        <v/>
      </c>
      <c r="CB22" s="21" t="str">
        <f t="shared" si="31"/>
        <v/>
      </c>
      <c r="CC22" s="9" t="str">
        <f t="shared" si="72"/>
        <v/>
      </c>
      <c r="CD22" s="9" t="str">
        <f t="shared" si="32"/>
        <v/>
      </c>
      <c r="CE22" s="9" t="str">
        <f t="shared" si="33"/>
        <v/>
      </c>
      <c r="CF22" s="9" t="e">
        <f ca="1">IF(AND($AX$3&lt;&gt;"",CA22&lt;&gt;"",CC22&gt;=IF(CC23="",0,CC23)),SUM(INDIRECT("ce"&amp;ROW()-CC22+1):CE22),"")</f>
        <v>#N/A</v>
      </c>
      <c r="CG22" s="9" t="e">
        <f t="shared" ca="1" si="34"/>
        <v>#N/A</v>
      </c>
      <c r="CH22" s="9" t="str">
        <f ca="1">IF(ISERROR(VLOOKUP(CG22*60,単価表!$B$4:$H$51,$AY$3,FALSE)),"",VLOOKUP(CG22*60,単価表!$B$4:$H$51,$AY$3,FALSE))</f>
        <v/>
      </c>
      <c r="CI22" s="9" t="str">
        <f ca="1">IF(CH22="","",CH22+IF(OR(TEXT($AX$3,"000000")="651000",TEXT($AX$3,"000000")="652000",TEXT($AX$3,"000000")="653000"),VLOOKUP(CG22*60,単価表!$B$4:$H$51,$AZ$3,FALSE),0))</f>
        <v/>
      </c>
      <c r="CJ22" s="9" t="str">
        <f t="shared" si="35"/>
        <v/>
      </c>
      <c r="CK22" s="9" t="str">
        <f t="shared" si="36"/>
        <v/>
      </c>
      <c r="CL22" s="9" t="str">
        <f t="shared" si="37"/>
        <v/>
      </c>
      <c r="CM22" s="9" t="str">
        <f t="shared" si="38"/>
        <v/>
      </c>
      <c r="CN22" s="21" t="str">
        <f t="shared" si="39"/>
        <v/>
      </c>
      <c r="CO22" s="21" t="str">
        <f t="shared" si="40"/>
        <v/>
      </c>
      <c r="CP22" s="10" t="str">
        <f t="shared" si="41"/>
        <v/>
      </c>
      <c r="CQ22" s="9" t="str">
        <f t="shared" si="42"/>
        <v/>
      </c>
      <c r="CR22" s="9" t="str">
        <f t="shared" si="43"/>
        <v/>
      </c>
      <c r="CS22" s="9" t="str">
        <f t="shared" si="44"/>
        <v/>
      </c>
      <c r="CT22" s="9" t="str">
        <f t="shared" si="45"/>
        <v/>
      </c>
      <c r="CU22" s="21" t="str">
        <f t="shared" si="46"/>
        <v/>
      </c>
      <c r="CV22" s="21" t="str">
        <f t="shared" si="47"/>
        <v/>
      </c>
      <c r="CW22" s="9" t="str">
        <f t="shared" si="73"/>
        <v/>
      </c>
      <c r="CX22" s="9" t="str">
        <f t="shared" si="48"/>
        <v/>
      </c>
      <c r="CY22" s="9" t="str">
        <f t="shared" si="49"/>
        <v/>
      </c>
      <c r="CZ22" s="9" t="str">
        <f t="shared" si="50"/>
        <v/>
      </c>
      <c r="DA22" s="9" t="str">
        <f t="shared" si="51"/>
        <v/>
      </c>
      <c r="DB22" s="9" t="e">
        <f ca="1">IF(AND($AX$3&lt;&gt;"",CU22&lt;&gt;"",CW22&gt;=IF(CW23="",0,CW23)),SUM(INDIRECT("da"&amp;ROW()-CW22+1):DA22),"")</f>
        <v>#N/A</v>
      </c>
      <c r="DC22" s="9" t="e">
        <f t="shared" ca="1" si="52"/>
        <v>#N/A</v>
      </c>
      <c r="DD22" s="9" t="str">
        <f ca="1">IF(ISERROR(VLOOKUP(DC22*60,単価表!$B$4:$G$51,$AY$3,FALSE)),"",VLOOKUP(DC22*60,単価表!$B$4:$G$51,$AY$3,FALSE))</f>
        <v/>
      </c>
      <c r="DE22" s="9" t="str">
        <f t="shared" si="53"/>
        <v/>
      </c>
      <c r="DF22" s="9" t="str">
        <f t="shared" si="54"/>
        <v/>
      </c>
      <c r="DG22" s="9" t="str">
        <f t="shared" si="55"/>
        <v/>
      </c>
      <c r="DH22" s="9" t="str">
        <f t="shared" si="56"/>
        <v/>
      </c>
      <c r="DI22" s="21" t="str">
        <f t="shared" si="57"/>
        <v/>
      </c>
      <c r="DJ22" s="21" t="str">
        <f t="shared" si="58"/>
        <v/>
      </c>
      <c r="DK22" s="10" t="str">
        <f t="shared" si="59"/>
        <v/>
      </c>
      <c r="DL22" s="9" t="str">
        <f t="shared" si="60"/>
        <v/>
      </c>
      <c r="DM22" s="9" t="str">
        <f t="shared" si="61"/>
        <v/>
      </c>
      <c r="DN22" s="9" t="str">
        <f t="shared" si="62"/>
        <v/>
      </c>
      <c r="DO22" s="21" t="str">
        <f t="shared" si="63"/>
        <v/>
      </c>
      <c r="DP22" s="21" t="str">
        <f t="shared" si="64"/>
        <v/>
      </c>
      <c r="DQ22" s="9" t="str">
        <f t="shared" si="74"/>
        <v/>
      </c>
      <c r="DR22" s="9" t="str">
        <f t="shared" si="65"/>
        <v/>
      </c>
      <c r="DS22" s="9" t="str">
        <f t="shared" si="66"/>
        <v/>
      </c>
      <c r="DT22" s="9" t="e">
        <f ca="1">IF(AND($AX$3&lt;&gt;"",DO22&lt;&gt;"",DQ22&gt;=IF(DQ23="",0,DQ23)),SUM(INDIRECT("ds"&amp;ROW()-DQ22+1):DS22),"")</f>
        <v>#N/A</v>
      </c>
      <c r="DU22" s="9" t="e">
        <f t="shared" ca="1" si="67"/>
        <v>#N/A</v>
      </c>
      <c r="DV22" s="9" t="str">
        <f ca="1">IF(ISERROR(VLOOKUP(DU22*60,単価表!$B$4:$H$51,$AY$3,FALSE)),"",VLOOKUP(DU22*60,単価表!$B$4:$H$51,$AY$3,FALSE))</f>
        <v/>
      </c>
      <c r="DW22" s="9" t="str">
        <f ca="1">IF(DV22="","",DV22+IF(OR(TEXT($AX$3,"000000")="651000",TEXT($AX$3,"000000")="652000",TEXT($AX$3,"000000")="653000"),VLOOKUP(DU22*60,単価表!$B$4:$H$51,$AZ$3,FALSE),0))</f>
        <v/>
      </c>
      <c r="DX22" s="9" t="str">
        <f t="shared" si="68"/>
        <v/>
      </c>
      <c r="DY22" s="9" t="str">
        <f t="shared" si="69"/>
        <v/>
      </c>
      <c r="DZ22" s="9" cm="1">
        <f t="array" ref="DZ22">IF(AND($B22&lt;&gt;"",$F22&lt;&gt;"",$J22&lt;&gt;"",OR($N22&lt;&gt;"",$Q22&lt;&gt;"",$T22&lt;&gt;"")),SUM(($BE$17:$BE$192&lt;&gt;ROW($B22))*($BF$17:$BF$192=$B22)*($BH$17:$BH$192&gt;$F22)*($BG$17:$BG$192&lt;$J22)),0)</f>
        <v>0</v>
      </c>
      <c r="EA22" s="9" cm="1">
        <f t="array" ref="EA22">IF(AND($B22&lt;&gt;"",$F22&lt;&gt;"",$J22&lt;&gt;"",OR($N22&lt;&gt;"",$Q22&lt;&gt;"",$T22&lt;&gt;"")),SUM(($BY$17:$BY$192&lt;&gt;ROW($B22))*($BZ$17:$BZ$192=$B22)*($CB$17:$CB$192&gt;$F22)*($CA$17:$CA$192&lt;$J22)),0)</f>
        <v>0</v>
      </c>
      <c r="EB22" s="9" cm="1">
        <f t="array" ref="EB22">IF(AND($B22&lt;&gt;"",$F22&lt;&gt;"",$J22&lt;&gt;"",OR($N22&lt;&gt;"",$Q22&lt;&gt;"",$T22&lt;&gt;"")),SUM(($CS$17:$CS$192&lt;&gt;ROW($B22))*($CT$17:$CT$192=$B22)*($CV$17:$CV$192&gt;$F22)*($CU$17:$CU$192&lt;$J22)),0)</f>
        <v>0</v>
      </c>
      <c r="EC22" s="9" cm="1">
        <f t="array" ref="EC22">IF(AND($B22&lt;&gt;"",$F22&lt;&gt;"",$J22&lt;&gt;"",OR($N22&lt;&gt;"",$Q22&lt;&gt;"",$T22&lt;&gt;"")),SUM(($DM$17:$DM$192&lt;&gt;ROW($B22))*($DN$17:$DN$192=$B22)*($DP$17:$DP$192&gt;$F22)*($DO$17:$DO$192&lt;$J22)),0)</f>
        <v>0</v>
      </c>
      <c r="ED22" s="9">
        <f t="shared" ca="1" si="70"/>
        <v>0</v>
      </c>
    </row>
    <row r="23" spans="2:134" ht="21.75" customHeight="1" x14ac:dyDescent="0.4">
      <c r="B23" s="86"/>
      <c r="C23" s="86"/>
      <c r="D23" s="87" t="str">
        <f t="shared" si="75"/>
        <v/>
      </c>
      <c r="E23" s="87"/>
      <c r="F23" s="88"/>
      <c r="G23" s="88"/>
      <c r="H23" s="88"/>
      <c r="I23" s="88"/>
      <c r="J23" s="88"/>
      <c r="K23" s="88"/>
      <c r="L23" s="88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94" t="str">
        <f t="shared" si="1"/>
        <v/>
      </c>
      <c r="X23" s="94"/>
      <c r="Y23" s="94"/>
      <c r="Z23" s="94" t="str">
        <f t="shared" si="2"/>
        <v/>
      </c>
      <c r="AA23" s="94"/>
      <c r="AB23" s="94"/>
      <c r="AC23" s="95" t="str">
        <f t="shared" si="3"/>
        <v/>
      </c>
      <c r="AD23" s="95"/>
      <c r="AE23" s="95"/>
      <c r="AF23" s="95"/>
      <c r="AG23" s="95" t="str">
        <f t="shared" si="4"/>
        <v/>
      </c>
      <c r="AH23" s="95"/>
      <c r="AI23" s="95"/>
      <c r="AJ23" s="95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20"/>
      <c r="AX23" s="10" t="str">
        <f t="shared" si="5"/>
        <v/>
      </c>
      <c r="AY23" s="10" t="str">
        <f t="shared" si="6"/>
        <v/>
      </c>
      <c r="AZ23" s="21" t="str">
        <f t="shared" si="7"/>
        <v/>
      </c>
      <c r="BA23" s="21" t="str">
        <f t="shared" si="8"/>
        <v/>
      </c>
      <c r="BB23" s="10" t="str">
        <f t="shared" si="9"/>
        <v/>
      </c>
      <c r="BC23" s="10" t="str">
        <f t="shared" si="10"/>
        <v/>
      </c>
      <c r="BD23" s="10" t="str">
        <f t="shared" si="11"/>
        <v/>
      </c>
      <c r="BE23" s="9" t="str">
        <f t="shared" si="12"/>
        <v/>
      </c>
      <c r="BF23" s="9" t="str">
        <f t="shared" si="13"/>
        <v/>
      </c>
      <c r="BG23" s="21" t="str">
        <f t="shared" si="14"/>
        <v/>
      </c>
      <c r="BH23" s="21" t="str">
        <f t="shared" si="15"/>
        <v/>
      </c>
      <c r="BI23" s="9" t="str">
        <f t="shared" si="71"/>
        <v/>
      </c>
      <c r="BJ23" s="10" t="str">
        <f t="shared" si="16"/>
        <v/>
      </c>
      <c r="BK23" s="9" t="str">
        <f t="shared" si="17"/>
        <v/>
      </c>
      <c r="BL23" s="9" t="str">
        <f t="shared" si="18"/>
        <v/>
      </c>
      <c r="BM23" s="9" t="str">
        <f t="shared" si="19"/>
        <v/>
      </c>
      <c r="BN23" s="9" t="e">
        <f ca="1">IF(AND($AX$3&lt;&gt;"",BG23&lt;&gt;"",BI23&gt;=IF(BI24="",0,BI24)),SUM(INDIRECT("bm"&amp;ROW()-BI23+1):BM23),"")</f>
        <v>#N/A</v>
      </c>
      <c r="BO23" s="9" t="e">
        <f t="shared" ca="1" si="20"/>
        <v>#N/A</v>
      </c>
      <c r="BP23" s="9" t="str">
        <f ca="1">IF(ISERROR(VLOOKUP(BO23*60,単価表!$B$4:$H$51,$AY$3,FALSE)),"",VLOOKUP(BO23*60,単価表!$B$4:$H$51,$AY$3,FALSE))</f>
        <v/>
      </c>
      <c r="BQ23" s="9" t="str">
        <f t="shared" si="0"/>
        <v/>
      </c>
      <c r="BR23" s="9" t="str">
        <f t="shared" si="21"/>
        <v/>
      </c>
      <c r="BS23" s="9" t="str">
        <f t="shared" si="22"/>
        <v/>
      </c>
      <c r="BT23" s="9" t="str">
        <f t="shared" si="23"/>
        <v/>
      </c>
      <c r="BU23" s="21" t="str">
        <f t="shared" si="24"/>
        <v/>
      </c>
      <c r="BV23" s="21" t="str">
        <f t="shared" si="25"/>
        <v/>
      </c>
      <c r="BW23" s="10" t="str">
        <f t="shared" si="26"/>
        <v/>
      </c>
      <c r="BX23" s="9" t="str">
        <f t="shared" si="27"/>
        <v/>
      </c>
      <c r="BY23" s="9" t="str">
        <f t="shared" si="28"/>
        <v/>
      </c>
      <c r="BZ23" s="9" t="str">
        <f t="shared" si="29"/>
        <v/>
      </c>
      <c r="CA23" s="21" t="str">
        <f t="shared" si="30"/>
        <v/>
      </c>
      <c r="CB23" s="21" t="str">
        <f t="shared" si="31"/>
        <v/>
      </c>
      <c r="CC23" s="9" t="str">
        <f t="shared" si="72"/>
        <v/>
      </c>
      <c r="CD23" s="9" t="str">
        <f t="shared" si="32"/>
        <v/>
      </c>
      <c r="CE23" s="9" t="str">
        <f t="shared" si="33"/>
        <v/>
      </c>
      <c r="CF23" s="9" t="e">
        <f ca="1">IF(AND($AX$3&lt;&gt;"",CA23&lt;&gt;"",CC23&gt;=IF(CC24="",0,CC24)),SUM(INDIRECT("ce"&amp;ROW()-CC23+1):CE23),"")</f>
        <v>#N/A</v>
      </c>
      <c r="CG23" s="9" t="e">
        <f t="shared" ca="1" si="34"/>
        <v>#N/A</v>
      </c>
      <c r="CH23" s="9" t="str">
        <f ca="1">IF(ISERROR(VLOOKUP(CG23*60,単価表!$B$4:$H$51,$AY$3,FALSE)),"",VLOOKUP(CG23*60,単価表!$B$4:$H$51,$AY$3,FALSE))</f>
        <v/>
      </c>
      <c r="CI23" s="9" t="str">
        <f ca="1">IF(CH23="","",CH23+IF(OR(TEXT($AX$3,"000000")="651000",TEXT($AX$3,"000000")="652000",TEXT($AX$3,"000000")="653000"),VLOOKUP(CG23*60,単価表!$B$4:$H$51,$AZ$3,FALSE),0))</f>
        <v/>
      </c>
      <c r="CJ23" s="9" t="str">
        <f t="shared" si="35"/>
        <v/>
      </c>
      <c r="CK23" s="9" t="str">
        <f t="shared" si="36"/>
        <v/>
      </c>
      <c r="CL23" s="9" t="str">
        <f t="shared" si="37"/>
        <v/>
      </c>
      <c r="CM23" s="9" t="str">
        <f t="shared" si="38"/>
        <v/>
      </c>
      <c r="CN23" s="21" t="str">
        <f t="shared" si="39"/>
        <v/>
      </c>
      <c r="CO23" s="21" t="str">
        <f t="shared" si="40"/>
        <v/>
      </c>
      <c r="CP23" s="10" t="str">
        <f t="shared" si="41"/>
        <v/>
      </c>
      <c r="CQ23" s="9" t="str">
        <f t="shared" si="42"/>
        <v/>
      </c>
      <c r="CR23" s="9" t="str">
        <f t="shared" si="43"/>
        <v/>
      </c>
      <c r="CS23" s="9" t="str">
        <f t="shared" si="44"/>
        <v/>
      </c>
      <c r="CT23" s="9" t="str">
        <f t="shared" si="45"/>
        <v/>
      </c>
      <c r="CU23" s="21" t="str">
        <f t="shared" si="46"/>
        <v/>
      </c>
      <c r="CV23" s="21" t="str">
        <f t="shared" si="47"/>
        <v/>
      </c>
      <c r="CW23" s="9" t="str">
        <f t="shared" si="73"/>
        <v/>
      </c>
      <c r="CX23" s="9" t="str">
        <f t="shared" si="48"/>
        <v/>
      </c>
      <c r="CY23" s="9" t="str">
        <f t="shared" si="49"/>
        <v/>
      </c>
      <c r="CZ23" s="9" t="str">
        <f t="shared" si="50"/>
        <v/>
      </c>
      <c r="DA23" s="9" t="str">
        <f t="shared" si="51"/>
        <v/>
      </c>
      <c r="DB23" s="9" t="e">
        <f ca="1">IF(AND($AX$3&lt;&gt;"",CU23&lt;&gt;"",CW23&gt;=IF(CW24="",0,CW24)),SUM(INDIRECT("da"&amp;ROW()-CW23+1):DA23),"")</f>
        <v>#N/A</v>
      </c>
      <c r="DC23" s="9" t="e">
        <f t="shared" ca="1" si="52"/>
        <v>#N/A</v>
      </c>
      <c r="DD23" s="9" t="str">
        <f ca="1">IF(ISERROR(VLOOKUP(DC23*60,単価表!$B$4:$G$51,$AY$3,FALSE)),"",VLOOKUP(DC23*60,単価表!$B$4:$G$51,$AY$3,FALSE))</f>
        <v/>
      </c>
      <c r="DE23" s="9" t="str">
        <f t="shared" si="53"/>
        <v/>
      </c>
      <c r="DF23" s="9" t="str">
        <f t="shared" si="54"/>
        <v/>
      </c>
      <c r="DG23" s="9" t="str">
        <f t="shared" si="55"/>
        <v/>
      </c>
      <c r="DH23" s="9" t="str">
        <f t="shared" si="56"/>
        <v/>
      </c>
      <c r="DI23" s="21" t="str">
        <f t="shared" si="57"/>
        <v/>
      </c>
      <c r="DJ23" s="21" t="str">
        <f t="shared" si="58"/>
        <v/>
      </c>
      <c r="DK23" s="10" t="str">
        <f t="shared" si="59"/>
        <v/>
      </c>
      <c r="DL23" s="9" t="str">
        <f t="shared" si="60"/>
        <v/>
      </c>
      <c r="DM23" s="9" t="str">
        <f t="shared" si="61"/>
        <v/>
      </c>
      <c r="DN23" s="9" t="str">
        <f t="shared" si="62"/>
        <v/>
      </c>
      <c r="DO23" s="21" t="str">
        <f t="shared" si="63"/>
        <v/>
      </c>
      <c r="DP23" s="21" t="str">
        <f t="shared" si="64"/>
        <v/>
      </c>
      <c r="DQ23" s="9" t="str">
        <f t="shared" si="74"/>
        <v/>
      </c>
      <c r="DR23" s="9" t="str">
        <f t="shared" si="65"/>
        <v/>
      </c>
      <c r="DS23" s="9" t="str">
        <f t="shared" si="66"/>
        <v/>
      </c>
      <c r="DT23" s="9" t="e">
        <f ca="1">IF(AND($AX$3&lt;&gt;"",DO23&lt;&gt;"",DQ23&gt;=IF(DQ24="",0,DQ24)),SUM(INDIRECT("ds"&amp;ROW()-DQ23+1):DS23),"")</f>
        <v>#N/A</v>
      </c>
      <c r="DU23" s="9" t="e">
        <f t="shared" ca="1" si="67"/>
        <v>#N/A</v>
      </c>
      <c r="DV23" s="9" t="str">
        <f ca="1">IF(ISERROR(VLOOKUP(DU23*60,単価表!$B$4:$H$51,$AY$3,FALSE)),"",VLOOKUP(DU23*60,単価表!$B$4:$H$51,$AY$3,FALSE))</f>
        <v/>
      </c>
      <c r="DW23" s="9" t="str">
        <f ca="1">IF(DV23="","",DV23+IF(OR(TEXT($AX$3,"000000")="651000",TEXT($AX$3,"000000")="652000",TEXT($AX$3,"000000")="653000"),VLOOKUP(DU23*60,単価表!$B$4:$H$51,$AZ$3,FALSE),0))</f>
        <v/>
      </c>
      <c r="DX23" s="9" t="str">
        <f t="shared" si="68"/>
        <v/>
      </c>
      <c r="DY23" s="9" t="str">
        <f t="shared" si="69"/>
        <v/>
      </c>
      <c r="DZ23" s="9" cm="1">
        <f t="array" ref="DZ23">IF(AND($B23&lt;&gt;"",$F23&lt;&gt;"",$J23&lt;&gt;"",OR($N23&lt;&gt;"",$Q23&lt;&gt;"",$T23&lt;&gt;"")),SUM(($BE$17:$BE$192&lt;&gt;ROW($B23))*($BF$17:$BF$192=$B23)*($BH$17:$BH$192&gt;$F23)*($BG$17:$BG$192&lt;$J23)),0)</f>
        <v>0</v>
      </c>
      <c r="EA23" s="9" cm="1">
        <f t="array" ref="EA23">IF(AND($B23&lt;&gt;"",$F23&lt;&gt;"",$J23&lt;&gt;"",OR($N23&lt;&gt;"",$Q23&lt;&gt;"",$T23&lt;&gt;"")),SUM(($BY$17:$BY$192&lt;&gt;ROW($B23))*($BZ$17:$BZ$192=$B23)*($CB$17:$CB$192&gt;$F23)*($CA$17:$CA$192&lt;$J23)),0)</f>
        <v>0</v>
      </c>
      <c r="EB23" s="9" cm="1">
        <f t="array" ref="EB23">IF(AND($B23&lt;&gt;"",$F23&lt;&gt;"",$J23&lt;&gt;"",OR($N23&lt;&gt;"",$Q23&lt;&gt;"",$T23&lt;&gt;"")),SUM(($CS$17:$CS$192&lt;&gt;ROW($B23))*($CT$17:$CT$192=$B23)*($CV$17:$CV$192&gt;$F23)*($CU$17:$CU$192&lt;$J23)),0)</f>
        <v>0</v>
      </c>
      <c r="EC23" s="9" cm="1">
        <f t="array" ref="EC23">IF(AND($B23&lt;&gt;"",$F23&lt;&gt;"",$J23&lt;&gt;"",OR($N23&lt;&gt;"",$Q23&lt;&gt;"",$T23&lt;&gt;"")),SUM(($DM$17:$DM$192&lt;&gt;ROW($B23))*($DN$17:$DN$192=$B23)*($DP$17:$DP$192&gt;$F23)*($DO$17:$DO$192&lt;$J23)),0)</f>
        <v>0</v>
      </c>
      <c r="ED23" s="9">
        <f t="shared" ca="1" si="70"/>
        <v>0</v>
      </c>
    </row>
    <row r="24" spans="2:134" ht="21.75" customHeight="1" x14ac:dyDescent="0.4">
      <c r="B24" s="86"/>
      <c r="C24" s="86"/>
      <c r="D24" s="87" t="str">
        <f t="shared" si="75"/>
        <v/>
      </c>
      <c r="E24" s="87"/>
      <c r="F24" s="88"/>
      <c r="G24" s="88"/>
      <c r="H24" s="88"/>
      <c r="I24" s="88"/>
      <c r="J24" s="88"/>
      <c r="K24" s="88"/>
      <c r="L24" s="88"/>
      <c r="M24" s="88"/>
      <c r="N24" s="89"/>
      <c r="O24" s="89"/>
      <c r="P24" s="89"/>
      <c r="Q24" s="89"/>
      <c r="R24" s="89"/>
      <c r="S24" s="89"/>
      <c r="T24" s="89"/>
      <c r="U24" s="89"/>
      <c r="V24" s="89"/>
      <c r="W24" s="94" t="str">
        <f t="shared" si="1"/>
        <v/>
      </c>
      <c r="X24" s="94"/>
      <c r="Y24" s="94"/>
      <c r="Z24" s="94" t="str">
        <f t="shared" si="2"/>
        <v/>
      </c>
      <c r="AA24" s="94"/>
      <c r="AB24" s="94"/>
      <c r="AC24" s="95" t="str">
        <f t="shared" si="3"/>
        <v/>
      </c>
      <c r="AD24" s="95"/>
      <c r="AE24" s="95"/>
      <c r="AF24" s="95"/>
      <c r="AG24" s="95" t="str">
        <f t="shared" si="4"/>
        <v/>
      </c>
      <c r="AH24" s="95"/>
      <c r="AI24" s="95"/>
      <c r="AJ24" s="95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20"/>
      <c r="AX24" s="10" t="str">
        <f t="shared" si="5"/>
        <v/>
      </c>
      <c r="AY24" s="10" t="str">
        <f t="shared" si="6"/>
        <v/>
      </c>
      <c r="AZ24" s="21" t="str">
        <f t="shared" si="7"/>
        <v/>
      </c>
      <c r="BA24" s="21" t="str">
        <f t="shared" si="8"/>
        <v/>
      </c>
      <c r="BB24" s="10" t="str">
        <f t="shared" si="9"/>
        <v/>
      </c>
      <c r="BC24" s="10" t="str">
        <f t="shared" si="10"/>
        <v/>
      </c>
      <c r="BD24" s="10" t="str">
        <f t="shared" si="11"/>
        <v/>
      </c>
      <c r="BE24" s="9" t="str">
        <f t="shared" si="12"/>
        <v/>
      </c>
      <c r="BF24" s="9" t="str">
        <f t="shared" si="13"/>
        <v/>
      </c>
      <c r="BG24" s="21" t="str">
        <f t="shared" si="14"/>
        <v/>
      </c>
      <c r="BH24" s="21" t="str">
        <f t="shared" si="15"/>
        <v/>
      </c>
      <c r="BI24" s="9" t="str">
        <f t="shared" si="71"/>
        <v/>
      </c>
      <c r="BJ24" s="10" t="str">
        <f t="shared" si="16"/>
        <v/>
      </c>
      <c r="BK24" s="9" t="str">
        <f t="shared" si="17"/>
        <v/>
      </c>
      <c r="BL24" s="9" t="str">
        <f t="shared" si="18"/>
        <v/>
      </c>
      <c r="BM24" s="9" t="str">
        <f t="shared" si="19"/>
        <v/>
      </c>
      <c r="BN24" s="9" t="e">
        <f ca="1">IF(AND($AX$3&lt;&gt;"",BG24&lt;&gt;"",BI24&gt;=IF(BI25="",0,BI25)),SUM(INDIRECT("bm"&amp;ROW()-BI24+1):BM24),"")</f>
        <v>#N/A</v>
      </c>
      <c r="BO24" s="9" t="e">
        <f t="shared" ca="1" si="20"/>
        <v>#N/A</v>
      </c>
      <c r="BP24" s="9" t="str">
        <f ca="1">IF(ISERROR(VLOOKUP(BO24*60,単価表!$B$4:$H$51,$AY$3,FALSE)),"",VLOOKUP(BO24*60,単価表!$B$4:$H$51,$AY$3,FALSE))</f>
        <v/>
      </c>
      <c r="BQ24" s="9" t="str">
        <f t="shared" si="0"/>
        <v/>
      </c>
      <c r="BR24" s="9" t="str">
        <f t="shared" si="21"/>
        <v/>
      </c>
      <c r="BS24" s="9" t="str">
        <f t="shared" si="22"/>
        <v/>
      </c>
      <c r="BT24" s="9" t="str">
        <f t="shared" si="23"/>
        <v/>
      </c>
      <c r="BU24" s="21" t="str">
        <f t="shared" si="24"/>
        <v/>
      </c>
      <c r="BV24" s="21" t="str">
        <f t="shared" si="25"/>
        <v/>
      </c>
      <c r="BW24" s="10" t="str">
        <f t="shared" si="26"/>
        <v/>
      </c>
      <c r="BX24" s="9" t="str">
        <f t="shared" si="27"/>
        <v/>
      </c>
      <c r="BY24" s="9" t="str">
        <f t="shared" si="28"/>
        <v/>
      </c>
      <c r="BZ24" s="9" t="str">
        <f t="shared" si="29"/>
        <v/>
      </c>
      <c r="CA24" s="21" t="str">
        <f t="shared" si="30"/>
        <v/>
      </c>
      <c r="CB24" s="21" t="str">
        <f t="shared" si="31"/>
        <v/>
      </c>
      <c r="CC24" s="9" t="str">
        <f t="shared" si="72"/>
        <v/>
      </c>
      <c r="CD24" s="9" t="str">
        <f t="shared" si="32"/>
        <v/>
      </c>
      <c r="CE24" s="9" t="str">
        <f t="shared" si="33"/>
        <v/>
      </c>
      <c r="CF24" s="9" t="e">
        <f ca="1">IF(AND($AX$3&lt;&gt;"",CA24&lt;&gt;"",CC24&gt;=IF(CC25="",0,CC25)),SUM(INDIRECT("ce"&amp;ROW()-CC24+1):CE24),"")</f>
        <v>#N/A</v>
      </c>
      <c r="CG24" s="9" t="e">
        <f t="shared" ca="1" si="34"/>
        <v>#N/A</v>
      </c>
      <c r="CH24" s="9" t="str">
        <f ca="1">IF(ISERROR(VLOOKUP(CG24*60,単価表!$B$4:$H$51,$AY$3,FALSE)),"",VLOOKUP(CG24*60,単価表!$B$4:$H$51,$AY$3,FALSE))</f>
        <v/>
      </c>
      <c r="CI24" s="9" t="str">
        <f ca="1">IF(CH24="","",CH24+IF(OR(TEXT($AX$3,"000000")="651000",TEXT($AX$3,"000000")="652000",TEXT($AX$3,"000000")="653000"),VLOOKUP(CG24*60,単価表!$B$4:$H$51,$AZ$3,FALSE),0))</f>
        <v/>
      </c>
      <c r="CJ24" s="9" t="str">
        <f t="shared" si="35"/>
        <v/>
      </c>
      <c r="CK24" s="9" t="str">
        <f t="shared" si="36"/>
        <v/>
      </c>
      <c r="CL24" s="9" t="str">
        <f t="shared" si="37"/>
        <v/>
      </c>
      <c r="CM24" s="9" t="str">
        <f t="shared" si="38"/>
        <v/>
      </c>
      <c r="CN24" s="21" t="str">
        <f t="shared" si="39"/>
        <v/>
      </c>
      <c r="CO24" s="21" t="str">
        <f t="shared" si="40"/>
        <v/>
      </c>
      <c r="CP24" s="10" t="str">
        <f t="shared" si="41"/>
        <v/>
      </c>
      <c r="CQ24" s="9" t="str">
        <f t="shared" si="42"/>
        <v/>
      </c>
      <c r="CR24" s="9" t="str">
        <f t="shared" si="43"/>
        <v/>
      </c>
      <c r="CS24" s="9" t="str">
        <f t="shared" si="44"/>
        <v/>
      </c>
      <c r="CT24" s="9" t="str">
        <f t="shared" si="45"/>
        <v/>
      </c>
      <c r="CU24" s="21" t="str">
        <f t="shared" si="46"/>
        <v/>
      </c>
      <c r="CV24" s="21" t="str">
        <f t="shared" si="47"/>
        <v/>
      </c>
      <c r="CW24" s="9" t="str">
        <f t="shared" si="73"/>
        <v/>
      </c>
      <c r="CX24" s="9" t="str">
        <f t="shared" si="48"/>
        <v/>
      </c>
      <c r="CY24" s="9" t="str">
        <f t="shared" si="49"/>
        <v/>
      </c>
      <c r="CZ24" s="9" t="str">
        <f t="shared" si="50"/>
        <v/>
      </c>
      <c r="DA24" s="9" t="str">
        <f t="shared" si="51"/>
        <v/>
      </c>
      <c r="DB24" s="9" t="e">
        <f ca="1">IF(AND($AX$3&lt;&gt;"",CU24&lt;&gt;"",CW24&gt;=IF(CW25="",0,CW25)),SUM(INDIRECT("da"&amp;ROW()-CW24+1):DA24),"")</f>
        <v>#N/A</v>
      </c>
      <c r="DC24" s="9" t="e">
        <f t="shared" ca="1" si="52"/>
        <v>#N/A</v>
      </c>
      <c r="DD24" s="9" t="str">
        <f ca="1">IF(ISERROR(VLOOKUP(DC24*60,単価表!$B$4:$G$51,$AY$3,FALSE)),"",VLOOKUP(DC24*60,単価表!$B$4:$G$51,$AY$3,FALSE))</f>
        <v/>
      </c>
      <c r="DE24" s="9" t="str">
        <f t="shared" si="53"/>
        <v/>
      </c>
      <c r="DF24" s="9" t="str">
        <f t="shared" si="54"/>
        <v/>
      </c>
      <c r="DG24" s="9" t="str">
        <f t="shared" si="55"/>
        <v/>
      </c>
      <c r="DH24" s="9" t="str">
        <f t="shared" si="56"/>
        <v/>
      </c>
      <c r="DI24" s="21" t="str">
        <f t="shared" si="57"/>
        <v/>
      </c>
      <c r="DJ24" s="21" t="str">
        <f t="shared" si="58"/>
        <v/>
      </c>
      <c r="DK24" s="10" t="str">
        <f t="shared" si="59"/>
        <v/>
      </c>
      <c r="DL24" s="9" t="str">
        <f t="shared" si="60"/>
        <v/>
      </c>
      <c r="DM24" s="9" t="str">
        <f t="shared" si="61"/>
        <v/>
      </c>
      <c r="DN24" s="9" t="str">
        <f t="shared" si="62"/>
        <v/>
      </c>
      <c r="DO24" s="21" t="str">
        <f t="shared" si="63"/>
        <v/>
      </c>
      <c r="DP24" s="21" t="str">
        <f t="shared" si="64"/>
        <v/>
      </c>
      <c r="DQ24" s="9" t="str">
        <f t="shared" si="74"/>
        <v/>
      </c>
      <c r="DR24" s="9" t="str">
        <f t="shared" si="65"/>
        <v/>
      </c>
      <c r="DS24" s="9" t="str">
        <f t="shared" si="66"/>
        <v/>
      </c>
      <c r="DT24" s="9" t="e">
        <f ca="1">IF(AND($AX$3&lt;&gt;"",DO24&lt;&gt;"",DQ24&gt;=IF(DQ25="",0,DQ25)),SUM(INDIRECT("ds"&amp;ROW()-DQ24+1):DS24),"")</f>
        <v>#N/A</v>
      </c>
      <c r="DU24" s="9" t="e">
        <f t="shared" ca="1" si="67"/>
        <v>#N/A</v>
      </c>
      <c r="DV24" s="9" t="str">
        <f ca="1">IF(ISERROR(VLOOKUP(DU24*60,単価表!$B$4:$H$51,$AY$3,FALSE)),"",VLOOKUP(DU24*60,単価表!$B$4:$H$51,$AY$3,FALSE))</f>
        <v/>
      </c>
      <c r="DW24" s="9" t="str">
        <f ca="1">IF(DV24="","",DV24+IF(OR(TEXT($AX$3,"000000")="651000",TEXT($AX$3,"000000")="652000",TEXT($AX$3,"000000")="653000"),VLOOKUP(DU24*60,単価表!$B$4:$H$51,$AZ$3,FALSE),0))</f>
        <v/>
      </c>
      <c r="DX24" s="9" t="str">
        <f t="shared" si="68"/>
        <v/>
      </c>
      <c r="DY24" s="9" t="str">
        <f t="shared" si="69"/>
        <v/>
      </c>
      <c r="DZ24" s="9" cm="1">
        <f t="array" ref="DZ24">IF(AND($B24&lt;&gt;"",$F24&lt;&gt;"",$J24&lt;&gt;"",OR($N24&lt;&gt;"",$Q24&lt;&gt;"",$T24&lt;&gt;"")),SUM(($BE$17:$BE$192&lt;&gt;ROW($B24))*($BF$17:$BF$192=$B24)*($BH$17:$BH$192&gt;$F24)*($BG$17:$BG$192&lt;$J24)),0)</f>
        <v>0</v>
      </c>
      <c r="EA24" s="9" cm="1">
        <f t="array" ref="EA24">IF(AND($B24&lt;&gt;"",$F24&lt;&gt;"",$J24&lt;&gt;"",OR($N24&lt;&gt;"",$Q24&lt;&gt;"",$T24&lt;&gt;"")),SUM(($BY$17:$BY$192&lt;&gt;ROW($B24))*($BZ$17:$BZ$192=$B24)*($CB$17:$CB$192&gt;$F24)*($CA$17:$CA$192&lt;$J24)),0)</f>
        <v>0</v>
      </c>
      <c r="EB24" s="9" cm="1">
        <f t="array" ref="EB24">IF(AND($B24&lt;&gt;"",$F24&lt;&gt;"",$J24&lt;&gt;"",OR($N24&lt;&gt;"",$Q24&lt;&gt;"",$T24&lt;&gt;"")),SUM(($CS$17:$CS$192&lt;&gt;ROW($B24))*($CT$17:$CT$192=$B24)*($CV$17:$CV$192&gt;$F24)*($CU$17:$CU$192&lt;$J24)),0)</f>
        <v>0</v>
      </c>
      <c r="EC24" s="9" cm="1">
        <f t="array" ref="EC24">IF(AND($B24&lt;&gt;"",$F24&lt;&gt;"",$J24&lt;&gt;"",OR($N24&lt;&gt;"",$Q24&lt;&gt;"",$T24&lt;&gt;"")),SUM(($DM$17:$DM$192&lt;&gt;ROW($B24))*($DN$17:$DN$192=$B24)*($DP$17:$DP$192&gt;$F24)*($DO$17:$DO$192&lt;$J24)),0)</f>
        <v>0</v>
      </c>
      <c r="ED24" s="9">
        <f t="shared" ca="1" si="70"/>
        <v>0</v>
      </c>
    </row>
    <row r="25" spans="2:134" ht="21.75" customHeight="1" x14ac:dyDescent="0.4">
      <c r="B25" s="86"/>
      <c r="C25" s="86"/>
      <c r="D25" s="87" t="str">
        <f t="shared" si="75"/>
        <v/>
      </c>
      <c r="E25" s="87"/>
      <c r="F25" s="88"/>
      <c r="G25" s="88"/>
      <c r="H25" s="88"/>
      <c r="I25" s="88"/>
      <c r="J25" s="88"/>
      <c r="K25" s="88"/>
      <c r="L25" s="88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94" t="str">
        <f t="shared" si="1"/>
        <v/>
      </c>
      <c r="X25" s="94"/>
      <c r="Y25" s="94"/>
      <c r="Z25" s="94" t="str">
        <f t="shared" si="2"/>
        <v/>
      </c>
      <c r="AA25" s="94"/>
      <c r="AB25" s="94"/>
      <c r="AC25" s="95" t="str">
        <f t="shared" si="3"/>
        <v/>
      </c>
      <c r="AD25" s="95"/>
      <c r="AE25" s="95"/>
      <c r="AF25" s="95"/>
      <c r="AG25" s="95" t="str">
        <f t="shared" si="4"/>
        <v/>
      </c>
      <c r="AH25" s="95"/>
      <c r="AI25" s="95"/>
      <c r="AJ25" s="95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20"/>
      <c r="AX25" s="10" t="str">
        <f t="shared" si="5"/>
        <v/>
      </c>
      <c r="AY25" s="10" t="str">
        <f t="shared" si="6"/>
        <v/>
      </c>
      <c r="AZ25" s="21" t="str">
        <f t="shared" si="7"/>
        <v/>
      </c>
      <c r="BA25" s="21" t="str">
        <f t="shared" si="8"/>
        <v/>
      </c>
      <c r="BB25" s="10" t="str">
        <f t="shared" si="9"/>
        <v/>
      </c>
      <c r="BC25" s="10" t="str">
        <f t="shared" si="10"/>
        <v/>
      </c>
      <c r="BD25" s="10" t="str">
        <f t="shared" si="11"/>
        <v/>
      </c>
      <c r="BE25" s="9" t="str">
        <f t="shared" si="12"/>
        <v/>
      </c>
      <c r="BF25" s="9" t="str">
        <f t="shared" si="13"/>
        <v/>
      </c>
      <c r="BG25" s="21" t="str">
        <f t="shared" si="14"/>
        <v/>
      </c>
      <c r="BH25" s="21" t="str">
        <f t="shared" si="15"/>
        <v/>
      </c>
      <c r="BI25" s="9" t="str">
        <f t="shared" si="71"/>
        <v/>
      </c>
      <c r="BJ25" s="10" t="str">
        <f t="shared" si="16"/>
        <v/>
      </c>
      <c r="BK25" s="9" t="str">
        <f t="shared" si="17"/>
        <v/>
      </c>
      <c r="BL25" s="9" t="str">
        <f t="shared" si="18"/>
        <v/>
      </c>
      <c r="BM25" s="9" t="str">
        <f t="shared" si="19"/>
        <v/>
      </c>
      <c r="BN25" s="9" t="e">
        <f ca="1">IF(AND($AX$3&lt;&gt;"",BG25&lt;&gt;"",BI25&gt;=IF(BI26="",0,BI26)),SUM(INDIRECT("bm"&amp;ROW()-BI25+1):BM25),"")</f>
        <v>#N/A</v>
      </c>
      <c r="BO25" s="9" t="e">
        <f t="shared" ca="1" si="20"/>
        <v>#N/A</v>
      </c>
      <c r="BP25" s="9" t="str">
        <f ca="1">IF(ISERROR(VLOOKUP(BO25*60,単価表!$B$4:$H$51,$AY$3,FALSE)),"",VLOOKUP(BO25*60,単価表!$B$4:$H$51,$AY$3,FALSE))</f>
        <v/>
      </c>
      <c r="BQ25" s="9" t="str">
        <f t="shared" si="0"/>
        <v/>
      </c>
      <c r="BR25" s="9" t="str">
        <f t="shared" si="21"/>
        <v/>
      </c>
      <c r="BS25" s="9" t="str">
        <f t="shared" si="22"/>
        <v/>
      </c>
      <c r="BT25" s="9" t="str">
        <f t="shared" si="23"/>
        <v/>
      </c>
      <c r="BU25" s="21" t="str">
        <f t="shared" si="24"/>
        <v/>
      </c>
      <c r="BV25" s="21" t="str">
        <f t="shared" si="25"/>
        <v/>
      </c>
      <c r="BW25" s="10" t="str">
        <f t="shared" si="26"/>
        <v/>
      </c>
      <c r="BX25" s="9" t="str">
        <f t="shared" si="27"/>
        <v/>
      </c>
      <c r="BY25" s="9" t="str">
        <f t="shared" si="28"/>
        <v/>
      </c>
      <c r="BZ25" s="9" t="str">
        <f t="shared" si="29"/>
        <v/>
      </c>
      <c r="CA25" s="21" t="str">
        <f t="shared" si="30"/>
        <v/>
      </c>
      <c r="CB25" s="21" t="str">
        <f t="shared" si="31"/>
        <v/>
      </c>
      <c r="CC25" s="9" t="str">
        <f t="shared" si="72"/>
        <v/>
      </c>
      <c r="CD25" s="9" t="str">
        <f t="shared" si="32"/>
        <v/>
      </c>
      <c r="CE25" s="9" t="str">
        <f t="shared" si="33"/>
        <v/>
      </c>
      <c r="CF25" s="9" t="e">
        <f ca="1">IF(AND($AX$3&lt;&gt;"",CA25&lt;&gt;"",CC25&gt;=IF(CC26="",0,CC26)),SUM(INDIRECT("ce"&amp;ROW()-CC25+1):CE25),"")</f>
        <v>#N/A</v>
      </c>
      <c r="CG25" s="9" t="e">
        <f t="shared" ca="1" si="34"/>
        <v>#N/A</v>
      </c>
      <c r="CH25" s="9" t="str">
        <f ca="1">IF(ISERROR(VLOOKUP(CG25*60,単価表!$B$4:$H$51,$AY$3,FALSE)),"",VLOOKUP(CG25*60,単価表!$B$4:$H$51,$AY$3,FALSE))</f>
        <v/>
      </c>
      <c r="CI25" s="9" t="str">
        <f ca="1">IF(CH25="","",CH25+IF(OR(TEXT($AX$3,"000000")="651000",TEXT($AX$3,"000000")="652000",TEXT($AX$3,"000000")="653000"),VLOOKUP(CG25*60,単価表!$B$4:$H$51,$AZ$3,FALSE),0))</f>
        <v/>
      </c>
      <c r="CJ25" s="9" t="str">
        <f t="shared" si="35"/>
        <v/>
      </c>
      <c r="CK25" s="9" t="str">
        <f t="shared" si="36"/>
        <v/>
      </c>
      <c r="CL25" s="9" t="str">
        <f t="shared" si="37"/>
        <v/>
      </c>
      <c r="CM25" s="9" t="str">
        <f t="shared" si="38"/>
        <v/>
      </c>
      <c r="CN25" s="21" t="str">
        <f t="shared" si="39"/>
        <v/>
      </c>
      <c r="CO25" s="21" t="str">
        <f t="shared" si="40"/>
        <v/>
      </c>
      <c r="CP25" s="10" t="str">
        <f t="shared" si="41"/>
        <v/>
      </c>
      <c r="CQ25" s="9" t="str">
        <f t="shared" si="42"/>
        <v/>
      </c>
      <c r="CR25" s="9" t="str">
        <f t="shared" si="43"/>
        <v/>
      </c>
      <c r="CS25" s="9" t="str">
        <f t="shared" si="44"/>
        <v/>
      </c>
      <c r="CT25" s="9" t="str">
        <f t="shared" si="45"/>
        <v/>
      </c>
      <c r="CU25" s="21" t="str">
        <f t="shared" si="46"/>
        <v/>
      </c>
      <c r="CV25" s="21" t="str">
        <f t="shared" si="47"/>
        <v/>
      </c>
      <c r="CW25" s="9" t="str">
        <f t="shared" si="73"/>
        <v/>
      </c>
      <c r="CX25" s="9" t="str">
        <f t="shared" si="48"/>
        <v/>
      </c>
      <c r="CY25" s="9" t="str">
        <f t="shared" si="49"/>
        <v/>
      </c>
      <c r="CZ25" s="9" t="str">
        <f t="shared" si="50"/>
        <v/>
      </c>
      <c r="DA25" s="9" t="str">
        <f t="shared" si="51"/>
        <v/>
      </c>
      <c r="DB25" s="9" t="e">
        <f ca="1">IF(AND($AX$3&lt;&gt;"",CU25&lt;&gt;"",CW25&gt;=IF(CW26="",0,CW26)),SUM(INDIRECT("da"&amp;ROW()-CW25+1):DA25),"")</f>
        <v>#N/A</v>
      </c>
      <c r="DC25" s="9" t="e">
        <f t="shared" ca="1" si="52"/>
        <v>#N/A</v>
      </c>
      <c r="DD25" s="9" t="str">
        <f ca="1">IF(ISERROR(VLOOKUP(DC25*60,単価表!$B$4:$G$51,$AY$3,FALSE)),"",VLOOKUP(DC25*60,単価表!$B$4:$G$51,$AY$3,FALSE))</f>
        <v/>
      </c>
      <c r="DE25" s="9" t="str">
        <f t="shared" si="53"/>
        <v/>
      </c>
      <c r="DF25" s="9" t="str">
        <f t="shared" si="54"/>
        <v/>
      </c>
      <c r="DG25" s="9" t="str">
        <f t="shared" si="55"/>
        <v/>
      </c>
      <c r="DH25" s="9" t="str">
        <f t="shared" si="56"/>
        <v/>
      </c>
      <c r="DI25" s="21" t="str">
        <f t="shared" si="57"/>
        <v/>
      </c>
      <c r="DJ25" s="21" t="str">
        <f t="shared" si="58"/>
        <v/>
      </c>
      <c r="DK25" s="10" t="str">
        <f t="shared" si="59"/>
        <v/>
      </c>
      <c r="DL25" s="9" t="str">
        <f t="shared" si="60"/>
        <v/>
      </c>
      <c r="DM25" s="9" t="str">
        <f t="shared" si="61"/>
        <v/>
      </c>
      <c r="DN25" s="9" t="str">
        <f t="shared" si="62"/>
        <v/>
      </c>
      <c r="DO25" s="21" t="str">
        <f t="shared" si="63"/>
        <v/>
      </c>
      <c r="DP25" s="21" t="str">
        <f t="shared" si="64"/>
        <v/>
      </c>
      <c r="DQ25" s="9" t="str">
        <f t="shared" si="74"/>
        <v/>
      </c>
      <c r="DR25" s="9" t="str">
        <f t="shared" si="65"/>
        <v/>
      </c>
      <c r="DS25" s="9" t="str">
        <f t="shared" si="66"/>
        <v/>
      </c>
      <c r="DT25" s="9" t="e">
        <f ca="1">IF(AND($AX$3&lt;&gt;"",DO25&lt;&gt;"",DQ25&gt;=IF(DQ26="",0,DQ26)),SUM(INDIRECT("ds"&amp;ROW()-DQ25+1):DS25),"")</f>
        <v>#N/A</v>
      </c>
      <c r="DU25" s="9" t="e">
        <f t="shared" ca="1" si="67"/>
        <v>#N/A</v>
      </c>
      <c r="DV25" s="9" t="str">
        <f ca="1">IF(ISERROR(VLOOKUP(DU25*60,単価表!$B$4:$H$51,$AY$3,FALSE)),"",VLOOKUP(DU25*60,単価表!$B$4:$H$51,$AY$3,FALSE))</f>
        <v/>
      </c>
      <c r="DW25" s="9" t="str">
        <f ca="1">IF(DV25="","",DV25+IF(OR(TEXT($AX$3,"000000")="651000",TEXT($AX$3,"000000")="652000",TEXT($AX$3,"000000")="653000"),VLOOKUP(DU25*60,単価表!$B$4:$H$51,$AZ$3,FALSE),0))</f>
        <v/>
      </c>
      <c r="DX25" s="9" t="str">
        <f t="shared" si="68"/>
        <v/>
      </c>
      <c r="DY25" s="9" t="str">
        <f t="shared" si="69"/>
        <v/>
      </c>
      <c r="DZ25" s="9" cm="1">
        <f t="array" ref="DZ25">IF(AND($B25&lt;&gt;"",$F25&lt;&gt;"",$J25&lt;&gt;"",OR($N25&lt;&gt;"",$Q25&lt;&gt;"",$T25&lt;&gt;"")),SUM(($BE$17:$BE$192&lt;&gt;ROW($B25))*($BF$17:$BF$192=$B25)*($BH$17:$BH$192&gt;$F25)*($BG$17:$BG$192&lt;$J25)),0)</f>
        <v>0</v>
      </c>
      <c r="EA25" s="9" cm="1">
        <f t="array" ref="EA25">IF(AND($B25&lt;&gt;"",$F25&lt;&gt;"",$J25&lt;&gt;"",OR($N25&lt;&gt;"",$Q25&lt;&gt;"",$T25&lt;&gt;"")),SUM(($BY$17:$BY$192&lt;&gt;ROW($B25))*($BZ$17:$BZ$192=$B25)*($CB$17:$CB$192&gt;$F25)*($CA$17:$CA$192&lt;$J25)),0)</f>
        <v>0</v>
      </c>
      <c r="EB25" s="9" cm="1">
        <f t="array" ref="EB25">IF(AND($B25&lt;&gt;"",$F25&lt;&gt;"",$J25&lt;&gt;"",OR($N25&lt;&gt;"",$Q25&lt;&gt;"",$T25&lt;&gt;"")),SUM(($CS$17:$CS$192&lt;&gt;ROW($B25))*($CT$17:$CT$192=$B25)*($CV$17:$CV$192&gt;$F25)*($CU$17:$CU$192&lt;$J25)),0)</f>
        <v>0</v>
      </c>
      <c r="EC25" s="9" cm="1">
        <f t="array" ref="EC25">IF(AND($B25&lt;&gt;"",$F25&lt;&gt;"",$J25&lt;&gt;"",OR($N25&lt;&gt;"",$Q25&lt;&gt;"",$T25&lt;&gt;"")),SUM(($DM$17:$DM$192&lt;&gt;ROW($B25))*($DN$17:$DN$192=$B25)*($DP$17:$DP$192&gt;$F25)*($DO$17:$DO$192&lt;$J25)),0)</f>
        <v>0</v>
      </c>
      <c r="ED25" s="9">
        <f t="shared" ca="1" si="70"/>
        <v>0</v>
      </c>
    </row>
    <row r="26" spans="2:134" ht="21.75" customHeight="1" x14ac:dyDescent="0.4">
      <c r="B26" s="86"/>
      <c r="C26" s="86"/>
      <c r="D26" s="87" t="str">
        <f t="shared" si="75"/>
        <v/>
      </c>
      <c r="E26" s="87"/>
      <c r="F26" s="88"/>
      <c r="G26" s="88"/>
      <c r="H26" s="88"/>
      <c r="I26" s="88"/>
      <c r="J26" s="88"/>
      <c r="K26" s="88"/>
      <c r="L26" s="88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94" t="str">
        <f t="shared" si="1"/>
        <v/>
      </c>
      <c r="X26" s="94"/>
      <c r="Y26" s="94"/>
      <c r="Z26" s="94" t="str">
        <f t="shared" si="2"/>
        <v/>
      </c>
      <c r="AA26" s="94"/>
      <c r="AB26" s="94"/>
      <c r="AC26" s="95" t="str">
        <f t="shared" si="3"/>
        <v/>
      </c>
      <c r="AD26" s="95"/>
      <c r="AE26" s="95"/>
      <c r="AF26" s="95"/>
      <c r="AG26" s="95" t="str">
        <f t="shared" si="4"/>
        <v/>
      </c>
      <c r="AH26" s="95"/>
      <c r="AI26" s="95"/>
      <c r="AJ26" s="95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20"/>
      <c r="AX26" s="10" t="str">
        <f t="shared" si="5"/>
        <v/>
      </c>
      <c r="AY26" s="10" t="str">
        <f t="shared" si="6"/>
        <v/>
      </c>
      <c r="AZ26" s="21" t="str">
        <f t="shared" si="7"/>
        <v/>
      </c>
      <c r="BA26" s="21" t="str">
        <f t="shared" si="8"/>
        <v/>
      </c>
      <c r="BB26" s="10" t="str">
        <f t="shared" si="9"/>
        <v/>
      </c>
      <c r="BC26" s="10" t="str">
        <f t="shared" si="10"/>
        <v/>
      </c>
      <c r="BD26" s="10" t="str">
        <f t="shared" si="11"/>
        <v/>
      </c>
      <c r="BE26" s="9" t="str">
        <f t="shared" si="12"/>
        <v/>
      </c>
      <c r="BF26" s="9" t="str">
        <f t="shared" si="13"/>
        <v/>
      </c>
      <c r="BG26" s="21" t="str">
        <f t="shared" si="14"/>
        <v/>
      </c>
      <c r="BH26" s="21" t="str">
        <f t="shared" si="15"/>
        <v/>
      </c>
      <c r="BI26" s="9" t="str">
        <f t="shared" si="71"/>
        <v/>
      </c>
      <c r="BJ26" s="10" t="str">
        <f t="shared" si="16"/>
        <v/>
      </c>
      <c r="BK26" s="9" t="str">
        <f t="shared" si="17"/>
        <v/>
      </c>
      <c r="BL26" s="9" t="str">
        <f t="shared" si="18"/>
        <v/>
      </c>
      <c r="BM26" s="9" t="str">
        <f t="shared" si="19"/>
        <v/>
      </c>
      <c r="BN26" s="9" t="e">
        <f ca="1">IF(AND($AX$3&lt;&gt;"",BG26&lt;&gt;"",BI26&gt;=IF(BI27="",0,BI27)),SUM(INDIRECT("bm"&amp;ROW()-BI26+1):BM26),"")</f>
        <v>#N/A</v>
      </c>
      <c r="BO26" s="9" t="e">
        <f t="shared" ca="1" si="20"/>
        <v>#N/A</v>
      </c>
      <c r="BP26" s="9" t="str">
        <f ca="1">IF(ISERROR(VLOOKUP(BO26*60,単価表!$B$4:$H$51,$AY$3,FALSE)),"",VLOOKUP(BO26*60,単価表!$B$4:$H$51,$AY$3,FALSE))</f>
        <v/>
      </c>
      <c r="BQ26" s="9" t="str">
        <f t="shared" si="0"/>
        <v/>
      </c>
      <c r="BR26" s="9" t="str">
        <f t="shared" si="21"/>
        <v/>
      </c>
      <c r="BS26" s="9" t="str">
        <f t="shared" si="22"/>
        <v/>
      </c>
      <c r="BT26" s="9" t="str">
        <f t="shared" si="23"/>
        <v/>
      </c>
      <c r="BU26" s="21" t="str">
        <f t="shared" si="24"/>
        <v/>
      </c>
      <c r="BV26" s="21" t="str">
        <f t="shared" si="25"/>
        <v/>
      </c>
      <c r="BW26" s="10" t="str">
        <f t="shared" si="26"/>
        <v/>
      </c>
      <c r="BX26" s="9" t="str">
        <f t="shared" si="27"/>
        <v/>
      </c>
      <c r="BY26" s="9" t="str">
        <f t="shared" si="28"/>
        <v/>
      </c>
      <c r="BZ26" s="9" t="str">
        <f t="shared" si="29"/>
        <v/>
      </c>
      <c r="CA26" s="21" t="str">
        <f t="shared" si="30"/>
        <v/>
      </c>
      <c r="CB26" s="21" t="str">
        <f t="shared" si="31"/>
        <v/>
      </c>
      <c r="CC26" s="9" t="str">
        <f t="shared" si="72"/>
        <v/>
      </c>
      <c r="CD26" s="9" t="str">
        <f t="shared" si="32"/>
        <v/>
      </c>
      <c r="CE26" s="9" t="str">
        <f t="shared" si="33"/>
        <v/>
      </c>
      <c r="CF26" s="9" t="e">
        <f ca="1">IF(AND($AX$3&lt;&gt;"",CA26&lt;&gt;"",CC26&gt;=IF(CC27="",0,CC27)),SUM(INDIRECT("ce"&amp;ROW()-CC26+1):CE26),"")</f>
        <v>#N/A</v>
      </c>
      <c r="CG26" s="9" t="e">
        <f t="shared" ca="1" si="34"/>
        <v>#N/A</v>
      </c>
      <c r="CH26" s="9" t="str">
        <f ca="1">IF(ISERROR(VLOOKUP(CG26*60,単価表!$B$4:$H$51,$AY$3,FALSE)),"",VLOOKUP(CG26*60,単価表!$B$4:$H$51,$AY$3,FALSE))</f>
        <v/>
      </c>
      <c r="CI26" s="9" t="str">
        <f ca="1">IF(CH26="","",CH26+IF(OR(TEXT($AX$3,"000000")="651000",TEXT($AX$3,"000000")="652000",TEXT($AX$3,"000000")="653000"),VLOOKUP(CG26*60,単価表!$B$4:$H$51,$AZ$3,FALSE),0))</f>
        <v/>
      </c>
      <c r="CJ26" s="9" t="str">
        <f t="shared" si="35"/>
        <v/>
      </c>
      <c r="CK26" s="9" t="str">
        <f t="shared" si="36"/>
        <v/>
      </c>
      <c r="CL26" s="9" t="str">
        <f t="shared" si="37"/>
        <v/>
      </c>
      <c r="CM26" s="9" t="str">
        <f t="shared" si="38"/>
        <v/>
      </c>
      <c r="CN26" s="21" t="str">
        <f t="shared" si="39"/>
        <v/>
      </c>
      <c r="CO26" s="21" t="str">
        <f t="shared" si="40"/>
        <v/>
      </c>
      <c r="CP26" s="10" t="str">
        <f t="shared" si="41"/>
        <v/>
      </c>
      <c r="CQ26" s="9" t="str">
        <f t="shared" si="42"/>
        <v/>
      </c>
      <c r="CR26" s="9" t="str">
        <f t="shared" si="43"/>
        <v/>
      </c>
      <c r="CS26" s="9" t="str">
        <f t="shared" si="44"/>
        <v/>
      </c>
      <c r="CT26" s="9" t="str">
        <f t="shared" si="45"/>
        <v/>
      </c>
      <c r="CU26" s="21" t="str">
        <f t="shared" si="46"/>
        <v/>
      </c>
      <c r="CV26" s="21" t="str">
        <f t="shared" si="47"/>
        <v/>
      </c>
      <c r="CW26" s="9" t="str">
        <f t="shared" si="73"/>
        <v/>
      </c>
      <c r="CX26" s="9" t="str">
        <f t="shared" si="48"/>
        <v/>
      </c>
      <c r="CY26" s="9" t="str">
        <f t="shared" si="49"/>
        <v/>
      </c>
      <c r="CZ26" s="9" t="str">
        <f t="shared" si="50"/>
        <v/>
      </c>
      <c r="DA26" s="9" t="str">
        <f t="shared" si="51"/>
        <v/>
      </c>
      <c r="DB26" s="9" t="e">
        <f ca="1">IF(AND($AX$3&lt;&gt;"",CU26&lt;&gt;"",CW26&gt;=IF(CW27="",0,CW27)),SUM(INDIRECT("da"&amp;ROW()-CW26+1):DA26),"")</f>
        <v>#N/A</v>
      </c>
      <c r="DC26" s="9" t="e">
        <f t="shared" ca="1" si="52"/>
        <v>#N/A</v>
      </c>
      <c r="DD26" s="9" t="str">
        <f ca="1">IF(ISERROR(VLOOKUP(DC26*60,単価表!$B$4:$G$51,$AY$3,FALSE)),"",VLOOKUP(DC26*60,単価表!$B$4:$G$51,$AY$3,FALSE))</f>
        <v/>
      </c>
      <c r="DE26" s="9" t="str">
        <f t="shared" si="53"/>
        <v/>
      </c>
      <c r="DF26" s="9" t="str">
        <f t="shared" si="54"/>
        <v/>
      </c>
      <c r="DG26" s="9" t="str">
        <f t="shared" si="55"/>
        <v/>
      </c>
      <c r="DH26" s="9" t="str">
        <f t="shared" si="56"/>
        <v/>
      </c>
      <c r="DI26" s="21" t="str">
        <f t="shared" si="57"/>
        <v/>
      </c>
      <c r="DJ26" s="21" t="str">
        <f t="shared" si="58"/>
        <v/>
      </c>
      <c r="DK26" s="10" t="str">
        <f t="shared" si="59"/>
        <v/>
      </c>
      <c r="DL26" s="9" t="str">
        <f t="shared" si="60"/>
        <v/>
      </c>
      <c r="DM26" s="9" t="str">
        <f t="shared" si="61"/>
        <v/>
      </c>
      <c r="DN26" s="9" t="str">
        <f t="shared" si="62"/>
        <v/>
      </c>
      <c r="DO26" s="21" t="str">
        <f t="shared" si="63"/>
        <v/>
      </c>
      <c r="DP26" s="21" t="str">
        <f t="shared" si="64"/>
        <v/>
      </c>
      <c r="DQ26" s="9" t="str">
        <f t="shared" si="74"/>
        <v/>
      </c>
      <c r="DR26" s="9" t="str">
        <f t="shared" si="65"/>
        <v/>
      </c>
      <c r="DS26" s="9" t="str">
        <f t="shared" si="66"/>
        <v/>
      </c>
      <c r="DT26" s="9" t="e">
        <f ca="1">IF(AND($AX$3&lt;&gt;"",DO26&lt;&gt;"",DQ26&gt;=IF(DQ27="",0,DQ27)),SUM(INDIRECT("ds"&amp;ROW()-DQ26+1):DS26),"")</f>
        <v>#N/A</v>
      </c>
      <c r="DU26" s="9" t="e">
        <f t="shared" ca="1" si="67"/>
        <v>#N/A</v>
      </c>
      <c r="DV26" s="9" t="str">
        <f ca="1">IF(ISERROR(VLOOKUP(DU26*60,単価表!$B$4:$H$51,$AY$3,FALSE)),"",VLOOKUP(DU26*60,単価表!$B$4:$H$51,$AY$3,FALSE))</f>
        <v/>
      </c>
      <c r="DW26" s="9" t="str">
        <f ca="1">IF(DV26="","",DV26+IF(OR(TEXT($AX$3,"000000")="651000",TEXT($AX$3,"000000")="652000",TEXT($AX$3,"000000")="653000"),VLOOKUP(DU26*60,単価表!$B$4:$H$51,$AZ$3,FALSE),0))</f>
        <v/>
      </c>
      <c r="DX26" s="9" t="str">
        <f t="shared" si="68"/>
        <v/>
      </c>
      <c r="DY26" s="9" t="str">
        <f t="shared" si="69"/>
        <v/>
      </c>
      <c r="DZ26" s="9" cm="1">
        <f t="array" ref="DZ26">IF(AND($B26&lt;&gt;"",$F26&lt;&gt;"",$J26&lt;&gt;"",OR($N26&lt;&gt;"",$Q26&lt;&gt;"",$T26&lt;&gt;"")),SUM(($BE$17:$BE$192&lt;&gt;ROW($B26))*($BF$17:$BF$192=$B26)*($BH$17:$BH$192&gt;$F26)*($BG$17:$BG$192&lt;$J26)),0)</f>
        <v>0</v>
      </c>
      <c r="EA26" s="9" cm="1">
        <f t="array" ref="EA26">IF(AND($B26&lt;&gt;"",$F26&lt;&gt;"",$J26&lt;&gt;"",OR($N26&lt;&gt;"",$Q26&lt;&gt;"",$T26&lt;&gt;"")),SUM(($BY$17:$BY$192&lt;&gt;ROW($B26))*($BZ$17:$BZ$192=$B26)*($CB$17:$CB$192&gt;$F26)*($CA$17:$CA$192&lt;$J26)),0)</f>
        <v>0</v>
      </c>
      <c r="EB26" s="9" cm="1">
        <f t="array" ref="EB26">IF(AND($B26&lt;&gt;"",$F26&lt;&gt;"",$J26&lt;&gt;"",OR($N26&lt;&gt;"",$Q26&lt;&gt;"",$T26&lt;&gt;"")),SUM(($CS$17:$CS$192&lt;&gt;ROW($B26))*($CT$17:$CT$192=$B26)*($CV$17:$CV$192&gt;$F26)*($CU$17:$CU$192&lt;$J26)),0)</f>
        <v>0</v>
      </c>
      <c r="EC26" s="9" cm="1">
        <f t="array" ref="EC26">IF(AND($B26&lt;&gt;"",$F26&lt;&gt;"",$J26&lt;&gt;"",OR($N26&lt;&gt;"",$Q26&lt;&gt;"",$T26&lt;&gt;"")),SUM(($DM$17:$DM$192&lt;&gt;ROW($B26))*($DN$17:$DN$192=$B26)*($DP$17:$DP$192&gt;$F26)*($DO$17:$DO$192&lt;$J26)),0)</f>
        <v>0</v>
      </c>
      <c r="ED26" s="9">
        <f t="shared" ca="1" si="70"/>
        <v>0</v>
      </c>
    </row>
    <row r="27" spans="2:134" ht="21.75" customHeight="1" x14ac:dyDescent="0.4">
      <c r="B27" s="86"/>
      <c r="C27" s="86"/>
      <c r="D27" s="87" t="str">
        <f t="shared" si="75"/>
        <v/>
      </c>
      <c r="E27" s="87"/>
      <c r="F27" s="88"/>
      <c r="G27" s="88"/>
      <c r="H27" s="88"/>
      <c r="I27" s="88"/>
      <c r="J27" s="88"/>
      <c r="K27" s="88"/>
      <c r="L27" s="88"/>
      <c r="M27" s="88"/>
      <c r="N27" s="89"/>
      <c r="O27" s="89"/>
      <c r="P27" s="89"/>
      <c r="Q27" s="89"/>
      <c r="R27" s="89"/>
      <c r="S27" s="89"/>
      <c r="T27" s="89"/>
      <c r="U27" s="89"/>
      <c r="V27" s="89"/>
      <c r="W27" s="94" t="str">
        <f t="shared" si="1"/>
        <v/>
      </c>
      <c r="X27" s="94"/>
      <c r="Y27" s="94"/>
      <c r="Z27" s="94" t="str">
        <f t="shared" si="2"/>
        <v/>
      </c>
      <c r="AA27" s="94"/>
      <c r="AB27" s="94"/>
      <c r="AC27" s="95" t="str">
        <f t="shared" si="3"/>
        <v/>
      </c>
      <c r="AD27" s="95"/>
      <c r="AE27" s="95"/>
      <c r="AF27" s="95"/>
      <c r="AG27" s="95" t="str">
        <f t="shared" si="4"/>
        <v/>
      </c>
      <c r="AH27" s="95"/>
      <c r="AI27" s="95"/>
      <c r="AJ27" s="95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20"/>
      <c r="AX27" s="10" t="str">
        <f t="shared" si="5"/>
        <v/>
      </c>
      <c r="AY27" s="10" t="str">
        <f t="shared" si="6"/>
        <v/>
      </c>
      <c r="AZ27" s="21" t="str">
        <f t="shared" si="7"/>
        <v/>
      </c>
      <c r="BA27" s="21" t="str">
        <f t="shared" si="8"/>
        <v/>
      </c>
      <c r="BB27" s="10" t="str">
        <f t="shared" si="9"/>
        <v/>
      </c>
      <c r="BC27" s="10" t="str">
        <f t="shared" si="10"/>
        <v/>
      </c>
      <c r="BD27" s="10" t="str">
        <f t="shared" si="11"/>
        <v/>
      </c>
      <c r="BE27" s="9" t="str">
        <f t="shared" si="12"/>
        <v/>
      </c>
      <c r="BF27" s="9" t="str">
        <f t="shared" si="13"/>
        <v/>
      </c>
      <c r="BG27" s="21" t="str">
        <f t="shared" si="14"/>
        <v/>
      </c>
      <c r="BH27" s="21" t="str">
        <f t="shared" si="15"/>
        <v/>
      </c>
      <c r="BI27" s="9" t="str">
        <f t="shared" si="71"/>
        <v/>
      </c>
      <c r="BJ27" s="10" t="str">
        <f t="shared" si="16"/>
        <v/>
      </c>
      <c r="BK27" s="9" t="str">
        <f t="shared" si="17"/>
        <v/>
      </c>
      <c r="BL27" s="9" t="str">
        <f t="shared" si="18"/>
        <v/>
      </c>
      <c r="BM27" s="9" t="str">
        <f t="shared" si="19"/>
        <v/>
      </c>
      <c r="BN27" s="9" t="e">
        <f ca="1">IF(AND($AX$3&lt;&gt;"",BG27&lt;&gt;"",BI27&gt;=IF(BI28="",0,BI28)),SUM(INDIRECT("bm"&amp;ROW()-BI27+1):BM27),"")</f>
        <v>#N/A</v>
      </c>
      <c r="BO27" s="9" t="e">
        <f t="shared" ca="1" si="20"/>
        <v>#N/A</v>
      </c>
      <c r="BP27" s="9" t="str">
        <f ca="1">IF(ISERROR(VLOOKUP(BO27*60,単価表!$B$4:$H$51,$AY$3,FALSE)),"",VLOOKUP(BO27*60,単価表!$B$4:$H$51,$AY$3,FALSE))</f>
        <v/>
      </c>
      <c r="BQ27" s="9" t="str">
        <f t="shared" si="0"/>
        <v/>
      </c>
      <c r="BR27" s="9" t="str">
        <f t="shared" si="21"/>
        <v/>
      </c>
      <c r="BS27" s="9" t="str">
        <f t="shared" si="22"/>
        <v/>
      </c>
      <c r="BT27" s="9" t="str">
        <f t="shared" si="23"/>
        <v/>
      </c>
      <c r="BU27" s="21" t="str">
        <f t="shared" si="24"/>
        <v/>
      </c>
      <c r="BV27" s="21" t="str">
        <f t="shared" si="25"/>
        <v/>
      </c>
      <c r="BW27" s="10" t="str">
        <f t="shared" si="26"/>
        <v/>
      </c>
      <c r="BX27" s="9" t="str">
        <f t="shared" si="27"/>
        <v/>
      </c>
      <c r="BY27" s="9" t="str">
        <f t="shared" si="28"/>
        <v/>
      </c>
      <c r="BZ27" s="9" t="str">
        <f t="shared" si="29"/>
        <v/>
      </c>
      <c r="CA27" s="21" t="str">
        <f t="shared" si="30"/>
        <v/>
      </c>
      <c r="CB27" s="21" t="str">
        <f t="shared" si="31"/>
        <v/>
      </c>
      <c r="CC27" s="9" t="str">
        <f t="shared" si="72"/>
        <v/>
      </c>
      <c r="CD27" s="9" t="str">
        <f t="shared" si="32"/>
        <v/>
      </c>
      <c r="CE27" s="9" t="str">
        <f t="shared" si="33"/>
        <v/>
      </c>
      <c r="CF27" s="9" t="e">
        <f ca="1">IF(AND($AX$3&lt;&gt;"",CA27&lt;&gt;"",CC27&gt;=IF(CC28="",0,CC28)),SUM(INDIRECT("ce"&amp;ROW()-CC27+1):CE27),"")</f>
        <v>#N/A</v>
      </c>
      <c r="CG27" s="9" t="e">
        <f t="shared" ca="1" si="34"/>
        <v>#N/A</v>
      </c>
      <c r="CH27" s="9" t="str">
        <f ca="1">IF(ISERROR(VLOOKUP(CG27*60,単価表!$B$4:$H$51,$AY$3,FALSE)),"",VLOOKUP(CG27*60,単価表!$B$4:$H$51,$AY$3,FALSE))</f>
        <v/>
      </c>
      <c r="CI27" s="9" t="str">
        <f ca="1">IF(CH27="","",CH27+IF(OR(TEXT($AX$3,"000000")="651000",TEXT($AX$3,"000000")="652000",TEXT($AX$3,"000000")="653000"),VLOOKUP(CG27*60,単価表!$B$4:$H$51,$AZ$3,FALSE),0))</f>
        <v/>
      </c>
      <c r="CJ27" s="9" t="str">
        <f t="shared" si="35"/>
        <v/>
      </c>
      <c r="CK27" s="9" t="str">
        <f t="shared" si="36"/>
        <v/>
      </c>
      <c r="CL27" s="9" t="str">
        <f t="shared" si="37"/>
        <v/>
      </c>
      <c r="CM27" s="9" t="str">
        <f t="shared" si="38"/>
        <v/>
      </c>
      <c r="CN27" s="21" t="str">
        <f t="shared" si="39"/>
        <v/>
      </c>
      <c r="CO27" s="21" t="str">
        <f t="shared" si="40"/>
        <v/>
      </c>
      <c r="CP27" s="10" t="str">
        <f t="shared" si="41"/>
        <v/>
      </c>
      <c r="CQ27" s="9" t="str">
        <f t="shared" si="42"/>
        <v/>
      </c>
      <c r="CR27" s="9" t="str">
        <f t="shared" si="43"/>
        <v/>
      </c>
      <c r="CS27" s="9" t="str">
        <f t="shared" si="44"/>
        <v/>
      </c>
      <c r="CT27" s="9" t="str">
        <f t="shared" si="45"/>
        <v/>
      </c>
      <c r="CU27" s="21" t="str">
        <f t="shared" si="46"/>
        <v/>
      </c>
      <c r="CV27" s="21" t="str">
        <f t="shared" si="47"/>
        <v/>
      </c>
      <c r="CW27" s="9" t="str">
        <f t="shared" si="73"/>
        <v/>
      </c>
      <c r="CX27" s="9" t="str">
        <f t="shared" si="48"/>
        <v/>
      </c>
      <c r="CY27" s="9" t="str">
        <f t="shared" si="49"/>
        <v/>
      </c>
      <c r="CZ27" s="9" t="str">
        <f t="shared" si="50"/>
        <v/>
      </c>
      <c r="DA27" s="9" t="str">
        <f t="shared" si="51"/>
        <v/>
      </c>
      <c r="DB27" s="9" t="e">
        <f ca="1">IF(AND($AX$3&lt;&gt;"",CU27&lt;&gt;"",CW27&gt;=IF(CW28="",0,CW28)),SUM(INDIRECT("da"&amp;ROW()-CW27+1):DA27),"")</f>
        <v>#N/A</v>
      </c>
      <c r="DC27" s="9" t="e">
        <f t="shared" ca="1" si="52"/>
        <v>#N/A</v>
      </c>
      <c r="DD27" s="9" t="str">
        <f ca="1">IF(ISERROR(VLOOKUP(DC27*60,単価表!$B$4:$G$51,$AY$3,FALSE)),"",VLOOKUP(DC27*60,単価表!$B$4:$G$51,$AY$3,FALSE))</f>
        <v/>
      </c>
      <c r="DE27" s="9" t="str">
        <f t="shared" si="53"/>
        <v/>
      </c>
      <c r="DF27" s="9" t="str">
        <f t="shared" si="54"/>
        <v/>
      </c>
      <c r="DG27" s="9" t="str">
        <f t="shared" si="55"/>
        <v/>
      </c>
      <c r="DH27" s="9" t="str">
        <f t="shared" si="56"/>
        <v/>
      </c>
      <c r="DI27" s="21" t="str">
        <f t="shared" si="57"/>
        <v/>
      </c>
      <c r="DJ27" s="21" t="str">
        <f t="shared" si="58"/>
        <v/>
      </c>
      <c r="DK27" s="10" t="str">
        <f t="shared" si="59"/>
        <v/>
      </c>
      <c r="DL27" s="9" t="str">
        <f t="shared" si="60"/>
        <v/>
      </c>
      <c r="DM27" s="9" t="str">
        <f t="shared" si="61"/>
        <v/>
      </c>
      <c r="DN27" s="9" t="str">
        <f t="shared" si="62"/>
        <v/>
      </c>
      <c r="DO27" s="21" t="str">
        <f t="shared" si="63"/>
        <v/>
      </c>
      <c r="DP27" s="21" t="str">
        <f t="shared" si="64"/>
        <v/>
      </c>
      <c r="DQ27" s="9" t="str">
        <f t="shared" si="74"/>
        <v/>
      </c>
      <c r="DR27" s="9" t="str">
        <f t="shared" si="65"/>
        <v/>
      </c>
      <c r="DS27" s="9" t="str">
        <f t="shared" si="66"/>
        <v/>
      </c>
      <c r="DT27" s="9" t="e">
        <f ca="1">IF(AND($AX$3&lt;&gt;"",DO27&lt;&gt;"",DQ27&gt;=IF(DQ28="",0,DQ28)),SUM(INDIRECT("ds"&amp;ROW()-DQ27+1):DS27),"")</f>
        <v>#N/A</v>
      </c>
      <c r="DU27" s="9" t="e">
        <f t="shared" ca="1" si="67"/>
        <v>#N/A</v>
      </c>
      <c r="DV27" s="9" t="str">
        <f ca="1">IF(ISERROR(VLOOKUP(DU27*60,単価表!$B$4:$H$51,$AY$3,FALSE)),"",VLOOKUP(DU27*60,単価表!$B$4:$H$51,$AY$3,FALSE))</f>
        <v/>
      </c>
      <c r="DW27" s="9" t="str">
        <f ca="1">IF(DV27="","",DV27+IF(OR(TEXT($AX$3,"000000")="651000",TEXT($AX$3,"000000")="652000",TEXT($AX$3,"000000")="653000"),VLOOKUP(DU27*60,単価表!$B$4:$H$51,$AZ$3,FALSE),0))</f>
        <v/>
      </c>
      <c r="DX27" s="9" t="str">
        <f t="shared" si="68"/>
        <v/>
      </c>
      <c r="DY27" s="9" t="str">
        <f t="shared" si="69"/>
        <v/>
      </c>
      <c r="DZ27" s="9" cm="1">
        <f t="array" ref="DZ27">IF(AND($B27&lt;&gt;"",$F27&lt;&gt;"",$J27&lt;&gt;"",OR($N27&lt;&gt;"",$Q27&lt;&gt;"",$T27&lt;&gt;"")),SUM(($BE$17:$BE$192&lt;&gt;ROW($B27))*($BF$17:$BF$192=$B27)*($BH$17:$BH$192&gt;$F27)*($BG$17:$BG$192&lt;$J27)),0)</f>
        <v>0</v>
      </c>
      <c r="EA27" s="9" cm="1">
        <f t="array" ref="EA27">IF(AND($B27&lt;&gt;"",$F27&lt;&gt;"",$J27&lt;&gt;"",OR($N27&lt;&gt;"",$Q27&lt;&gt;"",$T27&lt;&gt;"")),SUM(($BY$17:$BY$192&lt;&gt;ROW($B27))*($BZ$17:$BZ$192=$B27)*($CB$17:$CB$192&gt;$F27)*($CA$17:$CA$192&lt;$J27)),0)</f>
        <v>0</v>
      </c>
      <c r="EB27" s="9" cm="1">
        <f t="array" ref="EB27">IF(AND($B27&lt;&gt;"",$F27&lt;&gt;"",$J27&lt;&gt;"",OR($N27&lt;&gt;"",$Q27&lt;&gt;"",$T27&lt;&gt;"")),SUM(($CS$17:$CS$192&lt;&gt;ROW($B27))*($CT$17:$CT$192=$B27)*($CV$17:$CV$192&gt;$F27)*($CU$17:$CU$192&lt;$J27)),0)</f>
        <v>0</v>
      </c>
      <c r="EC27" s="9" cm="1">
        <f t="array" ref="EC27">IF(AND($B27&lt;&gt;"",$F27&lt;&gt;"",$J27&lt;&gt;"",OR($N27&lt;&gt;"",$Q27&lt;&gt;"",$T27&lt;&gt;"")),SUM(($DM$17:$DM$192&lt;&gt;ROW($B27))*($DN$17:$DN$192=$B27)*($DP$17:$DP$192&gt;$F27)*($DO$17:$DO$192&lt;$J27)),0)</f>
        <v>0</v>
      </c>
      <c r="ED27" s="9">
        <f t="shared" ca="1" si="70"/>
        <v>0</v>
      </c>
    </row>
    <row r="28" spans="2:134" ht="21.75" customHeight="1" x14ac:dyDescent="0.4">
      <c r="B28" s="86"/>
      <c r="C28" s="86"/>
      <c r="D28" s="87" t="str">
        <f t="shared" si="75"/>
        <v/>
      </c>
      <c r="E28" s="87"/>
      <c r="F28" s="88"/>
      <c r="G28" s="88"/>
      <c r="H28" s="88"/>
      <c r="I28" s="88"/>
      <c r="J28" s="88"/>
      <c r="K28" s="88"/>
      <c r="L28" s="88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94" t="str">
        <f t="shared" si="1"/>
        <v/>
      </c>
      <c r="X28" s="94"/>
      <c r="Y28" s="94"/>
      <c r="Z28" s="94" t="str">
        <f t="shared" si="2"/>
        <v/>
      </c>
      <c r="AA28" s="94"/>
      <c r="AB28" s="94"/>
      <c r="AC28" s="95" t="str">
        <f t="shared" si="3"/>
        <v/>
      </c>
      <c r="AD28" s="95"/>
      <c r="AE28" s="95"/>
      <c r="AF28" s="95"/>
      <c r="AG28" s="95" t="str">
        <f t="shared" si="4"/>
        <v/>
      </c>
      <c r="AH28" s="95"/>
      <c r="AI28" s="95"/>
      <c r="AJ28" s="95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20"/>
      <c r="AX28" s="10" t="str">
        <f t="shared" si="5"/>
        <v/>
      </c>
      <c r="AY28" s="10" t="str">
        <f t="shared" si="6"/>
        <v/>
      </c>
      <c r="AZ28" s="21" t="str">
        <f t="shared" si="7"/>
        <v/>
      </c>
      <c r="BA28" s="21" t="str">
        <f t="shared" si="8"/>
        <v/>
      </c>
      <c r="BB28" s="10" t="str">
        <f t="shared" si="9"/>
        <v/>
      </c>
      <c r="BC28" s="10" t="str">
        <f t="shared" si="10"/>
        <v/>
      </c>
      <c r="BD28" s="10" t="str">
        <f t="shared" si="11"/>
        <v/>
      </c>
      <c r="BE28" s="9" t="str">
        <f t="shared" si="12"/>
        <v/>
      </c>
      <c r="BF28" s="9" t="str">
        <f t="shared" si="13"/>
        <v/>
      </c>
      <c r="BG28" s="21" t="str">
        <f t="shared" si="14"/>
        <v/>
      </c>
      <c r="BH28" s="21" t="str">
        <f t="shared" si="15"/>
        <v/>
      </c>
      <c r="BI28" s="9" t="str">
        <f t="shared" si="71"/>
        <v/>
      </c>
      <c r="BJ28" s="10" t="str">
        <f t="shared" si="16"/>
        <v/>
      </c>
      <c r="BK28" s="9" t="str">
        <f t="shared" si="17"/>
        <v/>
      </c>
      <c r="BL28" s="9" t="str">
        <f t="shared" si="18"/>
        <v/>
      </c>
      <c r="BM28" s="9" t="str">
        <f t="shared" si="19"/>
        <v/>
      </c>
      <c r="BN28" s="9" t="e">
        <f ca="1">IF(AND($AX$3&lt;&gt;"",BG28&lt;&gt;"",BI28&gt;=IF(BI29="",0,BI29)),SUM(INDIRECT("bm"&amp;ROW()-BI28+1):BM28),"")</f>
        <v>#N/A</v>
      </c>
      <c r="BO28" s="9" t="e">
        <f t="shared" ca="1" si="20"/>
        <v>#N/A</v>
      </c>
      <c r="BP28" s="9" t="str">
        <f ca="1">IF(ISERROR(VLOOKUP(BO28*60,単価表!$B$4:$H$51,$AY$3,FALSE)),"",VLOOKUP(BO28*60,単価表!$B$4:$H$51,$AY$3,FALSE))</f>
        <v/>
      </c>
      <c r="BQ28" s="9" t="str">
        <f t="shared" si="0"/>
        <v/>
      </c>
      <c r="BR28" s="9" t="str">
        <f t="shared" si="21"/>
        <v/>
      </c>
      <c r="BS28" s="9" t="str">
        <f t="shared" si="22"/>
        <v/>
      </c>
      <c r="BT28" s="9" t="str">
        <f t="shared" si="23"/>
        <v/>
      </c>
      <c r="BU28" s="21" t="str">
        <f t="shared" si="24"/>
        <v/>
      </c>
      <c r="BV28" s="21" t="str">
        <f t="shared" si="25"/>
        <v/>
      </c>
      <c r="BW28" s="10" t="str">
        <f t="shared" si="26"/>
        <v/>
      </c>
      <c r="BX28" s="9" t="str">
        <f t="shared" si="27"/>
        <v/>
      </c>
      <c r="BY28" s="9" t="str">
        <f t="shared" si="28"/>
        <v/>
      </c>
      <c r="BZ28" s="9" t="str">
        <f t="shared" si="29"/>
        <v/>
      </c>
      <c r="CA28" s="21" t="str">
        <f t="shared" si="30"/>
        <v/>
      </c>
      <c r="CB28" s="21" t="str">
        <f t="shared" si="31"/>
        <v/>
      </c>
      <c r="CC28" s="9" t="str">
        <f t="shared" si="72"/>
        <v/>
      </c>
      <c r="CD28" s="9" t="str">
        <f t="shared" si="32"/>
        <v/>
      </c>
      <c r="CE28" s="9" t="str">
        <f t="shared" si="33"/>
        <v/>
      </c>
      <c r="CF28" s="9" t="e">
        <f ca="1">IF(AND($AX$3&lt;&gt;"",CA28&lt;&gt;"",CC28&gt;=IF(CC29="",0,CC29)),SUM(INDIRECT("ce"&amp;ROW()-CC28+1):CE28),"")</f>
        <v>#N/A</v>
      </c>
      <c r="CG28" s="9" t="e">
        <f t="shared" ca="1" si="34"/>
        <v>#N/A</v>
      </c>
      <c r="CH28" s="9" t="str">
        <f ca="1">IF(ISERROR(VLOOKUP(CG28*60,単価表!$B$4:$H$51,$AY$3,FALSE)),"",VLOOKUP(CG28*60,単価表!$B$4:$H$51,$AY$3,FALSE))</f>
        <v/>
      </c>
      <c r="CI28" s="9" t="str">
        <f ca="1">IF(CH28="","",CH28+IF(OR(TEXT($AX$3,"000000")="651000",TEXT($AX$3,"000000")="652000",TEXT($AX$3,"000000")="653000"),VLOOKUP(CG28*60,単価表!$B$4:$H$51,$AZ$3,FALSE),0))</f>
        <v/>
      </c>
      <c r="CJ28" s="9" t="str">
        <f t="shared" si="35"/>
        <v/>
      </c>
      <c r="CK28" s="9" t="str">
        <f t="shared" si="36"/>
        <v/>
      </c>
      <c r="CL28" s="9" t="str">
        <f t="shared" si="37"/>
        <v/>
      </c>
      <c r="CM28" s="9" t="str">
        <f t="shared" si="38"/>
        <v/>
      </c>
      <c r="CN28" s="21" t="str">
        <f t="shared" si="39"/>
        <v/>
      </c>
      <c r="CO28" s="21" t="str">
        <f t="shared" si="40"/>
        <v/>
      </c>
      <c r="CP28" s="10" t="str">
        <f t="shared" si="41"/>
        <v/>
      </c>
      <c r="CQ28" s="9" t="str">
        <f t="shared" si="42"/>
        <v/>
      </c>
      <c r="CR28" s="9" t="str">
        <f t="shared" si="43"/>
        <v/>
      </c>
      <c r="CS28" s="9" t="str">
        <f t="shared" si="44"/>
        <v/>
      </c>
      <c r="CT28" s="9" t="str">
        <f t="shared" si="45"/>
        <v/>
      </c>
      <c r="CU28" s="21" t="str">
        <f t="shared" si="46"/>
        <v/>
      </c>
      <c r="CV28" s="21" t="str">
        <f t="shared" si="47"/>
        <v/>
      </c>
      <c r="CW28" s="9" t="str">
        <f t="shared" si="73"/>
        <v/>
      </c>
      <c r="CX28" s="9" t="str">
        <f t="shared" si="48"/>
        <v/>
      </c>
      <c r="CY28" s="9" t="str">
        <f t="shared" si="49"/>
        <v/>
      </c>
      <c r="CZ28" s="9" t="str">
        <f t="shared" si="50"/>
        <v/>
      </c>
      <c r="DA28" s="9" t="str">
        <f t="shared" si="51"/>
        <v/>
      </c>
      <c r="DB28" s="9" t="e">
        <f ca="1">IF(AND($AX$3&lt;&gt;"",CU28&lt;&gt;"",CW28&gt;=IF(CW29="",0,CW29)),SUM(INDIRECT("da"&amp;ROW()-CW28+1):DA28),"")</f>
        <v>#N/A</v>
      </c>
      <c r="DC28" s="9" t="e">
        <f t="shared" ca="1" si="52"/>
        <v>#N/A</v>
      </c>
      <c r="DD28" s="9" t="str">
        <f ca="1">IF(ISERROR(VLOOKUP(DC28*60,単価表!$B$4:$G$51,$AY$3,FALSE)),"",VLOOKUP(DC28*60,単価表!$B$4:$G$51,$AY$3,FALSE))</f>
        <v/>
      </c>
      <c r="DE28" s="9" t="str">
        <f t="shared" si="53"/>
        <v/>
      </c>
      <c r="DF28" s="9" t="str">
        <f t="shared" si="54"/>
        <v/>
      </c>
      <c r="DG28" s="9" t="str">
        <f t="shared" si="55"/>
        <v/>
      </c>
      <c r="DH28" s="9" t="str">
        <f t="shared" si="56"/>
        <v/>
      </c>
      <c r="DI28" s="21" t="str">
        <f t="shared" si="57"/>
        <v/>
      </c>
      <c r="DJ28" s="21" t="str">
        <f t="shared" si="58"/>
        <v/>
      </c>
      <c r="DK28" s="10" t="str">
        <f t="shared" si="59"/>
        <v/>
      </c>
      <c r="DL28" s="9" t="str">
        <f t="shared" si="60"/>
        <v/>
      </c>
      <c r="DM28" s="9" t="str">
        <f t="shared" si="61"/>
        <v/>
      </c>
      <c r="DN28" s="9" t="str">
        <f t="shared" si="62"/>
        <v/>
      </c>
      <c r="DO28" s="21" t="str">
        <f t="shared" si="63"/>
        <v/>
      </c>
      <c r="DP28" s="21" t="str">
        <f t="shared" si="64"/>
        <v/>
      </c>
      <c r="DQ28" s="9" t="str">
        <f t="shared" si="74"/>
        <v/>
      </c>
      <c r="DR28" s="9" t="str">
        <f t="shared" si="65"/>
        <v/>
      </c>
      <c r="DS28" s="9" t="str">
        <f t="shared" si="66"/>
        <v/>
      </c>
      <c r="DT28" s="9" t="e">
        <f ca="1">IF(AND($AX$3&lt;&gt;"",DO28&lt;&gt;"",DQ28&gt;=IF(DQ29="",0,DQ29)),SUM(INDIRECT("ds"&amp;ROW()-DQ28+1):DS28),"")</f>
        <v>#N/A</v>
      </c>
      <c r="DU28" s="9" t="e">
        <f t="shared" ca="1" si="67"/>
        <v>#N/A</v>
      </c>
      <c r="DV28" s="9" t="str">
        <f ca="1">IF(ISERROR(VLOOKUP(DU28*60,単価表!$B$4:$H$51,$AY$3,FALSE)),"",VLOOKUP(DU28*60,単価表!$B$4:$H$51,$AY$3,FALSE))</f>
        <v/>
      </c>
      <c r="DW28" s="9" t="str">
        <f ca="1">IF(DV28="","",DV28+IF(OR(TEXT($AX$3,"000000")="651000",TEXT($AX$3,"000000")="652000",TEXT($AX$3,"000000")="653000"),VLOOKUP(DU28*60,単価表!$B$4:$H$51,$AZ$3,FALSE),0))</f>
        <v/>
      </c>
      <c r="DX28" s="9" t="str">
        <f t="shared" si="68"/>
        <v/>
      </c>
      <c r="DY28" s="9" t="str">
        <f t="shared" si="69"/>
        <v/>
      </c>
      <c r="DZ28" s="9" cm="1">
        <f t="array" ref="DZ28">IF(AND($B28&lt;&gt;"",$F28&lt;&gt;"",$J28&lt;&gt;"",OR($N28&lt;&gt;"",$Q28&lt;&gt;"",$T28&lt;&gt;"")),SUM(($BE$17:$BE$192&lt;&gt;ROW($B28))*($BF$17:$BF$192=$B28)*($BH$17:$BH$192&gt;$F28)*($BG$17:$BG$192&lt;$J28)),0)</f>
        <v>0</v>
      </c>
      <c r="EA28" s="9" cm="1">
        <f t="array" ref="EA28">IF(AND($B28&lt;&gt;"",$F28&lt;&gt;"",$J28&lt;&gt;"",OR($N28&lt;&gt;"",$Q28&lt;&gt;"",$T28&lt;&gt;"")),SUM(($BY$17:$BY$192&lt;&gt;ROW($B28))*($BZ$17:$BZ$192=$B28)*($CB$17:$CB$192&gt;$F28)*($CA$17:$CA$192&lt;$J28)),0)</f>
        <v>0</v>
      </c>
      <c r="EB28" s="9" cm="1">
        <f t="array" ref="EB28">IF(AND($B28&lt;&gt;"",$F28&lt;&gt;"",$J28&lt;&gt;"",OR($N28&lt;&gt;"",$Q28&lt;&gt;"",$T28&lt;&gt;"")),SUM(($CS$17:$CS$192&lt;&gt;ROW($B28))*($CT$17:$CT$192=$B28)*($CV$17:$CV$192&gt;$F28)*($CU$17:$CU$192&lt;$J28)),0)</f>
        <v>0</v>
      </c>
      <c r="EC28" s="9" cm="1">
        <f t="array" ref="EC28">IF(AND($B28&lt;&gt;"",$F28&lt;&gt;"",$J28&lt;&gt;"",OR($N28&lt;&gt;"",$Q28&lt;&gt;"",$T28&lt;&gt;"")),SUM(($DM$17:$DM$192&lt;&gt;ROW($B28))*($DN$17:$DN$192=$B28)*($DP$17:$DP$192&gt;$F28)*($DO$17:$DO$192&lt;$J28)),0)</f>
        <v>0</v>
      </c>
      <c r="ED28" s="9">
        <f t="shared" ca="1" si="70"/>
        <v>0</v>
      </c>
    </row>
    <row r="29" spans="2:134" ht="21.75" customHeight="1" x14ac:dyDescent="0.4">
      <c r="B29" s="86"/>
      <c r="C29" s="86"/>
      <c r="D29" s="87" t="str">
        <f t="shared" si="75"/>
        <v/>
      </c>
      <c r="E29" s="87"/>
      <c r="F29" s="88"/>
      <c r="G29" s="88"/>
      <c r="H29" s="88"/>
      <c r="I29" s="88"/>
      <c r="J29" s="88"/>
      <c r="K29" s="88"/>
      <c r="L29" s="88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94" t="str">
        <f t="shared" si="1"/>
        <v/>
      </c>
      <c r="X29" s="94"/>
      <c r="Y29" s="94"/>
      <c r="Z29" s="94" t="str">
        <f t="shared" si="2"/>
        <v/>
      </c>
      <c r="AA29" s="94"/>
      <c r="AB29" s="94"/>
      <c r="AC29" s="95" t="str">
        <f t="shared" si="3"/>
        <v/>
      </c>
      <c r="AD29" s="95"/>
      <c r="AE29" s="95"/>
      <c r="AF29" s="95"/>
      <c r="AG29" s="95" t="str">
        <f t="shared" si="4"/>
        <v/>
      </c>
      <c r="AH29" s="95"/>
      <c r="AI29" s="95"/>
      <c r="AJ29" s="95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20"/>
      <c r="AX29" s="10" t="str">
        <f t="shared" si="5"/>
        <v/>
      </c>
      <c r="AY29" s="10" t="str">
        <f t="shared" si="6"/>
        <v/>
      </c>
      <c r="AZ29" s="21" t="str">
        <f t="shared" si="7"/>
        <v/>
      </c>
      <c r="BA29" s="21" t="str">
        <f t="shared" si="8"/>
        <v/>
      </c>
      <c r="BB29" s="10" t="str">
        <f t="shared" si="9"/>
        <v/>
      </c>
      <c r="BC29" s="10" t="str">
        <f t="shared" si="10"/>
        <v/>
      </c>
      <c r="BD29" s="10" t="str">
        <f t="shared" si="11"/>
        <v/>
      </c>
      <c r="BE29" s="9" t="str">
        <f t="shared" si="12"/>
        <v/>
      </c>
      <c r="BF29" s="9" t="str">
        <f t="shared" si="13"/>
        <v/>
      </c>
      <c r="BG29" s="21" t="str">
        <f t="shared" si="14"/>
        <v/>
      </c>
      <c r="BH29" s="21" t="str">
        <f t="shared" si="15"/>
        <v/>
      </c>
      <c r="BI29" s="9" t="str">
        <f t="shared" si="71"/>
        <v/>
      </c>
      <c r="BJ29" s="10" t="str">
        <f t="shared" si="16"/>
        <v/>
      </c>
      <c r="BK29" s="9" t="str">
        <f t="shared" si="17"/>
        <v/>
      </c>
      <c r="BL29" s="9" t="str">
        <f t="shared" si="18"/>
        <v/>
      </c>
      <c r="BM29" s="9" t="str">
        <f t="shared" si="19"/>
        <v/>
      </c>
      <c r="BN29" s="9" t="e">
        <f ca="1">IF(AND($AX$3&lt;&gt;"",BG29&lt;&gt;"",BI29&gt;=IF(BI30="",0,BI30)),SUM(INDIRECT("bm"&amp;ROW()-BI29+1):BM29),"")</f>
        <v>#N/A</v>
      </c>
      <c r="BO29" s="9" t="e">
        <f t="shared" ca="1" si="20"/>
        <v>#N/A</v>
      </c>
      <c r="BP29" s="9" t="str">
        <f ca="1">IF(ISERROR(VLOOKUP(BO29*60,単価表!$B$4:$H$51,$AY$3,FALSE)),"",VLOOKUP(BO29*60,単価表!$B$4:$H$51,$AY$3,FALSE))</f>
        <v/>
      </c>
      <c r="BQ29" s="9" t="str">
        <f t="shared" si="0"/>
        <v/>
      </c>
      <c r="BR29" s="9" t="str">
        <f t="shared" si="21"/>
        <v/>
      </c>
      <c r="BS29" s="9" t="str">
        <f t="shared" si="22"/>
        <v/>
      </c>
      <c r="BT29" s="9" t="str">
        <f t="shared" si="23"/>
        <v/>
      </c>
      <c r="BU29" s="21" t="str">
        <f t="shared" si="24"/>
        <v/>
      </c>
      <c r="BV29" s="21" t="str">
        <f t="shared" si="25"/>
        <v/>
      </c>
      <c r="BW29" s="10" t="str">
        <f t="shared" si="26"/>
        <v/>
      </c>
      <c r="BX29" s="9" t="str">
        <f t="shared" si="27"/>
        <v/>
      </c>
      <c r="BY29" s="9" t="str">
        <f t="shared" si="28"/>
        <v/>
      </c>
      <c r="BZ29" s="9" t="str">
        <f t="shared" si="29"/>
        <v/>
      </c>
      <c r="CA29" s="21" t="str">
        <f t="shared" si="30"/>
        <v/>
      </c>
      <c r="CB29" s="21" t="str">
        <f t="shared" si="31"/>
        <v/>
      </c>
      <c r="CC29" s="9" t="str">
        <f t="shared" si="72"/>
        <v/>
      </c>
      <c r="CD29" s="9" t="str">
        <f t="shared" si="32"/>
        <v/>
      </c>
      <c r="CE29" s="9" t="str">
        <f t="shared" si="33"/>
        <v/>
      </c>
      <c r="CF29" s="9" t="e">
        <f ca="1">IF(AND($AX$3&lt;&gt;"",CA29&lt;&gt;"",CC29&gt;=IF(CC30="",0,CC30)),SUM(INDIRECT("ce"&amp;ROW()-CC29+1):CE29),"")</f>
        <v>#N/A</v>
      </c>
      <c r="CG29" s="9" t="e">
        <f t="shared" ca="1" si="34"/>
        <v>#N/A</v>
      </c>
      <c r="CH29" s="9" t="str">
        <f ca="1">IF(ISERROR(VLOOKUP(CG29*60,単価表!$B$4:$H$51,$AY$3,FALSE)),"",VLOOKUP(CG29*60,単価表!$B$4:$H$51,$AY$3,FALSE))</f>
        <v/>
      </c>
      <c r="CI29" s="9" t="str">
        <f ca="1">IF(CH29="","",CH29+IF(OR(TEXT($AX$3,"000000")="651000",TEXT($AX$3,"000000")="652000",TEXT($AX$3,"000000")="653000"),VLOOKUP(CG29*60,単価表!$B$4:$H$51,$AZ$3,FALSE),0))</f>
        <v/>
      </c>
      <c r="CJ29" s="9" t="str">
        <f t="shared" si="35"/>
        <v/>
      </c>
      <c r="CK29" s="9" t="str">
        <f t="shared" si="36"/>
        <v/>
      </c>
      <c r="CL29" s="9" t="str">
        <f t="shared" si="37"/>
        <v/>
      </c>
      <c r="CM29" s="9" t="str">
        <f t="shared" si="38"/>
        <v/>
      </c>
      <c r="CN29" s="21" t="str">
        <f t="shared" si="39"/>
        <v/>
      </c>
      <c r="CO29" s="21" t="str">
        <f t="shared" si="40"/>
        <v/>
      </c>
      <c r="CP29" s="10" t="str">
        <f t="shared" si="41"/>
        <v/>
      </c>
      <c r="CQ29" s="9" t="str">
        <f t="shared" si="42"/>
        <v/>
      </c>
      <c r="CR29" s="9" t="str">
        <f t="shared" si="43"/>
        <v/>
      </c>
      <c r="CS29" s="9" t="str">
        <f t="shared" si="44"/>
        <v/>
      </c>
      <c r="CT29" s="9" t="str">
        <f t="shared" si="45"/>
        <v/>
      </c>
      <c r="CU29" s="21" t="str">
        <f t="shared" si="46"/>
        <v/>
      </c>
      <c r="CV29" s="21" t="str">
        <f t="shared" si="47"/>
        <v/>
      </c>
      <c r="CW29" s="9" t="str">
        <f t="shared" si="73"/>
        <v/>
      </c>
      <c r="CX29" s="9" t="str">
        <f t="shared" si="48"/>
        <v/>
      </c>
      <c r="CY29" s="9" t="str">
        <f t="shared" si="49"/>
        <v/>
      </c>
      <c r="CZ29" s="9" t="str">
        <f t="shared" si="50"/>
        <v/>
      </c>
      <c r="DA29" s="9" t="str">
        <f t="shared" si="51"/>
        <v/>
      </c>
      <c r="DB29" s="9" t="e">
        <f ca="1">IF(AND($AX$3&lt;&gt;"",CU29&lt;&gt;"",CW29&gt;=IF(CW30="",0,CW30)),SUM(INDIRECT("da"&amp;ROW()-CW29+1):DA29),"")</f>
        <v>#N/A</v>
      </c>
      <c r="DC29" s="9" t="e">
        <f t="shared" ca="1" si="52"/>
        <v>#N/A</v>
      </c>
      <c r="DD29" s="9" t="str">
        <f ca="1">IF(ISERROR(VLOOKUP(DC29*60,単価表!$B$4:$G$51,$AY$3,FALSE)),"",VLOOKUP(DC29*60,単価表!$B$4:$G$51,$AY$3,FALSE))</f>
        <v/>
      </c>
      <c r="DE29" s="9" t="str">
        <f t="shared" si="53"/>
        <v/>
      </c>
      <c r="DF29" s="9" t="str">
        <f t="shared" si="54"/>
        <v/>
      </c>
      <c r="DG29" s="9" t="str">
        <f t="shared" si="55"/>
        <v/>
      </c>
      <c r="DH29" s="9" t="str">
        <f t="shared" si="56"/>
        <v/>
      </c>
      <c r="DI29" s="21" t="str">
        <f t="shared" si="57"/>
        <v/>
      </c>
      <c r="DJ29" s="21" t="str">
        <f t="shared" si="58"/>
        <v/>
      </c>
      <c r="DK29" s="10" t="str">
        <f t="shared" si="59"/>
        <v/>
      </c>
      <c r="DL29" s="9" t="str">
        <f t="shared" si="60"/>
        <v/>
      </c>
      <c r="DM29" s="9" t="str">
        <f t="shared" si="61"/>
        <v/>
      </c>
      <c r="DN29" s="9" t="str">
        <f t="shared" si="62"/>
        <v/>
      </c>
      <c r="DO29" s="21" t="str">
        <f t="shared" si="63"/>
        <v/>
      </c>
      <c r="DP29" s="21" t="str">
        <f t="shared" si="64"/>
        <v/>
      </c>
      <c r="DQ29" s="9" t="str">
        <f t="shared" si="74"/>
        <v/>
      </c>
      <c r="DR29" s="9" t="str">
        <f t="shared" si="65"/>
        <v/>
      </c>
      <c r="DS29" s="9" t="str">
        <f t="shared" si="66"/>
        <v/>
      </c>
      <c r="DT29" s="9" t="e">
        <f ca="1">IF(AND($AX$3&lt;&gt;"",DO29&lt;&gt;"",DQ29&gt;=IF(DQ30="",0,DQ30)),SUM(INDIRECT("ds"&amp;ROW()-DQ29+1):DS29),"")</f>
        <v>#N/A</v>
      </c>
      <c r="DU29" s="9" t="e">
        <f t="shared" ca="1" si="67"/>
        <v>#N/A</v>
      </c>
      <c r="DV29" s="9" t="str">
        <f ca="1">IF(ISERROR(VLOOKUP(DU29*60,単価表!$B$4:$H$51,$AY$3,FALSE)),"",VLOOKUP(DU29*60,単価表!$B$4:$H$51,$AY$3,FALSE))</f>
        <v/>
      </c>
      <c r="DW29" s="9" t="str">
        <f ca="1">IF(DV29="","",DV29+IF(OR(TEXT($AX$3,"000000")="651000",TEXT($AX$3,"000000")="652000",TEXT($AX$3,"000000")="653000"),VLOOKUP(DU29*60,単価表!$B$4:$H$51,$AZ$3,FALSE),0))</f>
        <v/>
      </c>
      <c r="DX29" s="9" t="str">
        <f t="shared" si="68"/>
        <v/>
      </c>
      <c r="DY29" s="9" t="str">
        <f t="shared" si="69"/>
        <v/>
      </c>
      <c r="DZ29" s="9" cm="1">
        <f t="array" ref="DZ29">IF(AND($B29&lt;&gt;"",$F29&lt;&gt;"",$J29&lt;&gt;"",OR($N29&lt;&gt;"",$Q29&lt;&gt;"",$T29&lt;&gt;"")),SUM(($BE$17:$BE$192&lt;&gt;ROW($B29))*($BF$17:$BF$192=$B29)*($BH$17:$BH$192&gt;$F29)*($BG$17:$BG$192&lt;$J29)),0)</f>
        <v>0</v>
      </c>
      <c r="EA29" s="9" cm="1">
        <f t="array" ref="EA29">IF(AND($B29&lt;&gt;"",$F29&lt;&gt;"",$J29&lt;&gt;"",OR($N29&lt;&gt;"",$Q29&lt;&gt;"",$T29&lt;&gt;"")),SUM(($BY$17:$BY$192&lt;&gt;ROW($B29))*($BZ$17:$BZ$192=$B29)*($CB$17:$CB$192&gt;$F29)*($CA$17:$CA$192&lt;$J29)),0)</f>
        <v>0</v>
      </c>
      <c r="EB29" s="9" cm="1">
        <f t="array" ref="EB29">IF(AND($B29&lt;&gt;"",$F29&lt;&gt;"",$J29&lt;&gt;"",OR($N29&lt;&gt;"",$Q29&lt;&gt;"",$T29&lt;&gt;"")),SUM(($CS$17:$CS$192&lt;&gt;ROW($B29))*($CT$17:$CT$192=$B29)*($CV$17:$CV$192&gt;$F29)*($CU$17:$CU$192&lt;$J29)),0)</f>
        <v>0</v>
      </c>
      <c r="EC29" s="9" cm="1">
        <f t="array" ref="EC29">IF(AND($B29&lt;&gt;"",$F29&lt;&gt;"",$J29&lt;&gt;"",OR($N29&lt;&gt;"",$Q29&lt;&gt;"",$T29&lt;&gt;"")),SUM(($DM$17:$DM$192&lt;&gt;ROW($B29))*($DN$17:$DN$192=$B29)*($DP$17:$DP$192&gt;$F29)*($DO$17:$DO$192&lt;$J29)),0)</f>
        <v>0</v>
      </c>
      <c r="ED29" s="9">
        <f t="shared" ca="1" si="70"/>
        <v>0</v>
      </c>
    </row>
    <row r="30" spans="2:134" ht="21.75" customHeight="1" x14ac:dyDescent="0.4">
      <c r="B30" s="86"/>
      <c r="C30" s="86"/>
      <c r="D30" s="87" t="str">
        <f t="shared" si="75"/>
        <v/>
      </c>
      <c r="E30" s="87"/>
      <c r="F30" s="88"/>
      <c r="G30" s="88"/>
      <c r="H30" s="88"/>
      <c r="I30" s="88"/>
      <c r="J30" s="88"/>
      <c r="K30" s="88"/>
      <c r="L30" s="88"/>
      <c r="M30" s="88"/>
      <c r="N30" s="89"/>
      <c r="O30" s="89"/>
      <c r="P30" s="89"/>
      <c r="Q30" s="89"/>
      <c r="R30" s="89"/>
      <c r="S30" s="89"/>
      <c r="T30" s="89"/>
      <c r="U30" s="89"/>
      <c r="V30" s="89"/>
      <c r="W30" s="94" t="str">
        <f t="shared" si="1"/>
        <v/>
      </c>
      <c r="X30" s="94"/>
      <c r="Y30" s="94"/>
      <c r="Z30" s="94" t="str">
        <f t="shared" si="2"/>
        <v/>
      </c>
      <c r="AA30" s="94"/>
      <c r="AB30" s="94"/>
      <c r="AC30" s="95" t="str">
        <f t="shared" si="3"/>
        <v/>
      </c>
      <c r="AD30" s="95"/>
      <c r="AE30" s="95"/>
      <c r="AF30" s="95"/>
      <c r="AG30" s="95" t="str">
        <f t="shared" si="4"/>
        <v/>
      </c>
      <c r="AH30" s="95"/>
      <c r="AI30" s="95"/>
      <c r="AJ30" s="9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20"/>
      <c r="AX30" s="10" t="str">
        <f t="shared" si="5"/>
        <v/>
      </c>
      <c r="AY30" s="10" t="str">
        <f t="shared" si="6"/>
        <v/>
      </c>
      <c r="AZ30" s="21" t="str">
        <f t="shared" si="7"/>
        <v/>
      </c>
      <c r="BA30" s="21" t="str">
        <f t="shared" si="8"/>
        <v/>
      </c>
      <c r="BB30" s="10" t="str">
        <f t="shared" si="9"/>
        <v/>
      </c>
      <c r="BC30" s="10" t="str">
        <f t="shared" si="10"/>
        <v/>
      </c>
      <c r="BD30" s="10" t="str">
        <f t="shared" si="11"/>
        <v/>
      </c>
      <c r="BE30" s="9" t="str">
        <f t="shared" si="12"/>
        <v/>
      </c>
      <c r="BF30" s="9" t="str">
        <f t="shared" si="13"/>
        <v/>
      </c>
      <c r="BG30" s="21" t="str">
        <f t="shared" si="14"/>
        <v/>
      </c>
      <c r="BH30" s="21" t="str">
        <f t="shared" si="15"/>
        <v/>
      </c>
      <c r="BI30" s="9" t="str">
        <f t="shared" si="71"/>
        <v/>
      </c>
      <c r="BJ30" s="10" t="str">
        <f t="shared" si="16"/>
        <v/>
      </c>
      <c r="BK30" s="9" t="str">
        <f t="shared" si="17"/>
        <v/>
      </c>
      <c r="BL30" s="9" t="str">
        <f t="shared" si="18"/>
        <v/>
      </c>
      <c r="BM30" s="9" t="str">
        <f t="shared" si="19"/>
        <v/>
      </c>
      <c r="BN30" s="9" t="e">
        <f ca="1">IF(AND($AX$3&lt;&gt;"",BG30&lt;&gt;"",BI30&gt;=IF(BI31="",0,BI31)),SUM(INDIRECT("bm"&amp;ROW()-BI30+1):BM30),"")</f>
        <v>#N/A</v>
      </c>
      <c r="BO30" s="9" t="e">
        <f t="shared" ca="1" si="20"/>
        <v>#N/A</v>
      </c>
      <c r="BP30" s="9" t="str">
        <f ca="1">IF(ISERROR(VLOOKUP(BO30*60,単価表!$B$4:$H$51,$AY$3,FALSE)),"",VLOOKUP(BO30*60,単価表!$B$4:$H$51,$AY$3,FALSE))</f>
        <v/>
      </c>
      <c r="BQ30" s="9" t="str">
        <f t="shared" si="0"/>
        <v/>
      </c>
      <c r="BR30" s="9" t="str">
        <f t="shared" si="21"/>
        <v/>
      </c>
      <c r="BS30" s="9" t="str">
        <f t="shared" si="22"/>
        <v/>
      </c>
      <c r="BT30" s="9" t="str">
        <f t="shared" si="23"/>
        <v/>
      </c>
      <c r="BU30" s="21" t="str">
        <f t="shared" si="24"/>
        <v/>
      </c>
      <c r="BV30" s="21" t="str">
        <f t="shared" si="25"/>
        <v/>
      </c>
      <c r="BW30" s="10" t="str">
        <f t="shared" si="26"/>
        <v/>
      </c>
      <c r="BX30" s="9" t="str">
        <f t="shared" si="27"/>
        <v/>
      </c>
      <c r="BY30" s="9" t="str">
        <f t="shared" si="28"/>
        <v/>
      </c>
      <c r="BZ30" s="9" t="str">
        <f t="shared" si="29"/>
        <v/>
      </c>
      <c r="CA30" s="21" t="str">
        <f t="shared" si="30"/>
        <v/>
      </c>
      <c r="CB30" s="21" t="str">
        <f t="shared" si="31"/>
        <v/>
      </c>
      <c r="CC30" s="9" t="str">
        <f t="shared" si="72"/>
        <v/>
      </c>
      <c r="CD30" s="9" t="str">
        <f t="shared" si="32"/>
        <v/>
      </c>
      <c r="CE30" s="9" t="str">
        <f t="shared" si="33"/>
        <v/>
      </c>
      <c r="CF30" s="9" t="e">
        <f ca="1">IF(AND($AX$3&lt;&gt;"",CA30&lt;&gt;"",CC30&gt;=IF(CC31="",0,CC31)),SUM(INDIRECT("ce"&amp;ROW()-CC30+1):CE30),"")</f>
        <v>#N/A</v>
      </c>
      <c r="CG30" s="9" t="e">
        <f t="shared" ca="1" si="34"/>
        <v>#N/A</v>
      </c>
      <c r="CH30" s="9" t="str">
        <f ca="1">IF(ISERROR(VLOOKUP(CG30*60,単価表!$B$4:$H$51,$AY$3,FALSE)),"",VLOOKUP(CG30*60,単価表!$B$4:$H$51,$AY$3,FALSE))</f>
        <v/>
      </c>
      <c r="CI30" s="9" t="str">
        <f ca="1">IF(CH30="","",CH30+IF(OR(TEXT($AX$3,"000000")="651000",TEXT($AX$3,"000000")="652000",TEXT($AX$3,"000000")="653000"),VLOOKUP(CG30*60,単価表!$B$4:$H$51,$AZ$3,FALSE),0))</f>
        <v/>
      </c>
      <c r="CJ30" s="9" t="str">
        <f t="shared" si="35"/>
        <v/>
      </c>
      <c r="CK30" s="9" t="str">
        <f t="shared" si="36"/>
        <v/>
      </c>
      <c r="CL30" s="9" t="str">
        <f t="shared" si="37"/>
        <v/>
      </c>
      <c r="CM30" s="9" t="str">
        <f t="shared" si="38"/>
        <v/>
      </c>
      <c r="CN30" s="21" t="str">
        <f t="shared" si="39"/>
        <v/>
      </c>
      <c r="CO30" s="21" t="str">
        <f t="shared" si="40"/>
        <v/>
      </c>
      <c r="CP30" s="10" t="str">
        <f t="shared" si="41"/>
        <v/>
      </c>
      <c r="CQ30" s="9" t="str">
        <f t="shared" si="42"/>
        <v/>
      </c>
      <c r="CR30" s="9" t="str">
        <f t="shared" si="43"/>
        <v/>
      </c>
      <c r="CS30" s="9" t="str">
        <f t="shared" si="44"/>
        <v/>
      </c>
      <c r="CT30" s="9" t="str">
        <f t="shared" si="45"/>
        <v/>
      </c>
      <c r="CU30" s="21" t="str">
        <f t="shared" si="46"/>
        <v/>
      </c>
      <c r="CV30" s="21" t="str">
        <f t="shared" si="47"/>
        <v/>
      </c>
      <c r="CW30" s="9" t="str">
        <f t="shared" si="73"/>
        <v/>
      </c>
      <c r="CX30" s="9" t="str">
        <f t="shared" si="48"/>
        <v/>
      </c>
      <c r="CY30" s="9" t="str">
        <f t="shared" si="49"/>
        <v/>
      </c>
      <c r="CZ30" s="9" t="str">
        <f t="shared" si="50"/>
        <v/>
      </c>
      <c r="DA30" s="9" t="str">
        <f t="shared" si="51"/>
        <v/>
      </c>
      <c r="DB30" s="9" t="e">
        <f ca="1">IF(AND($AX$3&lt;&gt;"",CU30&lt;&gt;"",CW30&gt;=IF(CW31="",0,CW31)),SUM(INDIRECT("da"&amp;ROW()-CW30+1):DA30),"")</f>
        <v>#N/A</v>
      </c>
      <c r="DC30" s="9" t="e">
        <f t="shared" ca="1" si="52"/>
        <v>#N/A</v>
      </c>
      <c r="DD30" s="9" t="str">
        <f ca="1">IF(ISERROR(VLOOKUP(DC30*60,単価表!$B$4:$G$51,$AY$3,FALSE)),"",VLOOKUP(DC30*60,単価表!$B$4:$G$51,$AY$3,FALSE))</f>
        <v/>
      </c>
      <c r="DE30" s="9" t="str">
        <f t="shared" si="53"/>
        <v/>
      </c>
      <c r="DF30" s="9" t="str">
        <f t="shared" si="54"/>
        <v/>
      </c>
      <c r="DG30" s="9" t="str">
        <f t="shared" si="55"/>
        <v/>
      </c>
      <c r="DH30" s="9" t="str">
        <f t="shared" si="56"/>
        <v/>
      </c>
      <c r="DI30" s="21" t="str">
        <f t="shared" si="57"/>
        <v/>
      </c>
      <c r="DJ30" s="21" t="str">
        <f t="shared" si="58"/>
        <v/>
      </c>
      <c r="DK30" s="10" t="str">
        <f t="shared" si="59"/>
        <v/>
      </c>
      <c r="DL30" s="9" t="str">
        <f t="shared" si="60"/>
        <v/>
      </c>
      <c r="DM30" s="9" t="str">
        <f t="shared" si="61"/>
        <v/>
      </c>
      <c r="DN30" s="9" t="str">
        <f t="shared" si="62"/>
        <v/>
      </c>
      <c r="DO30" s="21" t="str">
        <f t="shared" si="63"/>
        <v/>
      </c>
      <c r="DP30" s="21" t="str">
        <f t="shared" si="64"/>
        <v/>
      </c>
      <c r="DQ30" s="9" t="str">
        <f t="shared" si="74"/>
        <v/>
      </c>
      <c r="DR30" s="9" t="str">
        <f t="shared" si="65"/>
        <v/>
      </c>
      <c r="DS30" s="9" t="str">
        <f t="shared" si="66"/>
        <v/>
      </c>
      <c r="DT30" s="9" t="e">
        <f ca="1">IF(AND($AX$3&lt;&gt;"",DO30&lt;&gt;"",DQ30&gt;=IF(DQ31="",0,DQ31)),SUM(INDIRECT("ds"&amp;ROW()-DQ30+1):DS30),"")</f>
        <v>#N/A</v>
      </c>
      <c r="DU30" s="9" t="e">
        <f t="shared" ca="1" si="67"/>
        <v>#N/A</v>
      </c>
      <c r="DV30" s="9" t="str">
        <f ca="1">IF(ISERROR(VLOOKUP(DU30*60,単価表!$B$4:$H$51,$AY$3,FALSE)),"",VLOOKUP(DU30*60,単価表!$B$4:$H$51,$AY$3,FALSE))</f>
        <v/>
      </c>
      <c r="DW30" s="9" t="str">
        <f ca="1">IF(DV30="","",DV30+IF(OR(TEXT($AX$3,"000000")="651000",TEXT($AX$3,"000000")="652000",TEXT($AX$3,"000000")="653000"),VLOOKUP(DU30*60,単価表!$B$4:$H$51,$AZ$3,FALSE),0))</f>
        <v/>
      </c>
      <c r="DX30" s="9" t="str">
        <f t="shared" si="68"/>
        <v/>
      </c>
      <c r="DY30" s="9" t="str">
        <f t="shared" si="69"/>
        <v/>
      </c>
      <c r="DZ30" s="9" cm="1">
        <f t="array" ref="DZ30">IF(AND($B30&lt;&gt;"",$F30&lt;&gt;"",$J30&lt;&gt;"",OR($N30&lt;&gt;"",$Q30&lt;&gt;"",$T30&lt;&gt;"")),SUM(($BE$17:$BE$192&lt;&gt;ROW($B30))*($BF$17:$BF$192=$B30)*($BH$17:$BH$192&gt;$F30)*($BG$17:$BG$192&lt;$J30)),0)</f>
        <v>0</v>
      </c>
      <c r="EA30" s="9" cm="1">
        <f t="array" ref="EA30">IF(AND($B30&lt;&gt;"",$F30&lt;&gt;"",$J30&lt;&gt;"",OR($N30&lt;&gt;"",$Q30&lt;&gt;"",$T30&lt;&gt;"")),SUM(($BY$17:$BY$192&lt;&gt;ROW($B30))*($BZ$17:$BZ$192=$B30)*($CB$17:$CB$192&gt;$F30)*($CA$17:$CA$192&lt;$J30)),0)</f>
        <v>0</v>
      </c>
      <c r="EB30" s="9" cm="1">
        <f t="array" ref="EB30">IF(AND($B30&lt;&gt;"",$F30&lt;&gt;"",$J30&lt;&gt;"",OR($N30&lt;&gt;"",$Q30&lt;&gt;"",$T30&lt;&gt;"")),SUM(($CS$17:$CS$192&lt;&gt;ROW($B30))*($CT$17:$CT$192=$B30)*($CV$17:$CV$192&gt;$F30)*($CU$17:$CU$192&lt;$J30)),0)</f>
        <v>0</v>
      </c>
      <c r="EC30" s="9" cm="1">
        <f t="array" ref="EC30">IF(AND($B30&lt;&gt;"",$F30&lt;&gt;"",$J30&lt;&gt;"",OR($N30&lt;&gt;"",$Q30&lt;&gt;"",$T30&lt;&gt;"")),SUM(($DM$17:$DM$192&lt;&gt;ROW($B30))*($DN$17:$DN$192=$B30)*($DP$17:$DP$192&gt;$F30)*($DO$17:$DO$192&lt;$J30)),0)</f>
        <v>0</v>
      </c>
      <c r="ED30" s="9">
        <f t="shared" ca="1" si="70"/>
        <v>0</v>
      </c>
    </row>
    <row r="31" spans="2:134" ht="21.75" customHeight="1" x14ac:dyDescent="0.4">
      <c r="B31" s="86"/>
      <c r="C31" s="86"/>
      <c r="D31" s="87" t="str">
        <f t="shared" si="75"/>
        <v/>
      </c>
      <c r="E31" s="87"/>
      <c r="F31" s="88"/>
      <c r="G31" s="88"/>
      <c r="H31" s="88"/>
      <c r="I31" s="88"/>
      <c r="J31" s="88"/>
      <c r="K31" s="88"/>
      <c r="L31" s="88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94" t="str">
        <f t="shared" si="1"/>
        <v/>
      </c>
      <c r="X31" s="94"/>
      <c r="Y31" s="94"/>
      <c r="Z31" s="94" t="str">
        <f t="shared" si="2"/>
        <v/>
      </c>
      <c r="AA31" s="94"/>
      <c r="AB31" s="94"/>
      <c r="AC31" s="95" t="str">
        <f t="shared" si="3"/>
        <v/>
      </c>
      <c r="AD31" s="95"/>
      <c r="AE31" s="95"/>
      <c r="AF31" s="95"/>
      <c r="AG31" s="95" t="str">
        <f t="shared" si="4"/>
        <v/>
      </c>
      <c r="AH31" s="95"/>
      <c r="AI31" s="95"/>
      <c r="AJ31" s="9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20"/>
      <c r="AX31" s="10" t="str">
        <f t="shared" si="5"/>
        <v/>
      </c>
      <c r="AY31" s="10" t="str">
        <f t="shared" si="6"/>
        <v/>
      </c>
      <c r="AZ31" s="21" t="str">
        <f t="shared" si="7"/>
        <v/>
      </c>
      <c r="BA31" s="21" t="str">
        <f t="shared" si="8"/>
        <v/>
      </c>
      <c r="BB31" s="10" t="str">
        <f t="shared" si="9"/>
        <v/>
      </c>
      <c r="BC31" s="10" t="str">
        <f t="shared" si="10"/>
        <v/>
      </c>
      <c r="BD31" s="10" t="str">
        <f t="shared" si="11"/>
        <v/>
      </c>
      <c r="BE31" s="9" t="str">
        <f t="shared" si="12"/>
        <v/>
      </c>
      <c r="BF31" s="9" t="str">
        <f t="shared" si="13"/>
        <v/>
      </c>
      <c r="BG31" s="21" t="str">
        <f t="shared" si="14"/>
        <v/>
      </c>
      <c r="BH31" s="21" t="str">
        <f t="shared" si="15"/>
        <v/>
      </c>
      <c r="BI31" s="9" t="str">
        <f t="shared" si="71"/>
        <v/>
      </c>
      <c r="BJ31" s="10" t="str">
        <f t="shared" si="16"/>
        <v/>
      </c>
      <c r="BK31" s="9" t="str">
        <f t="shared" si="17"/>
        <v/>
      </c>
      <c r="BL31" s="9" t="str">
        <f t="shared" si="18"/>
        <v/>
      </c>
      <c r="BM31" s="9" t="str">
        <f t="shared" si="19"/>
        <v/>
      </c>
      <c r="BN31" s="9" t="e">
        <f ca="1">IF(AND($AX$3&lt;&gt;"",BG31&lt;&gt;"",BI31&gt;=IF(BI32="",0,BI32)),SUM(INDIRECT("bm"&amp;ROW()-BI31+1):BM31),"")</f>
        <v>#N/A</v>
      </c>
      <c r="BO31" s="9" t="e">
        <f t="shared" ca="1" si="20"/>
        <v>#N/A</v>
      </c>
      <c r="BP31" s="9" t="str">
        <f ca="1">IF(ISERROR(VLOOKUP(BO31*60,単価表!$B$4:$H$51,$AY$3,FALSE)),"",VLOOKUP(BO31*60,単価表!$B$4:$H$51,$AY$3,FALSE))</f>
        <v/>
      </c>
      <c r="BQ31" s="9" t="str">
        <f t="shared" si="0"/>
        <v/>
      </c>
      <c r="BR31" s="9" t="str">
        <f t="shared" si="21"/>
        <v/>
      </c>
      <c r="BS31" s="9" t="str">
        <f t="shared" si="22"/>
        <v/>
      </c>
      <c r="BT31" s="9" t="str">
        <f t="shared" si="23"/>
        <v/>
      </c>
      <c r="BU31" s="21" t="str">
        <f t="shared" si="24"/>
        <v/>
      </c>
      <c r="BV31" s="21" t="str">
        <f t="shared" si="25"/>
        <v/>
      </c>
      <c r="BW31" s="10" t="str">
        <f t="shared" si="26"/>
        <v/>
      </c>
      <c r="BX31" s="9" t="str">
        <f t="shared" si="27"/>
        <v/>
      </c>
      <c r="BY31" s="9" t="str">
        <f t="shared" si="28"/>
        <v/>
      </c>
      <c r="BZ31" s="9" t="str">
        <f t="shared" si="29"/>
        <v/>
      </c>
      <c r="CA31" s="21" t="str">
        <f t="shared" si="30"/>
        <v/>
      </c>
      <c r="CB31" s="21" t="str">
        <f t="shared" si="31"/>
        <v/>
      </c>
      <c r="CC31" s="9" t="str">
        <f t="shared" si="72"/>
        <v/>
      </c>
      <c r="CD31" s="9" t="str">
        <f t="shared" si="32"/>
        <v/>
      </c>
      <c r="CE31" s="9" t="str">
        <f t="shared" si="33"/>
        <v/>
      </c>
      <c r="CF31" s="9" t="e">
        <f ca="1">IF(AND($AX$3&lt;&gt;"",CA31&lt;&gt;"",CC31&gt;=IF(CC32="",0,CC32)),SUM(INDIRECT("ce"&amp;ROW()-CC31+1):CE31),"")</f>
        <v>#N/A</v>
      </c>
      <c r="CG31" s="9" t="e">
        <f t="shared" ca="1" si="34"/>
        <v>#N/A</v>
      </c>
      <c r="CH31" s="9" t="str">
        <f ca="1">IF(ISERROR(VLOOKUP(CG31*60,単価表!$B$4:$H$51,$AY$3,FALSE)),"",VLOOKUP(CG31*60,単価表!$B$4:$H$51,$AY$3,FALSE))</f>
        <v/>
      </c>
      <c r="CI31" s="9" t="str">
        <f ca="1">IF(CH31="","",CH31+IF(OR(TEXT($AX$3,"000000")="651000",TEXT($AX$3,"000000")="652000",TEXT($AX$3,"000000")="653000"),VLOOKUP(CG31*60,単価表!$B$4:$H$51,$AZ$3,FALSE),0))</f>
        <v/>
      </c>
      <c r="CJ31" s="9" t="str">
        <f t="shared" si="35"/>
        <v/>
      </c>
      <c r="CK31" s="9" t="str">
        <f t="shared" si="36"/>
        <v/>
      </c>
      <c r="CL31" s="9" t="str">
        <f t="shared" si="37"/>
        <v/>
      </c>
      <c r="CM31" s="9" t="str">
        <f t="shared" si="38"/>
        <v/>
      </c>
      <c r="CN31" s="21" t="str">
        <f t="shared" si="39"/>
        <v/>
      </c>
      <c r="CO31" s="21" t="str">
        <f t="shared" si="40"/>
        <v/>
      </c>
      <c r="CP31" s="10" t="str">
        <f t="shared" si="41"/>
        <v/>
      </c>
      <c r="CQ31" s="9" t="str">
        <f t="shared" si="42"/>
        <v/>
      </c>
      <c r="CR31" s="9" t="str">
        <f t="shared" si="43"/>
        <v/>
      </c>
      <c r="CS31" s="9" t="str">
        <f t="shared" si="44"/>
        <v/>
      </c>
      <c r="CT31" s="9" t="str">
        <f t="shared" si="45"/>
        <v/>
      </c>
      <c r="CU31" s="21" t="str">
        <f t="shared" si="46"/>
        <v/>
      </c>
      <c r="CV31" s="21" t="str">
        <f t="shared" si="47"/>
        <v/>
      </c>
      <c r="CW31" s="9" t="str">
        <f t="shared" si="73"/>
        <v/>
      </c>
      <c r="CX31" s="9" t="str">
        <f t="shared" si="48"/>
        <v/>
      </c>
      <c r="CY31" s="9" t="str">
        <f t="shared" si="49"/>
        <v/>
      </c>
      <c r="CZ31" s="9" t="str">
        <f t="shared" si="50"/>
        <v/>
      </c>
      <c r="DA31" s="9" t="str">
        <f t="shared" si="51"/>
        <v/>
      </c>
      <c r="DB31" s="9" t="e">
        <f ca="1">IF(AND($AX$3&lt;&gt;"",CU31&lt;&gt;"",CW31&gt;=IF(CW32="",0,CW32)),SUM(INDIRECT("da"&amp;ROW()-CW31+1):DA31),"")</f>
        <v>#N/A</v>
      </c>
      <c r="DC31" s="9" t="e">
        <f t="shared" ca="1" si="52"/>
        <v>#N/A</v>
      </c>
      <c r="DD31" s="9" t="str">
        <f ca="1">IF(ISERROR(VLOOKUP(DC31*60,単価表!$B$4:$G$51,$AY$3,FALSE)),"",VLOOKUP(DC31*60,単価表!$B$4:$G$51,$AY$3,FALSE))</f>
        <v/>
      </c>
      <c r="DE31" s="9" t="str">
        <f t="shared" si="53"/>
        <v/>
      </c>
      <c r="DF31" s="9" t="str">
        <f t="shared" si="54"/>
        <v/>
      </c>
      <c r="DG31" s="9" t="str">
        <f t="shared" si="55"/>
        <v/>
      </c>
      <c r="DH31" s="9" t="str">
        <f t="shared" si="56"/>
        <v/>
      </c>
      <c r="DI31" s="21" t="str">
        <f t="shared" si="57"/>
        <v/>
      </c>
      <c r="DJ31" s="21" t="str">
        <f t="shared" si="58"/>
        <v/>
      </c>
      <c r="DK31" s="10" t="str">
        <f t="shared" si="59"/>
        <v/>
      </c>
      <c r="DL31" s="9" t="str">
        <f t="shared" si="60"/>
        <v/>
      </c>
      <c r="DM31" s="9" t="str">
        <f t="shared" si="61"/>
        <v/>
      </c>
      <c r="DN31" s="9" t="str">
        <f t="shared" si="62"/>
        <v/>
      </c>
      <c r="DO31" s="21" t="str">
        <f t="shared" si="63"/>
        <v/>
      </c>
      <c r="DP31" s="21" t="str">
        <f t="shared" si="64"/>
        <v/>
      </c>
      <c r="DQ31" s="9" t="str">
        <f t="shared" si="74"/>
        <v/>
      </c>
      <c r="DR31" s="9" t="str">
        <f t="shared" si="65"/>
        <v/>
      </c>
      <c r="DS31" s="9" t="str">
        <f t="shared" si="66"/>
        <v/>
      </c>
      <c r="DT31" s="9" t="e">
        <f ca="1">IF(AND($AX$3&lt;&gt;"",DO31&lt;&gt;"",DQ31&gt;=IF(DQ32="",0,DQ32)),SUM(INDIRECT("ds"&amp;ROW()-DQ31+1):DS31),"")</f>
        <v>#N/A</v>
      </c>
      <c r="DU31" s="9" t="e">
        <f t="shared" ca="1" si="67"/>
        <v>#N/A</v>
      </c>
      <c r="DV31" s="9" t="str">
        <f ca="1">IF(ISERROR(VLOOKUP(DU31*60,単価表!$B$4:$H$51,$AY$3,FALSE)),"",VLOOKUP(DU31*60,単価表!$B$4:$H$51,$AY$3,FALSE))</f>
        <v/>
      </c>
      <c r="DW31" s="9" t="str">
        <f ca="1">IF(DV31="","",DV31+IF(OR(TEXT($AX$3,"000000")="651000",TEXT($AX$3,"000000")="652000",TEXT($AX$3,"000000")="653000"),VLOOKUP(DU31*60,単価表!$B$4:$H$51,$AZ$3,FALSE),0))</f>
        <v/>
      </c>
      <c r="DX31" s="9" t="str">
        <f t="shared" si="68"/>
        <v/>
      </c>
      <c r="DY31" s="9" t="str">
        <f t="shared" si="69"/>
        <v/>
      </c>
      <c r="DZ31" s="9" cm="1">
        <f t="array" ref="DZ31">IF(AND($B31&lt;&gt;"",$F31&lt;&gt;"",$J31&lt;&gt;"",OR($N31&lt;&gt;"",$Q31&lt;&gt;"",$T31&lt;&gt;"")),SUM(($BE$17:$BE$192&lt;&gt;ROW($B31))*($BF$17:$BF$192=$B31)*($BH$17:$BH$192&gt;$F31)*($BG$17:$BG$192&lt;$J31)),0)</f>
        <v>0</v>
      </c>
      <c r="EA31" s="9" cm="1">
        <f t="array" ref="EA31">IF(AND($B31&lt;&gt;"",$F31&lt;&gt;"",$J31&lt;&gt;"",OR($N31&lt;&gt;"",$Q31&lt;&gt;"",$T31&lt;&gt;"")),SUM(($BY$17:$BY$192&lt;&gt;ROW($B31))*($BZ$17:$BZ$192=$B31)*($CB$17:$CB$192&gt;$F31)*($CA$17:$CA$192&lt;$J31)),0)</f>
        <v>0</v>
      </c>
      <c r="EB31" s="9" cm="1">
        <f t="array" ref="EB31">IF(AND($B31&lt;&gt;"",$F31&lt;&gt;"",$J31&lt;&gt;"",OR($N31&lt;&gt;"",$Q31&lt;&gt;"",$T31&lt;&gt;"")),SUM(($CS$17:$CS$192&lt;&gt;ROW($B31))*($CT$17:$CT$192=$B31)*($CV$17:$CV$192&gt;$F31)*($CU$17:$CU$192&lt;$J31)),0)</f>
        <v>0</v>
      </c>
      <c r="EC31" s="9" cm="1">
        <f t="array" ref="EC31">IF(AND($B31&lt;&gt;"",$F31&lt;&gt;"",$J31&lt;&gt;"",OR($N31&lt;&gt;"",$Q31&lt;&gt;"",$T31&lt;&gt;"")),SUM(($DM$17:$DM$192&lt;&gt;ROW($B31))*($DN$17:$DN$192=$B31)*($DP$17:$DP$192&gt;$F31)*($DO$17:$DO$192&lt;$J31)),0)</f>
        <v>0</v>
      </c>
      <c r="ED31" s="9">
        <f t="shared" ca="1" si="70"/>
        <v>0</v>
      </c>
    </row>
    <row r="32" spans="2:134" ht="21.75" customHeight="1" x14ac:dyDescent="0.4">
      <c r="B32" s="86"/>
      <c r="C32" s="86"/>
      <c r="D32" s="87" t="str">
        <f t="shared" si="75"/>
        <v/>
      </c>
      <c r="E32" s="87"/>
      <c r="F32" s="88"/>
      <c r="G32" s="88"/>
      <c r="H32" s="88"/>
      <c r="I32" s="88"/>
      <c r="J32" s="88"/>
      <c r="K32" s="88"/>
      <c r="L32" s="88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94" t="str">
        <f t="shared" si="1"/>
        <v/>
      </c>
      <c r="X32" s="94"/>
      <c r="Y32" s="94"/>
      <c r="Z32" s="94" t="str">
        <f t="shared" si="2"/>
        <v/>
      </c>
      <c r="AA32" s="94"/>
      <c r="AB32" s="94"/>
      <c r="AC32" s="95" t="str">
        <f t="shared" si="3"/>
        <v/>
      </c>
      <c r="AD32" s="95"/>
      <c r="AE32" s="95"/>
      <c r="AF32" s="95"/>
      <c r="AG32" s="95" t="str">
        <f t="shared" si="4"/>
        <v/>
      </c>
      <c r="AH32" s="95"/>
      <c r="AI32" s="95"/>
      <c r="AJ32" s="95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20"/>
      <c r="AX32" s="10" t="str">
        <f t="shared" si="5"/>
        <v/>
      </c>
      <c r="AY32" s="10" t="str">
        <f t="shared" si="6"/>
        <v/>
      </c>
      <c r="AZ32" s="21" t="str">
        <f t="shared" si="7"/>
        <v/>
      </c>
      <c r="BA32" s="21" t="str">
        <f t="shared" si="8"/>
        <v/>
      </c>
      <c r="BB32" s="10" t="str">
        <f t="shared" si="9"/>
        <v/>
      </c>
      <c r="BC32" s="10" t="str">
        <f t="shared" si="10"/>
        <v/>
      </c>
      <c r="BD32" s="10" t="str">
        <f t="shared" si="11"/>
        <v/>
      </c>
      <c r="BE32" s="9" t="str">
        <f t="shared" si="12"/>
        <v/>
      </c>
      <c r="BF32" s="9" t="str">
        <f t="shared" si="13"/>
        <v/>
      </c>
      <c r="BG32" s="21" t="str">
        <f t="shared" si="14"/>
        <v/>
      </c>
      <c r="BH32" s="21" t="str">
        <f t="shared" si="15"/>
        <v/>
      </c>
      <c r="BI32" s="9" t="str">
        <f t="shared" si="71"/>
        <v/>
      </c>
      <c r="BJ32" s="10" t="str">
        <f t="shared" si="16"/>
        <v/>
      </c>
      <c r="BK32" s="9" t="str">
        <f t="shared" si="17"/>
        <v/>
      </c>
      <c r="BL32" s="9" t="str">
        <f t="shared" si="18"/>
        <v/>
      </c>
      <c r="BM32" s="9" t="str">
        <f t="shared" si="19"/>
        <v/>
      </c>
      <c r="BN32" s="9" t="e">
        <f ca="1">IF(AND($AX$3&lt;&gt;"",BG32&lt;&gt;"",BI32&gt;=IF(BI33="",0,BI33)),SUM(INDIRECT("bm"&amp;ROW()-BI32+1):BM32),"")</f>
        <v>#N/A</v>
      </c>
      <c r="BO32" s="9" t="e">
        <f t="shared" ca="1" si="20"/>
        <v>#N/A</v>
      </c>
      <c r="BP32" s="9" t="str">
        <f ca="1">IF(ISERROR(VLOOKUP(BO32*60,単価表!$B$4:$H$51,$AY$3,FALSE)),"",VLOOKUP(BO32*60,単価表!$B$4:$H$51,$AY$3,FALSE))</f>
        <v/>
      </c>
      <c r="BQ32" s="9" t="str">
        <f t="shared" si="0"/>
        <v/>
      </c>
      <c r="BR32" s="9" t="str">
        <f t="shared" si="21"/>
        <v/>
      </c>
      <c r="BS32" s="9" t="str">
        <f t="shared" si="22"/>
        <v/>
      </c>
      <c r="BT32" s="9" t="str">
        <f t="shared" si="23"/>
        <v/>
      </c>
      <c r="BU32" s="21" t="str">
        <f t="shared" si="24"/>
        <v/>
      </c>
      <c r="BV32" s="21" t="str">
        <f t="shared" si="25"/>
        <v/>
      </c>
      <c r="BW32" s="10" t="str">
        <f t="shared" si="26"/>
        <v/>
      </c>
      <c r="BX32" s="9" t="str">
        <f t="shared" si="27"/>
        <v/>
      </c>
      <c r="BY32" s="9" t="str">
        <f t="shared" si="28"/>
        <v/>
      </c>
      <c r="BZ32" s="9" t="str">
        <f t="shared" si="29"/>
        <v/>
      </c>
      <c r="CA32" s="21" t="str">
        <f t="shared" si="30"/>
        <v/>
      </c>
      <c r="CB32" s="21" t="str">
        <f t="shared" si="31"/>
        <v/>
      </c>
      <c r="CC32" s="9" t="str">
        <f t="shared" si="72"/>
        <v/>
      </c>
      <c r="CD32" s="9" t="str">
        <f t="shared" si="32"/>
        <v/>
      </c>
      <c r="CE32" s="9" t="str">
        <f t="shared" si="33"/>
        <v/>
      </c>
      <c r="CF32" s="9" t="e">
        <f ca="1">IF(AND($AX$3&lt;&gt;"",CA32&lt;&gt;"",CC32&gt;=IF(CC33="",0,CC33)),SUM(INDIRECT("ce"&amp;ROW()-CC32+1):CE32),"")</f>
        <v>#N/A</v>
      </c>
      <c r="CG32" s="9" t="e">
        <f t="shared" ca="1" si="34"/>
        <v>#N/A</v>
      </c>
      <c r="CH32" s="9" t="str">
        <f ca="1">IF(ISERROR(VLOOKUP(CG32*60,単価表!$B$4:$H$51,$AY$3,FALSE)),"",VLOOKUP(CG32*60,単価表!$B$4:$H$51,$AY$3,FALSE))</f>
        <v/>
      </c>
      <c r="CI32" s="9" t="str">
        <f ca="1">IF(CH32="","",CH32+IF(OR(TEXT($AX$3,"000000")="651000",TEXT($AX$3,"000000")="652000",TEXT($AX$3,"000000")="653000"),VLOOKUP(CG32*60,単価表!$B$4:$H$51,$AZ$3,FALSE),0))</f>
        <v/>
      </c>
      <c r="CJ32" s="9" t="str">
        <f t="shared" si="35"/>
        <v/>
      </c>
      <c r="CK32" s="9" t="str">
        <f t="shared" si="36"/>
        <v/>
      </c>
      <c r="CL32" s="9" t="str">
        <f t="shared" si="37"/>
        <v/>
      </c>
      <c r="CM32" s="9" t="str">
        <f t="shared" si="38"/>
        <v/>
      </c>
      <c r="CN32" s="21" t="str">
        <f t="shared" si="39"/>
        <v/>
      </c>
      <c r="CO32" s="21" t="str">
        <f t="shared" si="40"/>
        <v/>
      </c>
      <c r="CP32" s="10" t="str">
        <f t="shared" si="41"/>
        <v/>
      </c>
      <c r="CQ32" s="9" t="str">
        <f t="shared" si="42"/>
        <v/>
      </c>
      <c r="CR32" s="9" t="str">
        <f t="shared" si="43"/>
        <v/>
      </c>
      <c r="CS32" s="9" t="str">
        <f t="shared" si="44"/>
        <v/>
      </c>
      <c r="CT32" s="9" t="str">
        <f t="shared" si="45"/>
        <v/>
      </c>
      <c r="CU32" s="21" t="str">
        <f t="shared" si="46"/>
        <v/>
      </c>
      <c r="CV32" s="21" t="str">
        <f t="shared" si="47"/>
        <v/>
      </c>
      <c r="CW32" s="9" t="str">
        <f t="shared" si="73"/>
        <v/>
      </c>
      <c r="CX32" s="9" t="str">
        <f t="shared" si="48"/>
        <v/>
      </c>
      <c r="CY32" s="9" t="str">
        <f t="shared" si="49"/>
        <v/>
      </c>
      <c r="CZ32" s="9" t="str">
        <f t="shared" si="50"/>
        <v/>
      </c>
      <c r="DA32" s="9" t="str">
        <f t="shared" si="51"/>
        <v/>
      </c>
      <c r="DB32" s="9" t="e">
        <f ca="1">IF(AND($AX$3&lt;&gt;"",CU32&lt;&gt;"",CW32&gt;=IF(CW33="",0,CW33)),SUM(INDIRECT("da"&amp;ROW()-CW32+1):DA32),"")</f>
        <v>#N/A</v>
      </c>
      <c r="DC32" s="9" t="e">
        <f t="shared" ca="1" si="52"/>
        <v>#N/A</v>
      </c>
      <c r="DD32" s="9" t="str">
        <f ca="1">IF(ISERROR(VLOOKUP(DC32*60,単価表!$B$4:$G$51,$AY$3,FALSE)),"",VLOOKUP(DC32*60,単価表!$B$4:$G$51,$AY$3,FALSE))</f>
        <v/>
      </c>
      <c r="DE32" s="9" t="str">
        <f t="shared" si="53"/>
        <v/>
      </c>
      <c r="DF32" s="9" t="str">
        <f t="shared" si="54"/>
        <v/>
      </c>
      <c r="DG32" s="9" t="str">
        <f t="shared" si="55"/>
        <v/>
      </c>
      <c r="DH32" s="9" t="str">
        <f t="shared" si="56"/>
        <v/>
      </c>
      <c r="DI32" s="21" t="str">
        <f t="shared" si="57"/>
        <v/>
      </c>
      <c r="DJ32" s="21" t="str">
        <f t="shared" si="58"/>
        <v/>
      </c>
      <c r="DK32" s="10" t="str">
        <f t="shared" si="59"/>
        <v/>
      </c>
      <c r="DL32" s="9" t="str">
        <f t="shared" si="60"/>
        <v/>
      </c>
      <c r="DM32" s="9" t="str">
        <f t="shared" si="61"/>
        <v/>
      </c>
      <c r="DN32" s="9" t="str">
        <f t="shared" si="62"/>
        <v/>
      </c>
      <c r="DO32" s="21" t="str">
        <f t="shared" si="63"/>
        <v/>
      </c>
      <c r="DP32" s="21" t="str">
        <f t="shared" si="64"/>
        <v/>
      </c>
      <c r="DQ32" s="9" t="str">
        <f t="shared" si="74"/>
        <v/>
      </c>
      <c r="DR32" s="9" t="str">
        <f t="shared" si="65"/>
        <v/>
      </c>
      <c r="DS32" s="9" t="str">
        <f t="shared" si="66"/>
        <v/>
      </c>
      <c r="DT32" s="9" t="e">
        <f ca="1">IF(AND($AX$3&lt;&gt;"",DO32&lt;&gt;"",DQ32&gt;=IF(DQ33="",0,DQ33)),SUM(INDIRECT("ds"&amp;ROW()-DQ32+1):DS32),"")</f>
        <v>#N/A</v>
      </c>
      <c r="DU32" s="9" t="e">
        <f t="shared" ca="1" si="67"/>
        <v>#N/A</v>
      </c>
      <c r="DV32" s="9" t="str">
        <f ca="1">IF(ISERROR(VLOOKUP(DU32*60,単価表!$B$4:$H$51,$AY$3,FALSE)),"",VLOOKUP(DU32*60,単価表!$B$4:$H$51,$AY$3,FALSE))</f>
        <v/>
      </c>
      <c r="DW32" s="9" t="str">
        <f ca="1">IF(DV32="","",DV32+IF(OR(TEXT($AX$3,"000000")="651000",TEXT($AX$3,"000000")="652000",TEXT($AX$3,"000000")="653000"),VLOOKUP(DU32*60,単価表!$B$4:$H$51,$AZ$3,FALSE),0))</f>
        <v/>
      </c>
      <c r="DX32" s="9" t="str">
        <f t="shared" si="68"/>
        <v/>
      </c>
      <c r="DY32" s="9" t="str">
        <f t="shared" si="69"/>
        <v/>
      </c>
      <c r="DZ32" s="9" cm="1">
        <f t="array" ref="DZ32">IF(AND($B32&lt;&gt;"",$F32&lt;&gt;"",$J32&lt;&gt;"",OR($N32&lt;&gt;"",$Q32&lt;&gt;"",$T32&lt;&gt;"")),SUM(($BE$17:$BE$192&lt;&gt;ROW($B32))*($BF$17:$BF$192=$B32)*($BH$17:$BH$192&gt;$F32)*($BG$17:$BG$192&lt;$J32)),0)</f>
        <v>0</v>
      </c>
      <c r="EA32" s="9" cm="1">
        <f t="array" ref="EA32">IF(AND($B32&lt;&gt;"",$F32&lt;&gt;"",$J32&lt;&gt;"",OR($N32&lt;&gt;"",$Q32&lt;&gt;"",$T32&lt;&gt;"")),SUM(($BY$17:$BY$192&lt;&gt;ROW($B32))*($BZ$17:$BZ$192=$B32)*($CB$17:$CB$192&gt;$F32)*($CA$17:$CA$192&lt;$J32)),0)</f>
        <v>0</v>
      </c>
      <c r="EB32" s="9" cm="1">
        <f t="array" ref="EB32">IF(AND($B32&lt;&gt;"",$F32&lt;&gt;"",$J32&lt;&gt;"",OR($N32&lt;&gt;"",$Q32&lt;&gt;"",$T32&lt;&gt;"")),SUM(($CS$17:$CS$192&lt;&gt;ROW($B32))*($CT$17:$CT$192=$B32)*($CV$17:$CV$192&gt;$F32)*($CU$17:$CU$192&lt;$J32)),0)</f>
        <v>0</v>
      </c>
      <c r="EC32" s="9" cm="1">
        <f t="array" ref="EC32">IF(AND($B32&lt;&gt;"",$F32&lt;&gt;"",$J32&lt;&gt;"",OR($N32&lt;&gt;"",$Q32&lt;&gt;"",$T32&lt;&gt;"")),SUM(($DM$17:$DM$192&lt;&gt;ROW($B32))*($DN$17:$DN$192=$B32)*($DP$17:$DP$192&gt;$F32)*($DO$17:$DO$192&lt;$J32)),0)</f>
        <v>0</v>
      </c>
      <c r="ED32" s="9">
        <f t="shared" ca="1" si="70"/>
        <v>0</v>
      </c>
    </row>
    <row r="33" spans="2:134" ht="21.75" customHeight="1" x14ac:dyDescent="0.4">
      <c r="B33" s="86"/>
      <c r="C33" s="86"/>
      <c r="D33" s="87" t="str">
        <f t="shared" si="75"/>
        <v/>
      </c>
      <c r="E33" s="87"/>
      <c r="F33" s="88"/>
      <c r="G33" s="88"/>
      <c r="H33" s="88"/>
      <c r="I33" s="88"/>
      <c r="J33" s="88"/>
      <c r="K33" s="88"/>
      <c r="L33" s="88"/>
      <c r="M33" s="88"/>
      <c r="N33" s="89"/>
      <c r="O33" s="89"/>
      <c r="P33" s="89"/>
      <c r="Q33" s="89"/>
      <c r="R33" s="89"/>
      <c r="S33" s="89"/>
      <c r="T33" s="89"/>
      <c r="U33" s="89"/>
      <c r="V33" s="89"/>
      <c r="W33" s="94" t="str">
        <f t="shared" si="1"/>
        <v/>
      </c>
      <c r="X33" s="94"/>
      <c r="Y33" s="94"/>
      <c r="Z33" s="94" t="str">
        <f t="shared" si="2"/>
        <v/>
      </c>
      <c r="AA33" s="94"/>
      <c r="AB33" s="94"/>
      <c r="AC33" s="95" t="str">
        <f t="shared" si="3"/>
        <v/>
      </c>
      <c r="AD33" s="95"/>
      <c r="AE33" s="95"/>
      <c r="AF33" s="95"/>
      <c r="AG33" s="95" t="str">
        <f t="shared" si="4"/>
        <v/>
      </c>
      <c r="AH33" s="95"/>
      <c r="AI33" s="95"/>
      <c r="AJ33" s="95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20"/>
      <c r="AX33" s="10" t="str">
        <f t="shared" si="5"/>
        <v/>
      </c>
      <c r="AY33" s="10" t="str">
        <f t="shared" si="6"/>
        <v/>
      </c>
      <c r="AZ33" s="21" t="str">
        <f t="shared" si="7"/>
        <v/>
      </c>
      <c r="BA33" s="21" t="str">
        <f t="shared" si="8"/>
        <v/>
      </c>
      <c r="BB33" s="10" t="str">
        <f t="shared" si="9"/>
        <v/>
      </c>
      <c r="BC33" s="10" t="str">
        <f t="shared" si="10"/>
        <v/>
      </c>
      <c r="BD33" s="10" t="str">
        <f t="shared" si="11"/>
        <v/>
      </c>
      <c r="BE33" s="9" t="str">
        <f t="shared" si="12"/>
        <v/>
      </c>
      <c r="BF33" s="9" t="str">
        <f t="shared" si="13"/>
        <v/>
      </c>
      <c r="BG33" s="21" t="str">
        <f t="shared" si="14"/>
        <v/>
      </c>
      <c r="BH33" s="21" t="str">
        <f t="shared" si="15"/>
        <v/>
      </c>
      <c r="BI33" s="9" t="str">
        <f t="shared" si="71"/>
        <v/>
      </c>
      <c r="BJ33" s="10" t="str">
        <f t="shared" si="16"/>
        <v/>
      </c>
      <c r="BK33" s="9" t="str">
        <f t="shared" si="17"/>
        <v/>
      </c>
      <c r="BL33" s="9" t="str">
        <f t="shared" si="18"/>
        <v/>
      </c>
      <c r="BM33" s="9" t="str">
        <f t="shared" si="19"/>
        <v/>
      </c>
      <c r="BN33" s="9" t="e">
        <f ca="1">IF(AND($AX$3&lt;&gt;"",BG33&lt;&gt;"",BI33&gt;=IF(BI34="",0,BI34)),SUM(INDIRECT("bm"&amp;ROW()-BI33+1):BM33),"")</f>
        <v>#N/A</v>
      </c>
      <c r="BO33" s="9" t="e">
        <f t="shared" ca="1" si="20"/>
        <v>#N/A</v>
      </c>
      <c r="BP33" s="9" t="str">
        <f ca="1">IF(ISERROR(VLOOKUP(BO33*60,単価表!$B$4:$H$51,$AY$3,FALSE)),"",VLOOKUP(BO33*60,単価表!$B$4:$H$51,$AY$3,FALSE))</f>
        <v/>
      </c>
      <c r="BQ33" s="9" t="str">
        <f t="shared" si="0"/>
        <v/>
      </c>
      <c r="BR33" s="9" t="str">
        <f t="shared" si="21"/>
        <v/>
      </c>
      <c r="BS33" s="9" t="str">
        <f t="shared" si="22"/>
        <v/>
      </c>
      <c r="BT33" s="9" t="str">
        <f t="shared" si="23"/>
        <v/>
      </c>
      <c r="BU33" s="21" t="str">
        <f t="shared" si="24"/>
        <v/>
      </c>
      <c r="BV33" s="21" t="str">
        <f t="shared" si="25"/>
        <v/>
      </c>
      <c r="BW33" s="10" t="str">
        <f t="shared" si="26"/>
        <v/>
      </c>
      <c r="BX33" s="9" t="str">
        <f t="shared" si="27"/>
        <v/>
      </c>
      <c r="BY33" s="9" t="str">
        <f t="shared" si="28"/>
        <v/>
      </c>
      <c r="BZ33" s="9" t="str">
        <f t="shared" si="29"/>
        <v/>
      </c>
      <c r="CA33" s="21" t="str">
        <f t="shared" si="30"/>
        <v/>
      </c>
      <c r="CB33" s="21" t="str">
        <f t="shared" si="31"/>
        <v/>
      </c>
      <c r="CC33" s="9" t="str">
        <f t="shared" si="72"/>
        <v/>
      </c>
      <c r="CD33" s="9" t="str">
        <f t="shared" si="32"/>
        <v/>
      </c>
      <c r="CE33" s="9" t="str">
        <f t="shared" si="33"/>
        <v/>
      </c>
      <c r="CF33" s="9" t="e">
        <f ca="1">IF(AND($AX$3&lt;&gt;"",CA33&lt;&gt;"",CC33&gt;=IF(CC34="",0,CC34)),SUM(INDIRECT("ce"&amp;ROW()-CC33+1):CE33),"")</f>
        <v>#N/A</v>
      </c>
      <c r="CG33" s="9" t="e">
        <f t="shared" ca="1" si="34"/>
        <v>#N/A</v>
      </c>
      <c r="CH33" s="9" t="str">
        <f ca="1">IF(ISERROR(VLOOKUP(CG33*60,単価表!$B$4:$H$51,$AY$3,FALSE)),"",VLOOKUP(CG33*60,単価表!$B$4:$H$51,$AY$3,FALSE))</f>
        <v/>
      </c>
      <c r="CI33" s="9" t="str">
        <f ca="1">IF(CH33="","",CH33+IF(OR(TEXT($AX$3,"000000")="651000",TEXT($AX$3,"000000")="652000",TEXT($AX$3,"000000")="653000"),VLOOKUP(CG33*60,単価表!$B$4:$H$51,$AZ$3,FALSE),0))</f>
        <v/>
      </c>
      <c r="CJ33" s="9" t="str">
        <f t="shared" si="35"/>
        <v/>
      </c>
      <c r="CK33" s="9" t="str">
        <f t="shared" si="36"/>
        <v/>
      </c>
      <c r="CL33" s="9" t="str">
        <f t="shared" si="37"/>
        <v/>
      </c>
      <c r="CM33" s="9" t="str">
        <f t="shared" si="38"/>
        <v/>
      </c>
      <c r="CN33" s="21" t="str">
        <f t="shared" si="39"/>
        <v/>
      </c>
      <c r="CO33" s="21" t="str">
        <f t="shared" si="40"/>
        <v/>
      </c>
      <c r="CP33" s="10" t="str">
        <f t="shared" si="41"/>
        <v/>
      </c>
      <c r="CQ33" s="9" t="str">
        <f t="shared" si="42"/>
        <v/>
      </c>
      <c r="CR33" s="9" t="str">
        <f t="shared" si="43"/>
        <v/>
      </c>
      <c r="CS33" s="9" t="str">
        <f t="shared" si="44"/>
        <v/>
      </c>
      <c r="CT33" s="9" t="str">
        <f t="shared" si="45"/>
        <v/>
      </c>
      <c r="CU33" s="21" t="str">
        <f t="shared" si="46"/>
        <v/>
      </c>
      <c r="CV33" s="21" t="str">
        <f t="shared" si="47"/>
        <v/>
      </c>
      <c r="CW33" s="9" t="str">
        <f t="shared" si="73"/>
        <v/>
      </c>
      <c r="CX33" s="9" t="str">
        <f t="shared" si="48"/>
        <v/>
      </c>
      <c r="CY33" s="9" t="str">
        <f t="shared" si="49"/>
        <v/>
      </c>
      <c r="CZ33" s="9" t="str">
        <f t="shared" si="50"/>
        <v/>
      </c>
      <c r="DA33" s="9" t="str">
        <f t="shared" si="51"/>
        <v/>
      </c>
      <c r="DB33" s="9" t="e">
        <f ca="1">IF(AND($AX$3&lt;&gt;"",CU33&lt;&gt;"",CW33&gt;=IF(CW34="",0,CW34)),SUM(INDIRECT("da"&amp;ROW()-CW33+1):DA33),"")</f>
        <v>#N/A</v>
      </c>
      <c r="DC33" s="9" t="e">
        <f t="shared" ca="1" si="52"/>
        <v>#N/A</v>
      </c>
      <c r="DD33" s="9" t="str">
        <f ca="1">IF(ISERROR(VLOOKUP(DC33*60,単価表!$B$4:$G$51,$AY$3,FALSE)),"",VLOOKUP(DC33*60,単価表!$B$4:$G$51,$AY$3,FALSE))</f>
        <v/>
      </c>
      <c r="DE33" s="9" t="str">
        <f t="shared" si="53"/>
        <v/>
      </c>
      <c r="DF33" s="9" t="str">
        <f t="shared" si="54"/>
        <v/>
      </c>
      <c r="DG33" s="9" t="str">
        <f t="shared" si="55"/>
        <v/>
      </c>
      <c r="DH33" s="9" t="str">
        <f t="shared" si="56"/>
        <v/>
      </c>
      <c r="DI33" s="21" t="str">
        <f t="shared" si="57"/>
        <v/>
      </c>
      <c r="DJ33" s="21" t="str">
        <f t="shared" si="58"/>
        <v/>
      </c>
      <c r="DK33" s="10" t="str">
        <f t="shared" si="59"/>
        <v/>
      </c>
      <c r="DL33" s="9" t="str">
        <f t="shared" si="60"/>
        <v/>
      </c>
      <c r="DM33" s="9" t="str">
        <f t="shared" si="61"/>
        <v/>
      </c>
      <c r="DN33" s="9" t="str">
        <f t="shared" si="62"/>
        <v/>
      </c>
      <c r="DO33" s="21" t="str">
        <f t="shared" si="63"/>
        <v/>
      </c>
      <c r="DP33" s="21" t="str">
        <f t="shared" si="64"/>
        <v/>
      </c>
      <c r="DQ33" s="9" t="str">
        <f t="shared" si="74"/>
        <v/>
      </c>
      <c r="DR33" s="9" t="str">
        <f t="shared" si="65"/>
        <v/>
      </c>
      <c r="DS33" s="9" t="str">
        <f t="shared" si="66"/>
        <v/>
      </c>
      <c r="DT33" s="9" t="e">
        <f ca="1">IF(AND($AX$3&lt;&gt;"",DO33&lt;&gt;"",DQ33&gt;=IF(DQ34="",0,DQ34)),SUM(INDIRECT("ds"&amp;ROW()-DQ33+1):DS33),"")</f>
        <v>#N/A</v>
      </c>
      <c r="DU33" s="9" t="e">
        <f t="shared" ca="1" si="67"/>
        <v>#N/A</v>
      </c>
      <c r="DV33" s="9" t="str">
        <f ca="1">IF(ISERROR(VLOOKUP(DU33*60,単価表!$B$4:$H$51,$AY$3,FALSE)),"",VLOOKUP(DU33*60,単価表!$B$4:$H$51,$AY$3,FALSE))</f>
        <v/>
      </c>
      <c r="DW33" s="9" t="str">
        <f ca="1">IF(DV33="","",DV33+IF(OR(TEXT($AX$3,"000000")="651000",TEXT($AX$3,"000000")="652000",TEXT($AX$3,"000000")="653000"),VLOOKUP(DU33*60,単価表!$B$4:$H$51,$AZ$3,FALSE),0))</f>
        <v/>
      </c>
      <c r="DX33" s="9" t="str">
        <f t="shared" si="68"/>
        <v/>
      </c>
      <c r="DY33" s="9" t="str">
        <f t="shared" si="69"/>
        <v/>
      </c>
      <c r="DZ33" s="9" cm="1">
        <f t="array" ref="DZ33">IF(AND($B33&lt;&gt;"",$F33&lt;&gt;"",$J33&lt;&gt;"",OR($N33&lt;&gt;"",$Q33&lt;&gt;"",$T33&lt;&gt;"")),SUM(($BE$17:$BE$192&lt;&gt;ROW($B33))*($BF$17:$BF$192=$B33)*($BH$17:$BH$192&gt;$F33)*($BG$17:$BG$192&lt;$J33)),0)</f>
        <v>0</v>
      </c>
      <c r="EA33" s="9" cm="1">
        <f t="array" ref="EA33">IF(AND($B33&lt;&gt;"",$F33&lt;&gt;"",$J33&lt;&gt;"",OR($N33&lt;&gt;"",$Q33&lt;&gt;"",$T33&lt;&gt;"")),SUM(($BY$17:$BY$192&lt;&gt;ROW($B33))*($BZ$17:$BZ$192=$B33)*($CB$17:$CB$192&gt;$F33)*($CA$17:$CA$192&lt;$J33)),0)</f>
        <v>0</v>
      </c>
      <c r="EB33" s="9" cm="1">
        <f t="array" ref="EB33">IF(AND($B33&lt;&gt;"",$F33&lt;&gt;"",$J33&lt;&gt;"",OR($N33&lt;&gt;"",$Q33&lt;&gt;"",$T33&lt;&gt;"")),SUM(($CS$17:$CS$192&lt;&gt;ROW($B33))*($CT$17:$CT$192=$B33)*($CV$17:$CV$192&gt;$F33)*($CU$17:$CU$192&lt;$J33)),0)</f>
        <v>0</v>
      </c>
      <c r="EC33" s="9" cm="1">
        <f t="array" ref="EC33">IF(AND($B33&lt;&gt;"",$F33&lt;&gt;"",$J33&lt;&gt;"",OR($N33&lt;&gt;"",$Q33&lt;&gt;"",$T33&lt;&gt;"")),SUM(($DM$17:$DM$192&lt;&gt;ROW($B33))*($DN$17:$DN$192=$B33)*($DP$17:$DP$192&gt;$F33)*($DO$17:$DO$192&lt;$J33)),0)</f>
        <v>0</v>
      </c>
      <c r="ED33" s="9">
        <f t="shared" ca="1" si="70"/>
        <v>0</v>
      </c>
    </row>
    <row r="34" spans="2:134" ht="21.75" customHeight="1" x14ac:dyDescent="0.4">
      <c r="B34" s="86"/>
      <c r="C34" s="86"/>
      <c r="D34" s="87" t="str">
        <f t="shared" si="75"/>
        <v/>
      </c>
      <c r="E34" s="87"/>
      <c r="F34" s="88"/>
      <c r="G34" s="88"/>
      <c r="H34" s="88"/>
      <c r="I34" s="88"/>
      <c r="J34" s="88"/>
      <c r="K34" s="88"/>
      <c r="L34" s="88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94" t="str">
        <f t="shared" si="1"/>
        <v/>
      </c>
      <c r="X34" s="94"/>
      <c r="Y34" s="94"/>
      <c r="Z34" s="94" t="str">
        <f t="shared" si="2"/>
        <v/>
      </c>
      <c r="AA34" s="94"/>
      <c r="AB34" s="94"/>
      <c r="AC34" s="95" t="str">
        <f t="shared" si="3"/>
        <v/>
      </c>
      <c r="AD34" s="95"/>
      <c r="AE34" s="95"/>
      <c r="AF34" s="95"/>
      <c r="AG34" s="95" t="str">
        <f t="shared" si="4"/>
        <v/>
      </c>
      <c r="AH34" s="95"/>
      <c r="AI34" s="95"/>
      <c r="AJ34" s="95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20"/>
      <c r="AX34" s="10" t="str">
        <f t="shared" si="5"/>
        <v/>
      </c>
      <c r="AY34" s="10" t="str">
        <f t="shared" si="6"/>
        <v/>
      </c>
      <c r="AZ34" s="21" t="str">
        <f t="shared" si="7"/>
        <v/>
      </c>
      <c r="BA34" s="21" t="str">
        <f t="shared" si="8"/>
        <v/>
      </c>
      <c r="BB34" s="10" t="str">
        <f t="shared" si="9"/>
        <v/>
      </c>
      <c r="BC34" s="10" t="str">
        <f t="shared" si="10"/>
        <v/>
      </c>
      <c r="BD34" s="10" t="str">
        <f t="shared" si="11"/>
        <v/>
      </c>
      <c r="BE34" s="9" t="str">
        <f t="shared" si="12"/>
        <v/>
      </c>
      <c r="BF34" s="9" t="str">
        <f t="shared" si="13"/>
        <v/>
      </c>
      <c r="BG34" s="21" t="str">
        <f t="shared" si="14"/>
        <v/>
      </c>
      <c r="BH34" s="21" t="str">
        <f t="shared" si="15"/>
        <v/>
      </c>
      <c r="BI34" s="9" t="str">
        <f t="shared" si="71"/>
        <v/>
      </c>
      <c r="BJ34" s="10" t="str">
        <f t="shared" si="16"/>
        <v/>
      </c>
      <c r="BK34" s="9" t="str">
        <f t="shared" si="17"/>
        <v/>
      </c>
      <c r="BL34" s="9" t="str">
        <f t="shared" si="18"/>
        <v/>
      </c>
      <c r="BM34" s="9" t="str">
        <f t="shared" si="19"/>
        <v/>
      </c>
      <c r="BN34" s="9" t="e">
        <f ca="1">IF(AND($AX$3&lt;&gt;"",BG34&lt;&gt;"",BI34&gt;=IF(BI35="",0,BI35)),SUM(INDIRECT("bm"&amp;ROW()-BI34+1):BM34),"")</f>
        <v>#N/A</v>
      </c>
      <c r="BO34" s="9" t="e">
        <f t="shared" ca="1" si="20"/>
        <v>#N/A</v>
      </c>
      <c r="BP34" s="9" t="str">
        <f ca="1">IF(ISERROR(VLOOKUP(BO34*60,単価表!$B$4:$H$51,$AY$3,FALSE)),"",VLOOKUP(BO34*60,単価表!$B$4:$H$51,$AY$3,FALSE))</f>
        <v/>
      </c>
      <c r="BQ34" s="9" t="str">
        <f t="shared" si="0"/>
        <v/>
      </c>
      <c r="BR34" s="9" t="str">
        <f t="shared" si="21"/>
        <v/>
      </c>
      <c r="BS34" s="9" t="str">
        <f t="shared" si="22"/>
        <v/>
      </c>
      <c r="BT34" s="9" t="str">
        <f t="shared" si="23"/>
        <v/>
      </c>
      <c r="BU34" s="21" t="str">
        <f t="shared" si="24"/>
        <v/>
      </c>
      <c r="BV34" s="21" t="str">
        <f t="shared" si="25"/>
        <v/>
      </c>
      <c r="BW34" s="10" t="str">
        <f t="shared" si="26"/>
        <v/>
      </c>
      <c r="BX34" s="9" t="str">
        <f t="shared" si="27"/>
        <v/>
      </c>
      <c r="BY34" s="9" t="str">
        <f t="shared" si="28"/>
        <v/>
      </c>
      <c r="BZ34" s="9" t="str">
        <f t="shared" si="29"/>
        <v/>
      </c>
      <c r="CA34" s="21" t="str">
        <f t="shared" si="30"/>
        <v/>
      </c>
      <c r="CB34" s="21" t="str">
        <f t="shared" si="31"/>
        <v/>
      </c>
      <c r="CC34" s="9" t="str">
        <f t="shared" si="72"/>
        <v/>
      </c>
      <c r="CD34" s="9" t="str">
        <f t="shared" si="32"/>
        <v/>
      </c>
      <c r="CE34" s="9" t="str">
        <f t="shared" si="33"/>
        <v/>
      </c>
      <c r="CF34" s="9" t="e">
        <f ca="1">IF(AND($AX$3&lt;&gt;"",CA34&lt;&gt;"",CC34&gt;=IF(CC35="",0,CC35)),SUM(INDIRECT("ce"&amp;ROW()-CC34+1):CE34),"")</f>
        <v>#N/A</v>
      </c>
      <c r="CG34" s="9" t="e">
        <f t="shared" ca="1" si="34"/>
        <v>#N/A</v>
      </c>
      <c r="CH34" s="9" t="str">
        <f ca="1">IF(ISERROR(VLOOKUP(CG34*60,単価表!$B$4:$H$51,$AY$3,FALSE)),"",VLOOKUP(CG34*60,単価表!$B$4:$H$51,$AY$3,FALSE))</f>
        <v/>
      </c>
      <c r="CI34" s="9" t="str">
        <f ca="1">IF(CH34="","",CH34+IF(OR(TEXT($AX$3,"000000")="651000",TEXT($AX$3,"000000")="652000",TEXT($AX$3,"000000")="653000"),VLOOKUP(CG34*60,単価表!$B$4:$H$51,$AZ$3,FALSE),0))</f>
        <v/>
      </c>
      <c r="CJ34" s="9" t="str">
        <f t="shared" si="35"/>
        <v/>
      </c>
      <c r="CK34" s="9" t="str">
        <f t="shared" si="36"/>
        <v/>
      </c>
      <c r="CL34" s="9" t="str">
        <f t="shared" si="37"/>
        <v/>
      </c>
      <c r="CM34" s="9" t="str">
        <f t="shared" si="38"/>
        <v/>
      </c>
      <c r="CN34" s="21" t="str">
        <f t="shared" si="39"/>
        <v/>
      </c>
      <c r="CO34" s="21" t="str">
        <f t="shared" si="40"/>
        <v/>
      </c>
      <c r="CP34" s="10" t="str">
        <f t="shared" si="41"/>
        <v/>
      </c>
      <c r="CQ34" s="9" t="str">
        <f t="shared" si="42"/>
        <v/>
      </c>
      <c r="CR34" s="9" t="str">
        <f t="shared" si="43"/>
        <v/>
      </c>
      <c r="CS34" s="9" t="str">
        <f t="shared" si="44"/>
        <v/>
      </c>
      <c r="CT34" s="9" t="str">
        <f t="shared" si="45"/>
        <v/>
      </c>
      <c r="CU34" s="21" t="str">
        <f t="shared" si="46"/>
        <v/>
      </c>
      <c r="CV34" s="21" t="str">
        <f t="shared" si="47"/>
        <v/>
      </c>
      <c r="CW34" s="9" t="str">
        <f t="shared" si="73"/>
        <v/>
      </c>
      <c r="CX34" s="9" t="str">
        <f t="shared" si="48"/>
        <v/>
      </c>
      <c r="CY34" s="9" t="str">
        <f t="shared" si="49"/>
        <v/>
      </c>
      <c r="CZ34" s="9" t="str">
        <f t="shared" si="50"/>
        <v/>
      </c>
      <c r="DA34" s="9" t="str">
        <f t="shared" si="51"/>
        <v/>
      </c>
      <c r="DB34" s="9" t="e">
        <f ca="1">IF(AND($AX$3&lt;&gt;"",CU34&lt;&gt;"",CW34&gt;=IF(CW35="",0,CW35)),SUM(INDIRECT("da"&amp;ROW()-CW34+1):DA34),"")</f>
        <v>#N/A</v>
      </c>
      <c r="DC34" s="9" t="e">
        <f t="shared" ca="1" si="52"/>
        <v>#N/A</v>
      </c>
      <c r="DD34" s="9" t="str">
        <f ca="1">IF(ISERROR(VLOOKUP(DC34*60,単価表!$B$4:$G$51,$AY$3,FALSE)),"",VLOOKUP(DC34*60,単価表!$B$4:$G$51,$AY$3,FALSE))</f>
        <v/>
      </c>
      <c r="DE34" s="9" t="str">
        <f t="shared" si="53"/>
        <v/>
      </c>
      <c r="DF34" s="9" t="str">
        <f t="shared" si="54"/>
        <v/>
      </c>
      <c r="DG34" s="9" t="str">
        <f t="shared" si="55"/>
        <v/>
      </c>
      <c r="DH34" s="9" t="str">
        <f t="shared" si="56"/>
        <v/>
      </c>
      <c r="DI34" s="21" t="str">
        <f t="shared" si="57"/>
        <v/>
      </c>
      <c r="DJ34" s="21" t="str">
        <f t="shared" si="58"/>
        <v/>
      </c>
      <c r="DK34" s="10" t="str">
        <f t="shared" si="59"/>
        <v/>
      </c>
      <c r="DL34" s="9" t="str">
        <f t="shared" si="60"/>
        <v/>
      </c>
      <c r="DM34" s="9" t="str">
        <f t="shared" si="61"/>
        <v/>
      </c>
      <c r="DN34" s="9" t="str">
        <f t="shared" si="62"/>
        <v/>
      </c>
      <c r="DO34" s="21" t="str">
        <f t="shared" si="63"/>
        <v/>
      </c>
      <c r="DP34" s="21" t="str">
        <f t="shared" si="64"/>
        <v/>
      </c>
      <c r="DQ34" s="9" t="str">
        <f t="shared" si="74"/>
        <v/>
      </c>
      <c r="DR34" s="9" t="str">
        <f t="shared" si="65"/>
        <v/>
      </c>
      <c r="DS34" s="9" t="str">
        <f t="shared" si="66"/>
        <v/>
      </c>
      <c r="DT34" s="9" t="e">
        <f ca="1">IF(AND($AX$3&lt;&gt;"",DO34&lt;&gt;"",DQ34&gt;=IF(DQ35="",0,DQ35)),SUM(INDIRECT("ds"&amp;ROW()-DQ34+1):DS34),"")</f>
        <v>#N/A</v>
      </c>
      <c r="DU34" s="9" t="e">
        <f t="shared" ca="1" si="67"/>
        <v>#N/A</v>
      </c>
      <c r="DV34" s="9" t="str">
        <f ca="1">IF(ISERROR(VLOOKUP(DU34*60,単価表!$B$4:$H$51,$AY$3,FALSE)),"",VLOOKUP(DU34*60,単価表!$B$4:$H$51,$AY$3,FALSE))</f>
        <v/>
      </c>
      <c r="DW34" s="9" t="str">
        <f ca="1">IF(DV34="","",DV34+IF(OR(TEXT($AX$3,"000000")="651000",TEXT($AX$3,"000000")="652000",TEXT($AX$3,"000000")="653000"),VLOOKUP(DU34*60,単価表!$B$4:$H$51,$AZ$3,FALSE),0))</f>
        <v/>
      </c>
      <c r="DX34" s="9" t="str">
        <f t="shared" si="68"/>
        <v/>
      </c>
      <c r="DY34" s="9" t="str">
        <f t="shared" si="69"/>
        <v/>
      </c>
      <c r="DZ34" s="9" cm="1">
        <f t="array" ref="DZ34">IF(AND($B34&lt;&gt;"",$F34&lt;&gt;"",$J34&lt;&gt;"",OR($N34&lt;&gt;"",$Q34&lt;&gt;"",$T34&lt;&gt;"")),SUM(($BE$17:$BE$192&lt;&gt;ROW($B34))*($BF$17:$BF$192=$B34)*($BH$17:$BH$192&gt;$F34)*($BG$17:$BG$192&lt;$J34)),0)</f>
        <v>0</v>
      </c>
      <c r="EA34" s="9" cm="1">
        <f t="array" ref="EA34">IF(AND($B34&lt;&gt;"",$F34&lt;&gt;"",$J34&lt;&gt;"",OR($N34&lt;&gt;"",$Q34&lt;&gt;"",$T34&lt;&gt;"")),SUM(($BY$17:$BY$192&lt;&gt;ROW($B34))*($BZ$17:$BZ$192=$B34)*($CB$17:$CB$192&gt;$F34)*($CA$17:$CA$192&lt;$J34)),0)</f>
        <v>0</v>
      </c>
      <c r="EB34" s="9" cm="1">
        <f t="array" ref="EB34">IF(AND($B34&lt;&gt;"",$F34&lt;&gt;"",$J34&lt;&gt;"",OR($N34&lt;&gt;"",$Q34&lt;&gt;"",$T34&lt;&gt;"")),SUM(($CS$17:$CS$192&lt;&gt;ROW($B34))*($CT$17:$CT$192=$B34)*($CV$17:$CV$192&gt;$F34)*($CU$17:$CU$192&lt;$J34)),0)</f>
        <v>0</v>
      </c>
      <c r="EC34" s="9" cm="1">
        <f t="array" ref="EC34">IF(AND($B34&lt;&gt;"",$F34&lt;&gt;"",$J34&lt;&gt;"",OR($N34&lt;&gt;"",$Q34&lt;&gt;"",$T34&lt;&gt;"")),SUM(($DM$17:$DM$192&lt;&gt;ROW($B34))*($DN$17:$DN$192=$B34)*($DP$17:$DP$192&gt;$F34)*($DO$17:$DO$192&lt;$J34)),0)</f>
        <v>0</v>
      </c>
      <c r="ED34" s="9">
        <f t="shared" ca="1" si="70"/>
        <v>0</v>
      </c>
    </row>
    <row r="35" spans="2:134" ht="21.75" customHeight="1" x14ac:dyDescent="0.4">
      <c r="B35" s="86"/>
      <c r="C35" s="86"/>
      <c r="D35" s="87" t="str">
        <f t="shared" si="75"/>
        <v/>
      </c>
      <c r="E35" s="87"/>
      <c r="F35" s="88"/>
      <c r="G35" s="88"/>
      <c r="H35" s="88"/>
      <c r="I35" s="88"/>
      <c r="J35" s="88"/>
      <c r="K35" s="88"/>
      <c r="L35" s="88"/>
      <c r="M35" s="88"/>
      <c r="N35" s="89"/>
      <c r="O35" s="89"/>
      <c r="P35" s="89"/>
      <c r="Q35" s="89"/>
      <c r="R35" s="89"/>
      <c r="S35" s="89"/>
      <c r="T35" s="89"/>
      <c r="U35" s="89"/>
      <c r="V35" s="89"/>
      <c r="W35" s="94" t="str">
        <f t="shared" si="1"/>
        <v/>
      </c>
      <c r="X35" s="94"/>
      <c r="Y35" s="94"/>
      <c r="Z35" s="94" t="str">
        <f t="shared" si="2"/>
        <v/>
      </c>
      <c r="AA35" s="94"/>
      <c r="AB35" s="94"/>
      <c r="AC35" s="95" t="str">
        <f t="shared" si="3"/>
        <v/>
      </c>
      <c r="AD35" s="95"/>
      <c r="AE35" s="95"/>
      <c r="AF35" s="95"/>
      <c r="AG35" s="95" t="str">
        <f t="shared" si="4"/>
        <v/>
      </c>
      <c r="AH35" s="95"/>
      <c r="AI35" s="95"/>
      <c r="AJ35" s="95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20"/>
      <c r="AX35" s="10" t="str">
        <f t="shared" si="5"/>
        <v/>
      </c>
      <c r="AY35" s="10" t="str">
        <f t="shared" si="6"/>
        <v/>
      </c>
      <c r="AZ35" s="21" t="str">
        <f t="shared" si="7"/>
        <v/>
      </c>
      <c r="BA35" s="21" t="str">
        <f t="shared" si="8"/>
        <v/>
      </c>
      <c r="BB35" s="10" t="str">
        <f t="shared" si="9"/>
        <v/>
      </c>
      <c r="BC35" s="10" t="str">
        <f t="shared" si="10"/>
        <v/>
      </c>
      <c r="BD35" s="10" t="str">
        <f t="shared" si="11"/>
        <v/>
      </c>
      <c r="BE35" s="9" t="str">
        <f t="shared" si="12"/>
        <v/>
      </c>
      <c r="BF35" s="9" t="str">
        <f t="shared" si="13"/>
        <v/>
      </c>
      <c r="BG35" s="21" t="str">
        <f t="shared" si="14"/>
        <v/>
      </c>
      <c r="BH35" s="21" t="str">
        <f t="shared" si="15"/>
        <v/>
      </c>
      <c r="BI35" s="9" t="str">
        <f t="shared" si="71"/>
        <v/>
      </c>
      <c r="BJ35" s="10" t="str">
        <f t="shared" si="16"/>
        <v/>
      </c>
      <c r="BK35" s="9" t="str">
        <f t="shared" si="17"/>
        <v/>
      </c>
      <c r="BL35" s="9" t="str">
        <f t="shared" si="18"/>
        <v/>
      </c>
      <c r="BM35" s="9" t="str">
        <f t="shared" si="19"/>
        <v/>
      </c>
      <c r="BN35" s="9" t="e">
        <f ca="1">IF(AND($AX$3&lt;&gt;"",BG35&lt;&gt;"",BI35&gt;=IF(BI36="",0,BI36)),SUM(INDIRECT("bm"&amp;ROW()-BI35+1):BM35),"")</f>
        <v>#N/A</v>
      </c>
      <c r="BO35" s="9" t="e">
        <f t="shared" ca="1" si="20"/>
        <v>#N/A</v>
      </c>
      <c r="BP35" s="9" t="str">
        <f ca="1">IF(ISERROR(VLOOKUP(BO35*60,単価表!$B$4:$H$51,$AY$3,FALSE)),"",VLOOKUP(BO35*60,単価表!$B$4:$H$51,$AY$3,FALSE))</f>
        <v/>
      </c>
      <c r="BQ35" s="9" t="str">
        <f t="shared" si="0"/>
        <v/>
      </c>
      <c r="BR35" s="9" t="str">
        <f t="shared" si="21"/>
        <v/>
      </c>
      <c r="BS35" s="9" t="str">
        <f t="shared" si="22"/>
        <v/>
      </c>
      <c r="BT35" s="9" t="str">
        <f t="shared" si="23"/>
        <v/>
      </c>
      <c r="BU35" s="21" t="str">
        <f t="shared" si="24"/>
        <v/>
      </c>
      <c r="BV35" s="21" t="str">
        <f t="shared" si="25"/>
        <v/>
      </c>
      <c r="BW35" s="10" t="str">
        <f t="shared" si="26"/>
        <v/>
      </c>
      <c r="BX35" s="9" t="str">
        <f t="shared" si="27"/>
        <v/>
      </c>
      <c r="BY35" s="9" t="str">
        <f t="shared" si="28"/>
        <v/>
      </c>
      <c r="BZ35" s="9" t="str">
        <f t="shared" si="29"/>
        <v/>
      </c>
      <c r="CA35" s="21" t="str">
        <f t="shared" si="30"/>
        <v/>
      </c>
      <c r="CB35" s="21" t="str">
        <f t="shared" si="31"/>
        <v/>
      </c>
      <c r="CC35" s="9" t="str">
        <f t="shared" si="72"/>
        <v/>
      </c>
      <c r="CD35" s="9" t="str">
        <f t="shared" si="32"/>
        <v/>
      </c>
      <c r="CE35" s="9" t="str">
        <f t="shared" si="33"/>
        <v/>
      </c>
      <c r="CF35" s="9" t="e">
        <f ca="1">IF(AND($AX$3&lt;&gt;"",CA35&lt;&gt;"",CC35&gt;=IF(CC36="",0,CC36)),SUM(INDIRECT("ce"&amp;ROW()-CC35+1):CE35),"")</f>
        <v>#N/A</v>
      </c>
      <c r="CG35" s="9" t="e">
        <f t="shared" ca="1" si="34"/>
        <v>#N/A</v>
      </c>
      <c r="CH35" s="9" t="str">
        <f ca="1">IF(ISERROR(VLOOKUP(CG35*60,単価表!$B$4:$H$51,$AY$3,FALSE)),"",VLOOKUP(CG35*60,単価表!$B$4:$H$51,$AY$3,FALSE))</f>
        <v/>
      </c>
      <c r="CI35" s="9" t="str">
        <f ca="1">IF(CH35="","",CH35+IF(OR(TEXT($AX$3,"000000")="651000",TEXT($AX$3,"000000")="652000",TEXT($AX$3,"000000")="653000"),VLOOKUP(CG35*60,単価表!$B$4:$H$51,$AZ$3,FALSE),0))</f>
        <v/>
      </c>
      <c r="CJ35" s="9" t="str">
        <f t="shared" si="35"/>
        <v/>
      </c>
      <c r="CK35" s="9" t="str">
        <f t="shared" si="36"/>
        <v/>
      </c>
      <c r="CL35" s="9" t="str">
        <f t="shared" si="37"/>
        <v/>
      </c>
      <c r="CM35" s="9" t="str">
        <f t="shared" si="38"/>
        <v/>
      </c>
      <c r="CN35" s="21" t="str">
        <f t="shared" si="39"/>
        <v/>
      </c>
      <c r="CO35" s="21" t="str">
        <f t="shared" si="40"/>
        <v/>
      </c>
      <c r="CP35" s="10" t="str">
        <f t="shared" si="41"/>
        <v/>
      </c>
      <c r="CQ35" s="9" t="str">
        <f t="shared" si="42"/>
        <v/>
      </c>
      <c r="CR35" s="9" t="str">
        <f t="shared" si="43"/>
        <v/>
      </c>
      <c r="CS35" s="9" t="str">
        <f t="shared" si="44"/>
        <v/>
      </c>
      <c r="CT35" s="9" t="str">
        <f t="shared" si="45"/>
        <v/>
      </c>
      <c r="CU35" s="21" t="str">
        <f t="shared" si="46"/>
        <v/>
      </c>
      <c r="CV35" s="21" t="str">
        <f t="shared" si="47"/>
        <v/>
      </c>
      <c r="CW35" s="9" t="str">
        <f t="shared" si="73"/>
        <v/>
      </c>
      <c r="CX35" s="9" t="str">
        <f t="shared" si="48"/>
        <v/>
      </c>
      <c r="CY35" s="9" t="str">
        <f t="shared" si="49"/>
        <v/>
      </c>
      <c r="CZ35" s="9" t="str">
        <f t="shared" si="50"/>
        <v/>
      </c>
      <c r="DA35" s="9" t="str">
        <f t="shared" si="51"/>
        <v/>
      </c>
      <c r="DB35" s="9" t="e">
        <f ca="1">IF(AND($AX$3&lt;&gt;"",CU35&lt;&gt;"",CW35&gt;=IF(CW36="",0,CW36)),SUM(INDIRECT("da"&amp;ROW()-CW35+1):DA35),"")</f>
        <v>#N/A</v>
      </c>
      <c r="DC35" s="9" t="e">
        <f t="shared" ca="1" si="52"/>
        <v>#N/A</v>
      </c>
      <c r="DD35" s="9" t="str">
        <f ca="1">IF(ISERROR(VLOOKUP(DC35*60,単価表!$B$4:$G$51,$AY$3,FALSE)),"",VLOOKUP(DC35*60,単価表!$B$4:$G$51,$AY$3,FALSE))</f>
        <v/>
      </c>
      <c r="DE35" s="9" t="str">
        <f t="shared" si="53"/>
        <v/>
      </c>
      <c r="DF35" s="9" t="str">
        <f t="shared" si="54"/>
        <v/>
      </c>
      <c r="DG35" s="9" t="str">
        <f t="shared" si="55"/>
        <v/>
      </c>
      <c r="DH35" s="9" t="str">
        <f t="shared" si="56"/>
        <v/>
      </c>
      <c r="DI35" s="21" t="str">
        <f t="shared" si="57"/>
        <v/>
      </c>
      <c r="DJ35" s="21" t="str">
        <f t="shared" si="58"/>
        <v/>
      </c>
      <c r="DK35" s="10" t="str">
        <f t="shared" si="59"/>
        <v/>
      </c>
      <c r="DL35" s="9" t="str">
        <f t="shared" si="60"/>
        <v/>
      </c>
      <c r="DM35" s="9" t="str">
        <f t="shared" si="61"/>
        <v/>
      </c>
      <c r="DN35" s="9" t="str">
        <f t="shared" si="62"/>
        <v/>
      </c>
      <c r="DO35" s="21" t="str">
        <f t="shared" si="63"/>
        <v/>
      </c>
      <c r="DP35" s="21" t="str">
        <f t="shared" si="64"/>
        <v/>
      </c>
      <c r="DQ35" s="9" t="str">
        <f t="shared" si="74"/>
        <v/>
      </c>
      <c r="DR35" s="9" t="str">
        <f t="shared" si="65"/>
        <v/>
      </c>
      <c r="DS35" s="9" t="str">
        <f t="shared" si="66"/>
        <v/>
      </c>
      <c r="DT35" s="9" t="e">
        <f ca="1">IF(AND($AX$3&lt;&gt;"",DO35&lt;&gt;"",DQ35&gt;=IF(DQ36="",0,DQ36)),SUM(INDIRECT("ds"&amp;ROW()-DQ35+1):DS35),"")</f>
        <v>#N/A</v>
      </c>
      <c r="DU35" s="9" t="e">
        <f t="shared" ca="1" si="67"/>
        <v>#N/A</v>
      </c>
      <c r="DV35" s="9" t="str">
        <f ca="1">IF(ISERROR(VLOOKUP(DU35*60,単価表!$B$4:$H$51,$AY$3,FALSE)),"",VLOOKUP(DU35*60,単価表!$B$4:$H$51,$AY$3,FALSE))</f>
        <v/>
      </c>
      <c r="DW35" s="9" t="str">
        <f ca="1">IF(DV35="","",DV35+IF(OR(TEXT($AX$3,"000000")="651000",TEXT($AX$3,"000000")="652000",TEXT($AX$3,"000000")="653000"),VLOOKUP(DU35*60,単価表!$B$4:$H$51,$AZ$3,FALSE),0))</f>
        <v/>
      </c>
      <c r="DX35" s="9" t="str">
        <f t="shared" si="68"/>
        <v/>
      </c>
      <c r="DY35" s="9" t="str">
        <f t="shared" si="69"/>
        <v/>
      </c>
      <c r="DZ35" s="9" cm="1">
        <f t="array" ref="DZ35">IF(AND($B35&lt;&gt;"",$F35&lt;&gt;"",$J35&lt;&gt;"",OR($N35&lt;&gt;"",$Q35&lt;&gt;"",$T35&lt;&gt;"")),SUM(($BE$17:$BE$192&lt;&gt;ROW($B35))*($BF$17:$BF$192=$B35)*($BH$17:$BH$192&gt;$F35)*($BG$17:$BG$192&lt;$J35)),0)</f>
        <v>0</v>
      </c>
      <c r="EA35" s="9" cm="1">
        <f t="array" ref="EA35">IF(AND($B35&lt;&gt;"",$F35&lt;&gt;"",$J35&lt;&gt;"",OR($N35&lt;&gt;"",$Q35&lt;&gt;"",$T35&lt;&gt;"")),SUM(($BY$17:$BY$192&lt;&gt;ROW($B35))*($BZ$17:$BZ$192=$B35)*($CB$17:$CB$192&gt;$F35)*($CA$17:$CA$192&lt;$J35)),0)</f>
        <v>0</v>
      </c>
      <c r="EB35" s="9" cm="1">
        <f t="array" ref="EB35">IF(AND($B35&lt;&gt;"",$F35&lt;&gt;"",$J35&lt;&gt;"",OR($N35&lt;&gt;"",$Q35&lt;&gt;"",$T35&lt;&gt;"")),SUM(($CS$17:$CS$192&lt;&gt;ROW($B35))*($CT$17:$CT$192=$B35)*($CV$17:$CV$192&gt;$F35)*($CU$17:$CU$192&lt;$J35)),0)</f>
        <v>0</v>
      </c>
      <c r="EC35" s="9" cm="1">
        <f t="array" ref="EC35">IF(AND($B35&lt;&gt;"",$F35&lt;&gt;"",$J35&lt;&gt;"",OR($N35&lt;&gt;"",$Q35&lt;&gt;"",$T35&lt;&gt;"")),SUM(($DM$17:$DM$192&lt;&gt;ROW($B35))*($DN$17:$DN$192=$B35)*($DP$17:$DP$192&gt;$F35)*($DO$17:$DO$192&lt;$J35)),0)</f>
        <v>0</v>
      </c>
      <c r="ED35" s="9">
        <f t="shared" ca="1" si="70"/>
        <v>0</v>
      </c>
    </row>
    <row r="36" spans="2:134" ht="21.75" customHeight="1" x14ac:dyDescent="0.4">
      <c r="B36" s="86"/>
      <c r="C36" s="86"/>
      <c r="D36" s="87" t="str">
        <f t="shared" si="75"/>
        <v/>
      </c>
      <c r="E36" s="87"/>
      <c r="F36" s="88"/>
      <c r="G36" s="88"/>
      <c r="H36" s="88"/>
      <c r="I36" s="88"/>
      <c r="J36" s="88"/>
      <c r="K36" s="88"/>
      <c r="L36" s="88"/>
      <c r="M36" s="88"/>
      <c r="N36" s="89"/>
      <c r="O36" s="89"/>
      <c r="P36" s="89"/>
      <c r="Q36" s="89"/>
      <c r="R36" s="89"/>
      <c r="S36" s="89"/>
      <c r="T36" s="89"/>
      <c r="U36" s="89"/>
      <c r="V36" s="89"/>
      <c r="W36" s="94" t="str">
        <f t="shared" si="1"/>
        <v/>
      </c>
      <c r="X36" s="94"/>
      <c r="Y36" s="94"/>
      <c r="Z36" s="94" t="str">
        <f t="shared" si="2"/>
        <v/>
      </c>
      <c r="AA36" s="94"/>
      <c r="AB36" s="94"/>
      <c r="AC36" s="95" t="str">
        <f t="shared" si="3"/>
        <v/>
      </c>
      <c r="AD36" s="95"/>
      <c r="AE36" s="95"/>
      <c r="AF36" s="95"/>
      <c r="AG36" s="95" t="str">
        <f t="shared" si="4"/>
        <v/>
      </c>
      <c r="AH36" s="95"/>
      <c r="AI36" s="95"/>
      <c r="AJ36" s="95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20"/>
      <c r="AX36" s="10" t="str">
        <f t="shared" si="5"/>
        <v/>
      </c>
      <c r="AY36" s="10" t="str">
        <f t="shared" si="6"/>
        <v/>
      </c>
      <c r="AZ36" s="21" t="str">
        <f t="shared" si="7"/>
        <v/>
      </c>
      <c r="BA36" s="21" t="str">
        <f t="shared" si="8"/>
        <v/>
      </c>
      <c r="BB36" s="10" t="str">
        <f t="shared" si="9"/>
        <v/>
      </c>
      <c r="BC36" s="10" t="str">
        <f t="shared" si="10"/>
        <v/>
      </c>
      <c r="BD36" s="10" t="str">
        <f t="shared" si="11"/>
        <v/>
      </c>
      <c r="BE36" s="9" t="str">
        <f t="shared" si="12"/>
        <v/>
      </c>
      <c r="BF36" s="9" t="str">
        <f t="shared" si="13"/>
        <v/>
      </c>
      <c r="BG36" s="21" t="str">
        <f t="shared" si="14"/>
        <v/>
      </c>
      <c r="BH36" s="21" t="str">
        <f t="shared" si="15"/>
        <v/>
      </c>
      <c r="BI36" s="9" t="str">
        <f t="shared" si="71"/>
        <v/>
      </c>
      <c r="BJ36" s="10" t="str">
        <f t="shared" si="16"/>
        <v/>
      </c>
      <c r="BK36" s="9" t="str">
        <f t="shared" si="17"/>
        <v/>
      </c>
      <c r="BL36" s="9" t="str">
        <f t="shared" si="18"/>
        <v/>
      </c>
      <c r="BM36" s="9" t="str">
        <f t="shared" si="19"/>
        <v/>
      </c>
      <c r="BN36" s="9" t="e">
        <f ca="1">IF(AND($AX$3&lt;&gt;"",BG36&lt;&gt;"",BI36&gt;=IF(BI37="",0,BI37)),SUM(INDIRECT("bm"&amp;ROW()-BI36+1):BM36),"")</f>
        <v>#N/A</v>
      </c>
      <c r="BO36" s="9" t="e">
        <f t="shared" ca="1" si="20"/>
        <v>#N/A</v>
      </c>
      <c r="BP36" s="9" t="str">
        <f ca="1">IF(ISERROR(VLOOKUP(BO36*60,単価表!$B$4:$H$51,$AY$3,FALSE)),"",VLOOKUP(BO36*60,単価表!$B$4:$H$51,$AY$3,FALSE))</f>
        <v/>
      </c>
      <c r="BQ36" s="9" t="str">
        <f t="shared" si="0"/>
        <v/>
      </c>
      <c r="BR36" s="9" t="str">
        <f t="shared" si="21"/>
        <v/>
      </c>
      <c r="BS36" s="9" t="str">
        <f t="shared" si="22"/>
        <v/>
      </c>
      <c r="BT36" s="9" t="str">
        <f t="shared" si="23"/>
        <v/>
      </c>
      <c r="BU36" s="21" t="str">
        <f t="shared" si="24"/>
        <v/>
      </c>
      <c r="BV36" s="21" t="str">
        <f t="shared" si="25"/>
        <v/>
      </c>
      <c r="BW36" s="10" t="str">
        <f t="shared" si="26"/>
        <v/>
      </c>
      <c r="BX36" s="9" t="str">
        <f t="shared" si="27"/>
        <v/>
      </c>
      <c r="BY36" s="9" t="str">
        <f t="shared" si="28"/>
        <v/>
      </c>
      <c r="BZ36" s="9" t="str">
        <f t="shared" si="29"/>
        <v/>
      </c>
      <c r="CA36" s="21" t="str">
        <f t="shared" si="30"/>
        <v/>
      </c>
      <c r="CB36" s="21" t="str">
        <f t="shared" si="31"/>
        <v/>
      </c>
      <c r="CC36" s="9" t="str">
        <f t="shared" si="72"/>
        <v/>
      </c>
      <c r="CD36" s="9" t="str">
        <f t="shared" si="32"/>
        <v/>
      </c>
      <c r="CE36" s="9" t="str">
        <f t="shared" si="33"/>
        <v/>
      </c>
      <c r="CF36" s="9" t="e">
        <f ca="1">IF(AND($AX$3&lt;&gt;"",CA36&lt;&gt;"",CC36&gt;=IF(CC37="",0,CC37)),SUM(INDIRECT("ce"&amp;ROW()-CC36+1):CE36),"")</f>
        <v>#N/A</v>
      </c>
      <c r="CG36" s="9" t="e">
        <f t="shared" ca="1" si="34"/>
        <v>#N/A</v>
      </c>
      <c r="CH36" s="9" t="str">
        <f ca="1">IF(ISERROR(VLOOKUP(CG36*60,単価表!$B$4:$H$51,$AY$3,FALSE)),"",VLOOKUP(CG36*60,単価表!$B$4:$H$51,$AY$3,FALSE))</f>
        <v/>
      </c>
      <c r="CI36" s="9" t="str">
        <f ca="1">IF(CH36="","",CH36+IF(OR(TEXT($AX$3,"000000")="651000",TEXT($AX$3,"000000")="652000",TEXT($AX$3,"000000")="653000"),VLOOKUP(CG36*60,単価表!$B$4:$H$51,$AZ$3,FALSE),0))</f>
        <v/>
      </c>
      <c r="CJ36" s="9" t="str">
        <f t="shared" si="35"/>
        <v/>
      </c>
      <c r="CK36" s="9" t="str">
        <f t="shared" si="36"/>
        <v/>
      </c>
      <c r="CL36" s="9" t="str">
        <f t="shared" si="37"/>
        <v/>
      </c>
      <c r="CM36" s="9" t="str">
        <f t="shared" si="38"/>
        <v/>
      </c>
      <c r="CN36" s="21" t="str">
        <f t="shared" si="39"/>
        <v/>
      </c>
      <c r="CO36" s="21" t="str">
        <f t="shared" si="40"/>
        <v/>
      </c>
      <c r="CP36" s="10" t="str">
        <f t="shared" si="41"/>
        <v/>
      </c>
      <c r="CQ36" s="9" t="str">
        <f t="shared" si="42"/>
        <v/>
      </c>
      <c r="CR36" s="9" t="str">
        <f t="shared" si="43"/>
        <v/>
      </c>
      <c r="CS36" s="9" t="str">
        <f t="shared" si="44"/>
        <v/>
      </c>
      <c r="CT36" s="9" t="str">
        <f t="shared" si="45"/>
        <v/>
      </c>
      <c r="CU36" s="21" t="str">
        <f t="shared" si="46"/>
        <v/>
      </c>
      <c r="CV36" s="21" t="str">
        <f t="shared" si="47"/>
        <v/>
      </c>
      <c r="CW36" s="9" t="str">
        <f t="shared" si="73"/>
        <v/>
      </c>
      <c r="CX36" s="9" t="str">
        <f t="shared" si="48"/>
        <v/>
      </c>
      <c r="CY36" s="9" t="str">
        <f t="shared" si="49"/>
        <v/>
      </c>
      <c r="CZ36" s="9" t="str">
        <f t="shared" si="50"/>
        <v/>
      </c>
      <c r="DA36" s="9" t="str">
        <f t="shared" si="51"/>
        <v/>
      </c>
      <c r="DB36" s="9" t="e">
        <f ca="1">IF(AND($AX$3&lt;&gt;"",CU36&lt;&gt;"",CW36&gt;=IF(CW37="",0,CW37)),SUM(INDIRECT("da"&amp;ROW()-CW36+1):DA36),"")</f>
        <v>#N/A</v>
      </c>
      <c r="DC36" s="9" t="e">
        <f t="shared" ca="1" si="52"/>
        <v>#N/A</v>
      </c>
      <c r="DD36" s="9" t="str">
        <f ca="1">IF(ISERROR(VLOOKUP(DC36*60,単価表!$B$4:$G$51,$AY$3,FALSE)),"",VLOOKUP(DC36*60,単価表!$B$4:$G$51,$AY$3,FALSE))</f>
        <v/>
      </c>
      <c r="DE36" s="9" t="str">
        <f t="shared" si="53"/>
        <v/>
      </c>
      <c r="DF36" s="9" t="str">
        <f t="shared" si="54"/>
        <v/>
      </c>
      <c r="DG36" s="9" t="str">
        <f t="shared" si="55"/>
        <v/>
      </c>
      <c r="DH36" s="9" t="str">
        <f t="shared" si="56"/>
        <v/>
      </c>
      <c r="DI36" s="21" t="str">
        <f t="shared" si="57"/>
        <v/>
      </c>
      <c r="DJ36" s="21" t="str">
        <f t="shared" si="58"/>
        <v/>
      </c>
      <c r="DK36" s="10" t="str">
        <f t="shared" si="59"/>
        <v/>
      </c>
      <c r="DL36" s="9" t="str">
        <f t="shared" si="60"/>
        <v/>
      </c>
      <c r="DM36" s="9" t="str">
        <f t="shared" si="61"/>
        <v/>
      </c>
      <c r="DN36" s="9" t="str">
        <f t="shared" si="62"/>
        <v/>
      </c>
      <c r="DO36" s="21" t="str">
        <f t="shared" si="63"/>
        <v/>
      </c>
      <c r="DP36" s="21" t="str">
        <f t="shared" si="64"/>
        <v/>
      </c>
      <c r="DQ36" s="9" t="str">
        <f t="shared" si="74"/>
        <v/>
      </c>
      <c r="DR36" s="9" t="str">
        <f t="shared" si="65"/>
        <v/>
      </c>
      <c r="DS36" s="9" t="str">
        <f t="shared" si="66"/>
        <v/>
      </c>
      <c r="DT36" s="9" t="e">
        <f ca="1">IF(AND($AX$3&lt;&gt;"",DO36&lt;&gt;"",DQ36&gt;=IF(DQ37="",0,DQ37)),SUM(INDIRECT("ds"&amp;ROW()-DQ36+1):DS36),"")</f>
        <v>#N/A</v>
      </c>
      <c r="DU36" s="9" t="e">
        <f t="shared" ca="1" si="67"/>
        <v>#N/A</v>
      </c>
      <c r="DV36" s="9" t="str">
        <f ca="1">IF(ISERROR(VLOOKUP(DU36*60,単価表!$B$4:$H$51,$AY$3,FALSE)),"",VLOOKUP(DU36*60,単価表!$B$4:$H$51,$AY$3,FALSE))</f>
        <v/>
      </c>
      <c r="DW36" s="9" t="str">
        <f ca="1">IF(DV36="","",DV36+IF(OR(TEXT($AX$3,"000000")="651000",TEXT($AX$3,"000000")="652000",TEXT($AX$3,"000000")="653000"),VLOOKUP(DU36*60,単価表!$B$4:$H$51,$AZ$3,FALSE),0))</f>
        <v/>
      </c>
      <c r="DX36" s="9" t="str">
        <f t="shared" si="68"/>
        <v/>
      </c>
      <c r="DY36" s="9" t="str">
        <f t="shared" si="69"/>
        <v/>
      </c>
      <c r="DZ36" s="9" cm="1">
        <f t="array" ref="DZ36">IF(AND($B36&lt;&gt;"",$F36&lt;&gt;"",$J36&lt;&gt;"",OR($N36&lt;&gt;"",$Q36&lt;&gt;"",$T36&lt;&gt;"")),SUM(($BE$17:$BE$192&lt;&gt;ROW($B36))*($BF$17:$BF$192=$B36)*($BH$17:$BH$192&gt;$F36)*($BG$17:$BG$192&lt;$J36)),0)</f>
        <v>0</v>
      </c>
      <c r="EA36" s="9" cm="1">
        <f t="array" ref="EA36">IF(AND($B36&lt;&gt;"",$F36&lt;&gt;"",$J36&lt;&gt;"",OR($N36&lt;&gt;"",$Q36&lt;&gt;"",$T36&lt;&gt;"")),SUM(($BY$17:$BY$192&lt;&gt;ROW($B36))*($BZ$17:$BZ$192=$B36)*($CB$17:$CB$192&gt;$F36)*($CA$17:$CA$192&lt;$J36)),0)</f>
        <v>0</v>
      </c>
      <c r="EB36" s="9" cm="1">
        <f t="array" ref="EB36">IF(AND($B36&lt;&gt;"",$F36&lt;&gt;"",$J36&lt;&gt;"",OR($N36&lt;&gt;"",$Q36&lt;&gt;"",$T36&lt;&gt;"")),SUM(($CS$17:$CS$192&lt;&gt;ROW($B36))*($CT$17:$CT$192=$B36)*($CV$17:$CV$192&gt;$F36)*($CU$17:$CU$192&lt;$J36)),0)</f>
        <v>0</v>
      </c>
      <c r="EC36" s="9" cm="1">
        <f t="array" ref="EC36">IF(AND($B36&lt;&gt;"",$F36&lt;&gt;"",$J36&lt;&gt;"",OR($N36&lt;&gt;"",$Q36&lt;&gt;"",$T36&lt;&gt;"")),SUM(($DM$17:$DM$192&lt;&gt;ROW($B36))*($DN$17:$DN$192=$B36)*($DP$17:$DP$192&gt;$F36)*($DO$17:$DO$192&lt;$J36)),0)</f>
        <v>0</v>
      </c>
      <c r="ED36" s="9">
        <f t="shared" ca="1" si="70"/>
        <v>0</v>
      </c>
    </row>
    <row r="37" spans="2:134" ht="21.75" customHeight="1" x14ac:dyDescent="0.4">
      <c r="B37" s="86"/>
      <c r="C37" s="86"/>
      <c r="D37" s="87" t="str">
        <f t="shared" si="75"/>
        <v/>
      </c>
      <c r="E37" s="87"/>
      <c r="F37" s="88"/>
      <c r="G37" s="88"/>
      <c r="H37" s="88"/>
      <c r="I37" s="88"/>
      <c r="J37" s="88"/>
      <c r="K37" s="88"/>
      <c r="L37" s="88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94" t="str">
        <f t="shared" si="1"/>
        <v/>
      </c>
      <c r="X37" s="94"/>
      <c r="Y37" s="94"/>
      <c r="Z37" s="94" t="str">
        <f t="shared" si="2"/>
        <v/>
      </c>
      <c r="AA37" s="94"/>
      <c r="AB37" s="94"/>
      <c r="AC37" s="95" t="str">
        <f t="shared" si="3"/>
        <v/>
      </c>
      <c r="AD37" s="95"/>
      <c r="AE37" s="95"/>
      <c r="AF37" s="95"/>
      <c r="AG37" s="95" t="str">
        <f t="shared" si="4"/>
        <v/>
      </c>
      <c r="AH37" s="95"/>
      <c r="AI37" s="95"/>
      <c r="AJ37" s="95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20"/>
      <c r="AX37" s="10" t="str">
        <f t="shared" si="5"/>
        <v/>
      </c>
      <c r="AY37" s="10" t="str">
        <f t="shared" si="6"/>
        <v/>
      </c>
      <c r="AZ37" s="21" t="str">
        <f t="shared" si="7"/>
        <v/>
      </c>
      <c r="BA37" s="21" t="str">
        <f t="shared" si="8"/>
        <v/>
      </c>
      <c r="BB37" s="10" t="str">
        <f t="shared" si="9"/>
        <v/>
      </c>
      <c r="BC37" s="10" t="str">
        <f t="shared" si="10"/>
        <v/>
      </c>
      <c r="BD37" s="10" t="str">
        <f t="shared" si="11"/>
        <v/>
      </c>
      <c r="BE37" s="9" t="str">
        <f t="shared" si="12"/>
        <v/>
      </c>
      <c r="BF37" s="9" t="str">
        <f t="shared" si="13"/>
        <v/>
      </c>
      <c r="BG37" s="21" t="str">
        <f t="shared" si="14"/>
        <v/>
      </c>
      <c r="BH37" s="21" t="str">
        <f t="shared" si="15"/>
        <v/>
      </c>
      <c r="BI37" s="9" t="str">
        <f t="shared" si="71"/>
        <v/>
      </c>
      <c r="BJ37" s="10" t="str">
        <f t="shared" si="16"/>
        <v/>
      </c>
      <c r="BK37" s="9" t="str">
        <f t="shared" si="17"/>
        <v/>
      </c>
      <c r="BL37" s="9" t="str">
        <f t="shared" si="18"/>
        <v/>
      </c>
      <c r="BM37" s="9" t="str">
        <f t="shared" si="19"/>
        <v/>
      </c>
      <c r="BN37" s="9" t="e">
        <f ca="1">IF(AND($AX$3&lt;&gt;"",BG37&lt;&gt;"",BI37&gt;=IF(BI38="",0,BI38)),SUM(INDIRECT("bm"&amp;ROW()-BI37+1):BM37),"")</f>
        <v>#N/A</v>
      </c>
      <c r="BO37" s="9" t="e">
        <f t="shared" ca="1" si="20"/>
        <v>#N/A</v>
      </c>
      <c r="BP37" s="9" t="str">
        <f ca="1">IF(ISERROR(VLOOKUP(BO37*60,単価表!$B$4:$H$51,$AY$3,FALSE)),"",VLOOKUP(BO37*60,単価表!$B$4:$H$51,$AY$3,FALSE))</f>
        <v/>
      </c>
      <c r="BQ37" s="9" t="str">
        <f t="shared" si="0"/>
        <v/>
      </c>
      <c r="BR37" s="9" t="str">
        <f t="shared" si="21"/>
        <v/>
      </c>
      <c r="BS37" s="9" t="str">
        <f t="shared" si="22"/>
        <v/>
      </c>
      <c r="BT37" s="9" t="str">
        <f t="shared" si="23"/>
        <v/>
      </c>
      <c r="BU37" s="21" t="str">
        <f t="shared" si="24"/>
        <v/>
      </c>
      <c r="BV37" s="21" t="str">
        <f t="shared" si="25"/>
        <v/>
      </c>
      <c r="BW37" s="10" t="str">
        <f t="shared" si="26"/>
        <v/>
      </c>
      <c r="BX37" s="9" t="str">
        <f t="shared" si="27"/>
        <v/>
      </c>
      <c r="BY37" s="9" t="str">
        <f t="shared" si="28"/>
        <v/>
      </c>
      <c r="BZ37" s="9" t="str">
        <f t="shared" si="29"/>
        <v/>
      </c>
      <c r="CA37" s="21" t="str">
        <f t="shared" si="30"/>
        <v/>
      </c>
      <c r="CB37" s="21" t="str">
        <f t="shared" si="31"/>
        <v/>
      </c>
      <c r="CC37" s="9" t="str">
        <f t="shared" si="72"/>
        <v/>
      </c>
      <c r="CD37" s="9" t="str">
        <f t="shared" si="32"/>
        <v/>
      </c>
      <c r="CE37" s="9" t="str">
        <f t="shared" si="33"/>
        <v/>
      </c>
      <c r="CF37" s="9" t="e">
        <f ca="1">IF(AND($AX$3&lt;&gt;"",CA37&lt;&gt;"",CC37&gt;=IF(CC38="",0,CC38)),SUM(INDIRECT("ce"&amp;ROW()-CC37+1):CE37),"")</f>
        <v>#N/A</v>
      </c>
      <c r="CG37" s="9" t="e">
        <f t="shared" ca="1" si="34"/>
        <v>#N/A</v>
      </c>
      <c r="CH37" s="9" t="str">
        <f ca="1">IF(ISERROR(VLOOKUP(CG37*60,単価表!$B$4:$H$51,$AY$3,FALSE)),"",VLOOKUP(CG37*60,単価表!$B$4:$H$51,$AY$3,FALSE))</f>
        <v/>
      </c>
      <c r="CI37" s="9" t="str">
        <f ca="1">IF(CH37="","",CH37+IF(OR(TEXT($AX$3,"000000")="651000",TEXT($AX$3,"000000")="652000",TEXT($AX$3,"000000")="653000"),VLOOKUP(CG37*60,単価表!$B$4:$H$51,$AZ$3,FALSE),0))</f>
        <v/>
      </c>
      <c r="CJ37" s="9" t="str">
        <f t="shared" si="35"/>
        <v/>
      </c>
      <c r="CK37" s="9" t="str">
        <f t="shared" si="36"/>
        <v/>
      </c>
      <c r="CL37" s="9" t="str">
        <f t="shared" si="37"/>
        <v/>
      </c>
      <c r="CM37" s="9" t="str">
        <f t="shared" si="38"/>
        <v/>
      </c>
      <c r="CN37" s="21" t="str">
        <f t="shared" si="39"/>
        <v/>
      </c>
      <c r="CO37" s="21" t="str">
        <f t="shared" si="40"/>
        <v/>
      </c>
      <c r="CP37" s="10" t="str">
        <f t="shared" si="41"/>
        <v/>
      </c>
      <c r="CQ37" s="9" t="str">
        <f t="shared" si="42"/>
        <v/>
      </c>
      <c r="CR37" s="9" t="str">
        <f t="shared" si="43"/>
        <v/>
      </c>
      <c r="CS37" s="9" t="str">
        <f t="shared" si="44"/>
        <v/>
      </c>
      <c r="CT37" s="9" t="str">
        <f t="shared" si="45"/>
        <v/>
      </c>
      <c r="CU37" s="21" t="str">
        <f t="shared" si="46"/>
        <v/>
      </c>
      <c r="CV37" s="21" t="str">
        <f t="shared" si="47"/>
        <v/>
      </c>
      <c r="CW37" s="9" t="str">
        <f t="shared" si="73"/>
        <v/>
      </c>
      <c r="CX37" s="9" t="str">
        <f t="shared" si="48"/>
        <v/>
      </c>
      <c r="CY37" s="9" t="str">
        <f t="shared" si="49"/>
        <v/>
      </c>
      <c r="CZ37" s="9" t="str">
        <f t="shared" si="50"/>
        <v/>
      </c>
      <c r="DA37" s="9" t="str">
        <f t="shared" si="51"/>
        <v/>
      </c>
      <c r="DB37" s="9" t="e">
        <f ca="1">IF(AND($AX$3&lt;&gt;"",CU37&lt;&gt;"",CW37&gt;=IF(CW38="",0,CW38)),SUM(INDIRECT("da"&amp;ROW()-CW37+1):DA37),"")</f>
        <v>#N/A</v>
      </c>
      <c r="DC37" s="9" t="e">
        <f t="shared" ca="1" si="52"/>
        <v>#N/A</v>
      </c>
      <c r="DD37" s="9" t="str">
        <f ca="1">IF(ISERROR(VLOOKUP(DC37*60,単価表!$B$4:$G$51,$AY$3,FALSE)),"",VLOOKUP(DC37*60,単価表!$B$4:$G$51,$AY$3,FALSE))</f>
        <v/>
      </c>
      <c r="DE37" s="9" t="str">
        <f t="shared" si="53"/>
        <v/>
      </c>
      <c r="DF37" s="9" t="str">
        <f t="shared" si="54"/>
        <v/>
      </c>
      <c r="DG37" s="9" t="str">
        <f t="shared" si="55"/>
        <v/>
      </c>
      <c r="DH37" s="9" t="str">
        <f t="shared" si="56"/>
        <v/>
      </c>
      <c r="DI37" s="21" t="str">
        <f t="shared" si="57"/>
        <v/>
      </c>
      <c r="DJ37" s="21" t="str">
        <f t="shared" si="58"/>
        <v/>
      </c>
      <c r="DK37" s="10" t="str">
        <f t="shared" si="59"/>
        <v/>
      </c>
      <c r="DL37" s="9" t="str">
        <f t="shared" si="60"/>
        <v/>
      </c>
      <c r="DM37" s="9" t="str">
        <f t="shared" si="61"/>
        <v/>
      </c>
      <c r="DN37" s="9" t="str">
        <f t="shared" si="62"/>
        <v/>
      </c>
      <c r="DO37" s="21" t="str">
        <f t="shared" si="63"/>
        <v/>
      </c>
      <c r="DP37" s="21" t="str">
        <f t="shared" si="64"/>
        <v/>
      </c>
      <c r="DQ37" s="9" t="str">
        <f t="shared" si="74"/>
        <v/>
      </c>
      <c r="DR37" s="9" t="str">
        <f t="shared" si="65"/>
        <v/>
      </c>
      <c r="DS37" s="9" t="str">
        <f t="shared" si="66"/>
        <v/>
      </c>
      <c r="DT37" s="9" t="e">
        <f ca="1">IF(AND($AX$3&lt;&gt;"",DO37&lt;&gt;"",DQ37&gt;=IF(DQ38="",0,DQ38)),SUM(INDIRECT("ds"&amp;ROW()-DQ37+1):DS37),"")</f>
        <v>#N/A</v>
      </c>
      <c r="DU37" s="9" t="e">
        <f t="shared" ca="1" si="67"/>
        <v>#N/A</v>
      </c>
      <c r="DV37" s="9" t="str">
        <f ca="1">IF(ISERROR(VLOOKUP(DU37*60,単価表!$B$4:$H$51,$AY$3,FALSE)),"",VLOOKUP(DU37*60,単価表!$B$4:$H$51,$AY$3,FALSE))</f>
        <v/>
      </c>
      <c r="DW37" s="9" t="str">
        <f ca="1">IF(DV37="","",DV37+IF(OR(TEXT($AX$3,"000000")="651000",TEXT($AX$3,"000000")="652000",TEXT($AX$3,"000000")="653000"),VLOOKUP(DU37*60,単価表!$B$4:$H$51,$AZ$3,FALSE),0))</f>
        <v/>
      </c>
      <c r="DX37" s="9" t="str">
        <f t="shared" si="68"/>
        <v/>
      </c>
      <c r="DY37" s="9" t="str">
        <f t="shared" si="69"/>
        <v/>
      </c>
      <c r="DZ37" s="9" cm="1">
        <f t="array" ref="DZ37">IF(AND($B37&lt;&gt;"",$F37&lt;&gt;"",$J37&lt;&gt;"",OR($N37&lt;&gt;"",$Q37&lt;&gt;"",$T37&lt;&gt;"")),SUM(($BE$17:$BE$192&lt;&gt;ROW($B37))*($BF$17:$BF$192=$B37)*($BH$17:$BH$192&gt;$F37)*($BG$17:$BG$192&lt;$J37)),0)</f>
        <v>0</v>
      </c>
      <c r="EA37" s="9" cm="1">
        <f t="array" ref="EA37">IF(AND($B37&lt;&gt;"",$F37&lt;&gt;"",$J37&lt;&gt;"",OR($N37&lt;&gt;"",$Q37&lt;&gt;"",$T37&lt;&gt;"")),SUM(($BY$17:$BY$192&lt;&gt;ROW($B37))*($BZ$17:$BZ$192=$B37)*($CB$17:$CB$192&gt;$F37)*($CA$17:$CA$192&lt;$J37)),0)</f>
        <v>0</v>
      </c>
      <c r="EB37" s="9" cm="1">
        <f t="array" ref="EB37">IF(AND($B37&lt;&gt;"",$F37&lt;&gt;"",$J37&lt;&gt;"",OR($N37&lt;&gt;"",$Q37&lt;&gt;"",$T37&lt;&gt;"")),SUM(($CS$17:$CS$192&lt;&gt;ROW($B37))*($CT$17:$CT$192=$B37)*($CV$17:$CV$192&gt;$F37)*($CU$17:$CU$192&lt;$J37)),0)</f>
        <v>0</v>
      </c>
      <c r="EC37" s="9" cm="1">
        <f t="array" ref="EC37">IF(AND($B37&lt;&gt;"",$F37&lt;&gt;"",$J37&lt;&gt;"",OR($N37&lt;&gt;"",$Q37&lt;&gt;"",$T37&lt;&gt;"")),SUM(($DM$17:$DM$192&lt;&gt;ROW($B37))*($DN$17:$DN$192=$B37)*($DP$17:$DP$192&gt;$F37)*($DO$17:$DO$192&lt;$J37)),0)</f>
        <v>0</v>
      </c>
      <c r="ED37" s="9">
        <f t="shared" ca="1" si="70"/>
        <v>0</v>
      </c>
    </row>
    <row r="38" spans="2:134" ht="21.75" customHeight="1" x14ac:dyDescent="0.4">
      <c r="B38" s="86"/>
      <c r="C38" s="86"/>
      <c r="D38" s="87" t="str">
        <f t="shared" si="75"/>
        <v/>
      </c>
      <c r="E38" s="87"/>
      <c r="F38" s="88"/>
      <c r="G38" s="88"/>
      <c r="H38" s="88"/>
      <c r="I38" s="88"/>
      <c r="J38" s="88"/>
      <c r="K38" s="88"/>
      <c r="L38" s="88"/>
      <c r="M38" s="88"/>
      <c r="N38" s="89"/>
      <c r="O38" s="89"/>
      <c r="P38" s="89"/>
      <c r="Q38" s="89"/>
      <c r="R38" s="89"/>
      <c r="S38" s="89"/>
      <c r="T38" s="89"/>
      <c r="U38" s="89"/>
      <c r="V38" s="89"/>
      <c r="W38" s="94" t="str">
        <f t="shared" si="1"/>
        <v/>
      </c>
      <c r="X38" s="94"/>
      <c r="Y38" s="94"/>
      <c r="Z38" s="94" t="str">
        <f t="shared" si="2"/>
        <v/>
      </c>
      <c r="AA38" s="94"/>
      <c r="AB38" s="94"/>
      <c r="AC38" s="95" t="str">
        <f t="shared" si="3"/>
        <v/>
      </c>
      <c r="AD38" s="95"/>
      <c r="AE38" s="95"/>
      <c r="AF38" s="95"/>
      <c r="AG38" s="95" t="str">
        <f t="shared" si="4"/>
        <v/>
      </c>
      <c r="AH38" s="95"/>
      <c r="AI38" s="95"/>
      <c r="AJ38" s="95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20"/>
      <c r="AX38" s="10" t="str">
        <f t="shared" si="5"/>
        <v/>
      </c>
      <c r="AY38" s="10" t="str">
        <f t="shared" si="6"/>
        <v/>
      </c>
      <c r="AZ38" s="21" t="str">
        <f t="shared" si="7"/>
        <v/>
      </c>
      <c r="BA38" s="21" t="str">
        <f t="shared" si="8"/>
        <v/>
      </c>
      <c r="BB38" s="10" t="str">
        <f t="shared" si="9"/>
        <v/>
      </c>
      <c r="BC38" s="10" t="str">
        <f t="shared" si="10"/>
        <v/>
      </c>
      <c r="BD38" s="10" t="str">
        <f t="shared" si="11"/>
        <v/>
      </c>
      <c r="BE38" s="9" t="str">
        <f t="shared" si="12"/>
        <v/>
      </c>
      <c r="BF38" s="9" t="str">
        <f t="shared" si="13"/>
        <v/>
      </c>
      <c r="BG38" s="21" t="str">
        <f t="shared" si="14"/>
        <v/>
      </c>
      <c r="BH38" s="21" t="str">
        <f t="shared" si="15"/>
        <v/>
      </c>
      <c r="BI38" s="9" t="str">
        <f t="shared" si="71"/>
        <v/>
      </c>
      <c r="BJ38" s="10" t="str">
        <f t="shared" si="16"/>
        <v/>
      </c>
      <c r="BK38" s="9" t="str">
        <f t="shared" si="17"/>
        <v/>
      </c>
      <c r="BL38" s="9" t="str">
        <f t="shared" si="18"/>
        <v/>
      </c>
      <c r="BM38" s="9" t="str">
        <f t="shared" si="19"/>
        <v/>
      </c>
      <c r="BN38" s="9" t="e">
        <f ca="1">IF(AND($AX$3&lt;&gt;"",BG38&lt;&gt;"",BI38&gt;=IF(BI39="",0,BI39)),SUM(INDIRECT("bm"&amp;ROW()-BI38+1):BM38),"")</f>
        <v>#N/A</v>
      </c>
      <c r="BO38" s="9" t="e">
        <f t="shared" ca="1" si="20"/>
        <v>#N/A</v>
      </c>
      <c r="BP38" s="9" t="str">
        <f ca="1">IF(ISERROR(VLOOKUP(BO38*60,単価表!$B$4:$H$51,$AY$3,FALSE)),"",VLOOKUP(BO38*60,単価表!$B$4:$H$51,$AY$3,FALSE))</f>
        <v/>
      </c>
      <c r="BQ38" s="9" t="str">
        <f t="shared" si="0"/>
        <v/>
      </c>
      <c r="BR38" s="9" t="str">
        <f t="shared" si="21"/>
        <v/>
      </c>
      <c r="BS38" s="9" t="str">
        <f t="shared" si="22"/>
        <v/>
      </c>
      <c r="BT38" s="9" t="str">
        <f t="shared" si="23"/>
        <v/>
      </c>
      <c r="BU38" s="21" t="str">
        <f t="shared" si="24"/>
        <v/>
      </c>
      <c r="BV38" s="21" t="str">
        <f t="shared" si="25"/>
        <v/>
      </c>
      <c r="BW38" s="10" t="str">
        <f t="shared" si="26"/>
        <v/>
      </c>
      <c r="BX38" s="9" t="str">
        <f t="shared" si="27"/>
        <v/>
      </c>
      <c r="BY38" s="9" t="str">
        <f t="shared" si="28"/>
        <v/>
      </c>
      <c r="BZ38" s="9" t="str">
        <f t="shared" si="29"/>
        <v/>
      </c>
      <c r="CA38" s="21" t="str">
        <f t="shared" si="30"/>
        <v/>
      </c>
      <c r="CB38" s="21" t="str">
        <f t="shared" si="31"/>
        <v/>
      </c>
      <c r="CC38" s="9" t="str">
        <f t="shared" si="72"/>
        <v/>
      </c>
      <c r="CD38" s="9" t="str">
        <f t="shared" si="32"/>
        <v/>
      </c>
      <c r="CE38" s="9" t="str">
        <f t="shared" si="33"/>
        <v/>
      </c>
      <c r="CF38" s="9" t="e">
        <f ca="1">IF(AND($AX$3&lt;&gt;"",CA38&lt;&gt;"",CC38&gt;=IF(CC39="",0,CC39)),SUM(INDIRECT("ce"&amp;ROW()-CC38+1):CE38),"")</f>
        <v>#N/A</v>
      </c>
      <c r="CG38" s="9" t="e">
        <f t="shared" ca="1" si="34"/>
        <v>#N/A</v>
      </c>
      <c r="CH38" s="9" t="str">
        <f ca="1">IF(ISERROR(VLOOKUP(CG38*60,単価表!$B$4:$H$51,$AY$3,FALSE)),"",VLOOKUP(CG38*60,単価表!$B$4:$H$51,$AY$3,FALSE))</f>
        <v/>
      </c>
      <c r="CI38" s="9" t="str">
        <f ca="1">IF(CH38="","",CH38+IF(OR(TEXT($AX$3,"000000")="651000",TEXT($AX$3,"000000")="652000",TEXT($AX$3,"000000")="653000"),VLOOKUP(CG38*60,単価表!$B$4:$H$51,$AZ$3,FALSE),0))</f>
        <v/>
      </c>
      <c r="CJ38" s="9" t="str">
        <f t="shared" si="35"/>
        <v/>
      </c>
      <c r="CK38" s="9" t="str">
        <f t="shared" si="36"/>
        <v/>
      </c>
      <c r="CL38" s="9" t="str">
        <f t="shared" si="37"/>
        <v/>
      </c>
      <c r="CM38" s="9" t="str">
        <f t="shared" si="38"/>
        <v/>
      </c>
      <c r="CN38" s="21" t="str">
        <f t="shared" si="39"/>
        <v/>
      </c>
      <c r="CO38" s="21" t="str">
        <f t="shared" si="40"/>
        <v/>
      </c>
      <c r="CP38" s="10" t="str">
        <f t="shared" si="41"/>
        <v/>
      </c>
      <c r="CQ38" s="9" t="str">
        <f t="shared" si="42"/>
        <v/>
      </c>
      <c r="CR38" s="9" t="str">
        <f t="shared" si="43"/>
        <v/>
      </c>
      <c r="CS38" s="9" t="str">
        <f t="shared" si="44"/>
        <v/>
      </c>
      <c r="CT38" s="9" t="str">
        <f t="shared" si="45"/>
        <v/>
      </c>
      <c r="CU38" s="21" t="str">
        <f t="shared" si="46"/>
        <v/>
      </c>
      <c r="CV38" s="21" t="str">
        <f t="shared" si="47"/>
        <v/>
      </c>
      <c r="CW38" s="9" t="str">
        <f t="shared" si="73"/>
        <v/>
      </c>
      <c r="CX38" s="9" t="str">
        <f t="shared" si="48"/>
        <v/>
      </c>
      <c r="CY38" s="9" t="str">
        <f t="shared" si="49"/>
        <v/>
      </c>
      <c r="CZ38" s="9" t="str">
        <f t="shared" si="50"/>
        <v/>
      </c>
      <c r="DA38" s="9" t="str">
        <f t="shared" si="51"/>
        <v/>
      </c>
      <c r="DB38" s="9" t="e">
        <f ca="1">IF(AND($AX$3&lt;&gt;"",CU38&lt;&gt;"",CW38&gt;=IF(CW39="",0,CW39)),SUM(INDIRECT("da"&amp;ROW()-CW38+1):DA38),"")</f>
        <v>#N/A</v>
      </c>
      <c r="DC38" s="9" t="e">
        <f t="shared" ca="1" si="52"/>
        <v>#N/A</v>
      </c>
      <c r="DD38" s="9" t="str">
        <f ca="1">IF(ISERROR(VLOOKUP(DC38*60,単価表!$B$4:$G$51,$AY$3,FALSE)),"",VLOOKUP(DC38*60,単価表!$B$4:$G$51,$AY$3,FALSE))</f>
        <v/>
      </c>
      <c r="DE38" s="9" t="str">
        <f t="shared" si="53"/>
        <v/>
      </c>
      <c r="DF38" s="9" t="str">
        <f t="shared" si="54"/>
        <v/>
      </c>
      <c r="DG38" s="9" t="str">
        <f t="shared" si="55"/>
        <v/>
      </c>
      <c r="DH38" s="9" t="str">
        <f t="shared" si="56"/>
        <v/>
      </c>
      <c r="DI38" s="21" t="str">
        <f t="shared" si="57"/>
        <v/>
      </c>
      <c r="DJ38" s="21" t="str">
        <f t="shared" si="58"/>
        <v/>
      </c>
      <c r="DK38" s="10" t="str">
        <f t="shared" si="59"/>
        <v/>
      </c>
      <c r="DL38" s="9" t="str">
        <f t="shared" si="60"/>
        <v/>
      </c>
      <c r="DM38" s="9" t="str">
        <f t="shared" si="61"/>
        <v/>
      </c>
      <c r="DN38" s="9" t="str">
        <f t="shared" si="62"/>
        <v/>
      </c>
      <c r="DO38" s="21" t="str">
        <f t="shared" si="63"/>
        <v/>
      </c>
      <c r="DP38" s="21" t="str">
        <f t="shared" si="64"/>
        <v/>
      </c>
      <c r="DQ38" s="9" t="str">
        <f t="shared" si="74"/>
        <v/>
      </c>
      <c r="DR38" s="9" t="str">
        <f t="shared" si="65"/>
        <v/>
      </c>
      <c r="DS38" s="9" t="str">
        <f t="shared" si="66"/>
        <v/>
      </c>
      <c r="DT38" s="9" t="e">
        <f ca="1">IF(AND($AX$3&lt;&gt;"",DO38&lt;&gt;"",DQ38&gt;=IF(DQ39="",0,DQ39)),SUM(INDIRECT("ds"&amp;ROW()-DQ38+1):DS38),"")</f>
        <v>#N/A</v>
      </c>
      <c r="DU38" s="9" t="e">
        <f t="shared" ca="1" si="67"/>
        <v>#N/A</v>
      </c>
      <c r="DV38" s="9" t="str">
        <f ca="1">IF(ISERROR(VLOOKUP(DU38*60,単価表!$B$4:$H$51,$AY$3,FALSE)),"",VLOOKUP(DU38*60,単価表!$B$4:$H$51,$AY$3,FALSE))</f>
        <v/>
      </c>
      <c r="DW38" s="9" t="str">
        <f ca="1">IF(DV38="","",DV38+IF(OR(TEXT($AX$3,"000000")="651000",TEXT($AX$3,"000000")="652000",TEXT($AX$3,"000000")="653000"),VLOOKUP(DU38*60,単価表!$B$4:$H$51,$AZ$3,FALSE),0))</f>
        <v/>
      </c>
      <c r="DX38" s="9" t="str">
        <f t="shared" si="68"/>
        <v/>
      </c>
      <c r="DY38" s="9" t="str">
        <f t="shared" si="69"/>
        <v/>
      </c>
      <c r="DZ38" s="9" cm="1">
        <f t="array" ref="DZ38">IF(AND($B38&lt;&gt;"",$F38&lt;&gt;"",$J38&lt;&gt;"",OR($N38&lt;&gt;"",$Q38&lt;&gt;"",$T38&lt;&gt;"")),SUM(($BE$17:$BE$192&lt;&gt;ROW($B38))*($BF$17:$BF$192=$B38)*($BH$17:$BH$192&gt;$F38)*($BG$17:$BG$192&lt;$J38)),0)</f>
        <v>0</v>
      </c>
      <c r="EA38" s="9" cm="1">
        <f t="array" ref="EA38">IF(AND($B38&lt;&gt;"",$F38&lt;&gt;"",$J38&lt;&gt;"",OR($N38&lt;&gt;"",$Q38&lt;&gt;"",$T38&lt;&gt;"")),SUM(($BY$17:$BY$192&lt;&gt;ROW($B38))*($BZ$17:$BZ$192=$B38)*($CB$17:$CB$192&gt;$F38)*($CA$17:$CA$192&lt;$J38)),0)</f>
        <v>0</v>
      </c>
      <c r="EB38" s="9" cm="1">
        <f t="array" ref="EB38">IF(AND($B38&lt;&gt;"",$F38&lt;&gt;"",$J38&lt;&gt;"",OR($N38&lt;&gt;"",$Q38&lt;&gt;"",$T38&lt;&gt;"")),SUM(($CS$17:$CS$192&lt;&gt;ROW($B38))*($CT$17:$CT$192=$B38)*($CV$17:$CV$192&gt;$F38)*($CU$17:$CU$192&lt;$J38)),0)</f>
        <v>0</v>
      </c>
      <c r="EC38" s="9" cm="1">
        <f t="array" ref="EC38">IF(AND($B38&lt;&gt;"",$F38&lt;&gt;"",$J38&lt;&gt;"",OR($N38&lt;&gt;"",$Q38&lt;&gt;"",$T38&lt;&gt;"")),SUM(($DM$17:$DM$192&lt;&gt;ROW($B38))*($DN$17:$DN$192=$B38)*($DP$17:$DP$192&gt;$F38)*($DO$17:$DO$192&lt;$J38)),0)</f>
        <v>0</v>
      </c>
      <c r="ED38" s="9">
        <f t="shared" ca="1" si="70"/>
        <v>0</v>
      </c>
    </row>
    <row r="39" spans="2:134" ht="21.75" customHeight="1" x14ac:dyDescent="0.4">
      <c r="B39" s="86"/>
      <c r="C39" s="86"/>
      <c r="D39" s="87" t="str">
        <f t="shared" si="75"/>
        <v/>
      </c>
      <c r="E39" s="87"/>
      <c r="F39" s="88"/>
      <c r="G39" s="88"/>
      <c r="H39" s="88"/>
      <c r="I39" s="88"/>
      <c r="J39" s="88"/>
      <c r="K39" s="88"/>
      <c r="L39" s="88"/>
      <c r="M39" s="88"/>
      <c r="N39" s="89"/>
      <c r="O39" s="89"/>
      <c r="P39" s="89"/>
      <c r="Q39" s="89"/>
      <c r="R39" s="89"/>
      <c r="S39" s="89"/>
      <c r="T39" s="89"/>
      <c r="U39" s="89"/>
      <c r="V39" s="89"/>
      <c r="W39" s="94" t="str">
        <f t="shared" si="1"/>
        <v/>
      </c>
      <c r="X39" s="94"/>
      <c r="Y39" s="94"/>
      <c r="Z39" s="94" t="str">
        <f t="shared" si="2"/>
        <v/>
      </c>
      <c r="AA39" s="94"/>
      <c r="AB39" s="94"/>
      <c r="AC39" s="95" t="str">
        <f t="shared" si="3"/>
        <v/>
      </c>
      <c r="AD39" s="95"/>
      <c r="AE39" s="95"/>
      <c r="AF39" s="95"/>
      <c r="AG39" s="95" t="str">
        <f t="shared" si="4"/>
        <v/>
      </c>
      <c r="AH39" s="95"/>
      <c r="AI39" s="95"/>
      <c r="AJ39" s="95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20"/>
      <c r="AX39" s="10" t="str">
        <f t="shared" si="5"/>
        <v/>
      </c>
      <c r="AY39" s="10" t="str">
        <f t="shared" si="6"/>
        <v/>
      </c>
      <c r="AZ39" s="21" t="str">
        <f t="shared" si="7"/>
        <v/>
      </c>
      <c r="BA39" s="21" t="str">
        <f t="shared" si="8"/>
        <v/>
      </c>
      <c r="BB39" s="10" t="str">
        <f t="shared" si="9"/>
        <v/>
      </c>
      <c r="BC39" s="10" t="str">
        <f t="shared" si="10"/>
        <v/>
      </c>
      <c r="BD39" s="10" t="str">
        <f t="shared" si="11"/>
        <v/>
      </c>
      <c r="BE39" s="9" t="str">
        <f t="shared" si="12"/>
        <v/>
      </c>
      <c r="BF39" s="9" t="str">
        <f t="shared" si="13"/>
        <v/>
      </c>
      <c r="BG39" s="21" t="str">
        <f t="shared" si="14"/>
        <v/>
      </c>
      <c r="BH39" s="21" t="str">
        <f t="shared" si="15"/>
        <v/>
      </c>
      <c r="BI39" s="9" t="str">
        <f t="shared" si="71"/>
        <v/>
      </c>
      <c r="BJ39" s="10" t="str">
        <f t="shared" si="16"/>
        <v/>
      </c>
      <c r="BK39" s="9" t="str">
        <f t="shared" si="17"/>
        <v/>
      </c>
      <c r="BL39" s="9" t="str">
        <f t="shared" si="18"/>
        <v/>
      </c>
      <c r="BM39" s="9" t="str">
        <f t="shared" si="19"/>
        <v/>
      </c>
      <c r="BN39" s="9" t="e">
        <f ca="1">IF(AND($AX$3&lt;&gt;"",BG39&lt;&gt;"",BI39&gt;=IF(BI40="",0,BI40)),SUM(INDIRECT("bm"&amp;ROW()-BI39+1):BM39),"")</f>
        <v>#N/A</v>
      </c>
      <c r="BO39" s="9" t="e">
        <f t="shared" ca="1" si="20"/>
        <v>#N/A</v>
      </c>
      <c r="BP39" s="9" t="str">
        <f ca="1">IF(ISERROR(VLOOKUP(BO39*60,単価表!$B$4:$H$51,$AY$3,FALSE)),"",VLOOKUP(BO39*60,単価表!$B$4:$H$51,$AY$3,FALSE))</f>
        <v/>
      </c>
      <c r="BQ39" s="9" t="str">
        <f t="shared" si="0"/>
        <v/>
      </c>
      <c r="BR39" s="9" t="str">
        <f t="shared" si="21"/>
        <v/>
      </c>
      <c r="BS39" s="9" t="str">
        <f t="shared" si="22"/>
        <v/>
      </c>
      <c r="BT39" s="9" t="str">
        <f t="shared" si="23"/>
        <v/>
      </c>
      <c r="BU39" s="21" t="str">
        <f t="shared" si="24"/>
        <v/>
      </c>
      <c r="BV39" s="21" t="str">
        <f t="shared" si="25"/>
        <v/>
      </c>
      <c r="BW39" s="10" t="str">
        <f t="shared" si="26"/>
        <v/>
      </c>
      <c r="BX39" s="9" t="str">
        <f t="shared" si="27"/>
        <v/>
      </c>
      <c r="BY39" s="9" t="str">
        <f t="shared" si="28"/>
        <v/>
      </c>
      <c r="BZ39" s="9" t="str">
        <f t="shared" si="29"/>
        <v/>
      </c>
      <c r="CA39" s="21" t="str">
        <f t="shared" si="30"/>
        <v/>
      </c>
      <c r="CB39" s="21" t="str">
        <f t="shared" si="31"/>
        <v/>
      </c>
      <c r="CC39" s="9" t="str">
        <f t="shared" si="72"/>
        <v/>
      </c>
      <c r="CD39" s="9" t="str">
        <f t="shared" si="32"/>
        <v/>
      </c>
      <c r="CE39" s="9" t="str">
        <f t="shared" si="33"/>
        <v/>
      </c>
      <c r="CF39" s="9" t="e">
        <f ca="1">IF(AND($AX$3&lt;&gt;"",CA39&lt;&gt;"",CC39&gt;=IF(CC40="",0,CC40)),SUM(INDIRECT("ce"&amp;ROW()-CC39+1):CE39),"")</f>
        <v>#N/A</v>
      </c>
      <c r="CG39" s="9" t="e">
        <f t="shared" ca="1" si="34"/>
        <v>#N/A</v>
      </c>
      <c r="CH39" s="9" t="str">
        <f ca="1">IF(ISERROR(VLOOKUP(CG39*60,単価表!$B$4:$H$51,$AY$3,FALSE)),"",VLOOKUP(CG39*60,単価表!$B$4:$H$51,$AY$3,FALSE))</f>
        <v/>
      </c>
      <c r="CI39" s="9" t="str">
        <f ca="1">IF(CH39="","",CH39+IF(OR(TEXT($AX$3,"000000")="651000",TEXT($AX$3,"000000")="652000",TEXT($AX$3,"000000")="653000"),VLOOKUP(CG39*60,単価表!$B$4:$H$51,$AZ$3,FALSE),0))</f>
        <v/>
      </c>
      <c r="CJ39" s="9" t="str">
        <f t="shared" si="35"/>
        <v/>
      </c>
      <c r="CK39" s="9" t="str">
        <f t="shared" si="36"/>
        <v/>
      </c>
      <c r="CL39" s="9" t="str">
        <f t="shared" si="37"/>
        <v/>
      </c>
      <c r="CM39" s="9" t="str">
        <f t="shared" si="38"/>
        <v/>
      </c>
      <c r="CN39" s="21" t="str">
        <f t="shared" si="39"/>
        <v/>
      </c>
      <c r="CO39" s="21" t="str">
        <f t="shared" si="40"/>
        <v/>
      </c>
      <c r="CP39" s="10" t="str">
        <f t="shared" si="41"/>
        <v/>
      </c>
      <c r="CQ39" s="9" t="str">
        <f t="shared" si="42"/>
        <v/>
      </c>
      <c r="CR39" s="9" t="str">
        <f t="shared" si="43"/>
        <v/>
      </c>
      <c r="CS39" s="9" t="str">
        <f t="shared" si="44"/>
        <v/>
      </c>
      <c r="CT39" s="9" t="str">
        <f t="shared" si="45"/>
        <v/>
      </c>
      <c r="CU39" s="21" t="str">
        <f t="shared" si="46"/>
        <v/>
      </c>
      <c r="CV39" s="21" t="str">
        <f t="shared" si="47"/>
        <v/>
      </c>
      <c r="CW39" s="9" t="str">
        <f t="shared" si="73"/>
        <v/>
      </c>
      <c r="CX39" s="9" t="str">
        <f t="shared" si="48"/>
        <v/>
      </c>
      <c r="CY39" s="9" t="str">
        <f t="shared" si="49"/>
        <v/>
      </c>
      <c r="CZ39" s="9" t="str">
        <f t="shared" si="50"/>
        <v/>
      </c>
      <c r="DA39" s="9" t="str">
        <f t="shared" si="51"/>
        <v/>
      </c>
      <c r="DB39" s="9" t="e">
        <f ca="1">IF(AND($AX$3&lt;&gt;"",CU39&lt;&gt;"",CW39&gt;=IF(CW40="",0,CW40)),SUM(INDIRECT("da"&amp;ROW()-CW39+1):DA39),"")</f>
        <v>#N/A</v>
      </c>
      <c r="DC39" s="9" t="e">
        <f t="shared" ca="1" si="52"/>
        <v>#N/A</v>
      </c>
      <c r="DD39" s="9" t="str">
        <f ca="1">IF(ISERROR(VLOOKUP(DC39*60,単価表!$B$4:$G$51,$AY$3,FALSE)),"",VLOOKUP(DC39*60,単価表!$B$4:$G$51,$AY$3,FALSE))</f>
        <v/>
      </c>
      <c r="DE39" s="9" t="str">
        <f t="shared" si="53"/>
        <v/>
      </c>
      <c r="DF39" s="9" t="str">
        <f t="shared" si="54"/>
        <v/>
      </c>
      <c r="DG39" s="9" t="str">
        <f t="shared" si="55"/>
        <v/>
      </c>
      <c r="DH39" s="9" t="str">
        <f t="shared" si="56"/>
        <v/>
      </c>
      <c r="DI39" s="21" t="str">
        <f t="shared" si="57"/>
        <v/>
      </c>
      <c r="DJ39" s="21" t="str">
        <f t="shared" si="58"/>
        <v/>
      </c>
      <c r="DK39" s="10" t="str">
        <f t="shared" si="59"/>
        <v/>
      </c>
      <c r="DL39" s="9" t="str">
        <f t="shared" si="60"/>
        <v/>
      </c>
      <c r="DM39" s="9" t="str">
        <f t="shared" si="61"/>
        <v/>
      </c>
      <c r="DN39" s="9" t="str">
        <f t="shared" si="62"/>
        <v/>
      </c>
      <c r="DO39" s="21" t="str">
        <f t="shared" si="63"/>
        <v/>
      </c>
      <c r="DP39" s="21" t="str">
        <f t="shared" si="64"/>
        <v/>
      </c>
      <c r="DQ39" s="9" t="str">
        <f t="shared" si="74"/>
        <v/>
      </c>
      <c r="DR39" s="9" t="str">
        <f t="shared" si="65"/>
        <v/>
      </c>
      <c r="DS39" s="9" t="str">
        <f t="shared" si="66"/>
        <v/>
      </c>
      <c r="DT39" s="9" t="e">
        <f ca="1">IF(AND($AX$3&lt;&gt;"",DO39&lt;&gt;"",DQ39&gt;=IF(DQ40="",0,DQ40)),SUM(INDIRECT("ds"&amp;ROW()-DQ39+1):DS39),"")</f>
        <v>#N/A</v>
      </c>
      <c r="DU39" s="9" t="e">
        <f t="shared" ca="1" si="67"/>
        <v>#N/A</v>
      </c>
      <c r="DV39" s="9" t="str">
        <f ca="1">IF(ISERROR(VLOOKUP(DU39*60,単価表!$B$4:$H$51,$AY$3,FALSE)),"",VLOOKUP(DU39*60,単価表!$B$4:$H$51,$AY$3,FALSE))</f>
        <v/>
      </c>
      <c r="DW39" s="9" t="str">
        <f ca="1">IF(DV39="","",DV39+IF(OR(TEXT($AX$3,"000000")="651000",TEXT($AX$3,"000000")="652000",TEXT($AX$3,"000000")="653000"),VLOOKUP(DU39*60,単価表!$B$4:$H$51,$AZ$3,FALSE),0))</f>
        <v/>
      </c>
      <c r="DX39" s="9" t="str">
        <f t="shared" si="68"/>
        <v/>
      </c>
      <c r="DY39" s="9" t="str">
        <f t="shared" si="69"/>
        <v/>
      </c>
      <c r="DZ39" s="9" cm="1">
        <f t="array" ref="DZ39">IF(AND($B39&lt;&gt;"",$F39&lt;&gt;"",$J39&lt;&gt;"",OR($N39&lt;&gt;"",$Q39&lt;&gt;"",$T39&lt;&gt;"")),SUM(($BE$17:$BE$192&lt;&gt;ROW($B39))*($BF$17:$BF$192=$B39)*($BH$17:$BH$192&gt;$F39)*($BG$17:$BG$192&lt;$J39)),0)</f>
        <v>0</v>
      </c>
      <c r="EA39" s="9" cm="1">
        <f t="array" ref="EA39">IF(AND($B39&lt;&gt;"",$F39&lt;&gt;"",$J39&lt;&gt;"",OR($N39&lt;&gt;"",$Q39&lt;&gt;"",$T39&lt;&gt;"")),SUM(($BY$17:$BY$192&lt;&gt;ROW($B39))*($BZ$17:$BZ$192=$B39)*($CB$17:$CB$192&gt;$F39)*($CA$17:$CA$192&lt;$J39)),0)</f>
        <v>0</v>
      </c>
      <c r="EB39" s="9" cm="1">
        <f t="array" ref="EB39">IF(AND($B39&lt;&gt;"",$F39&lt;&gt;"",$J39&lt;&gt;"",OR($N39&lt;&gt;"",$Q39&lt;&gt;"",$T39&lt;&gt;"")),SUM(($CS$17:$CS$192&lt;&gt;ROW($B39))*($CT$17:$CT$192=$B39)*($CV$17:$CV$192&gt;$F39)*($CU$17:$CU$192&lt;$J39)),0)</f>
        <v>0</v>
      </c>
      <c r="EC39" s="9" cm="1">
        <f t="array" ref="EC39">IF(AND($B39&lt;&gt;"",$F39&lt;&gt;"",$J39&lt;&gt;"",OR($N39&lt;&gt;"",$Q39&lt;&gt;"",$T39&lt;&gt;"")),SUM(($DM$17:$DM$192&lt;&gt;ROW($B39))*($DN$17:$DN$192=$B39)*($DP$17:$DP$192&gt;$F39)*($DO$17:$DO$192&lt;$J39)),0)</f>
        <v>0</v>
      </c>
      <c r="ED39" s="9">
        <f t="shared" ca="1" si="70"/>
        <v>0</v>
      </c>
    </row>
    <row r="40" spans="2:134" ht="21.75" customHeight="1" x14ac:dyDescent="0.4">
      <c r="B40" s="86"/>
      <c r="C40" s="86"/>
      <c r="D40" s="87" t="str">
        <f t="shared" si="75"/>
        <v/>
      </c>
      <c r="E40" s="87"/>
      <c r="F40" s="88"/>
      <c r="G40" s="88"/>
      <c r="H40" s="88"/>
      <c r="I40" s="88"/>
      <c r="J40" s="88"/>
      <c r="K40" s="88"/>
      <c r="L40" s="88"/>
      <c r="M40" s="88"/>
      <c r="N40" s="89"/>
      <c r="O40" s="89"/>
      <c r="P40" s="89"/>
      <c r="Q40" s="89"/>
      <c r="R40" s="89"/>
      <c r="S40" s="89"/>
      <c r="T40" s="89"/>
      <c r="U40" s="89"/>
      <c r="V40" s="89"/>
      <c r="W40" s="94" t="str">
        <f t="shared" si="1"/>
        <v/>
      </c>
      <c r="X40" s="94"/>
      <c r="Y40" s="94"/>
      <c r="Z40" s="94" t="str">
        <f t="shared" si="2"/>
        <v/>
      </c>
      <c r="AA40" s="94"/>
      <c r="AB40" s="94"/>
      <c r="AC40" s="95" t="str">
        <f t="shared" si="3"/>
        <v/>
      </c>
      <c r="AD40" s="95"/>
      <c r="AE40" s="95"/>
      <c r="AF40" s="95"/>
      <c r="AG40" s="95" t="str">
        <f t="shared" si="4"/>
        <v/>
      </c>
      <c r="AH40" s="95"/>
      <c r="AI40" s="95"/>
      <c r="AJ40" s="95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20"/>
      <c r="AX40" s="10" t="str">
        <f t="shared" si="5"/>
        <v/>
      </c>
      <c r="AY40" s="10" t="str">
        <f t="shared" si="6"/>
        <v/>
      </c>
      <c r="AZ40" s="21" t="str">
        <f t="shared" si="7"/>
        <v/>
      </c>
      <c r="BA40" s="21" t="str">
        <f t="shared" si="8"/>
        <v/>
      </c>
      <c r="BB40" s="10" t="str">
        <f t="shared" si="9"/>
        <v/>
      </c>
      <c r="BC40" s="10" t="str">
        <f t="shared" si="10"/>
        <v/>
      </c>
      <c r="BD40" s="10" t="str">
        <f t="shared" si="11"/>
        <v/>
      </c>
      <c r="BE40" s="9" t="str">
        <f t="shared" si="12"/>
        <v/>
      </c>
      <c r="BF40" s="9" t="str">
        <f t="shared" si="13"/>
        <v/>
      </c>
      <c r="BG40" s="21" t="str">
        <f t="shared" si="14"/>
        <v/>
      </c>
      <c r="BH40" s="21" t="str">
        <f t="shared" si="15"/>
        <v/>
      </c>
      <c r="BI40" s="9" t="str">
        <f t="shared" si="71"/>
        <v/>
      </c>
      <c r="BJ40" s="10" t="str">
        <f t="shared" si="16"/>
        <v/>
      </c>
      <c r="BK40" s="9" t="str">
        <f t="shared" si="17"/>
        <v/>
      </c>
      <c r="BL40" s="9" t="str">
        <f t="shared" si="18"/>
        <v/>
      </c>
      <c r="BM40" s="9" t="str">
        <f t="shared" si="19"/>
        <v/>
      </c>
      <c r="BN40" s="9" t="e">
        <f ca="1">IF(AND($AX$3&lt;&gt;"",BG40&lt;&gt;"",BI40&gt;=IF(BI41="",0,BI41)),SUM(INDIRECT("bm"&amp;ROW()-BI40+1):BM40),"")</f>
        <v>#N/A</v>
      </c>
      <c r="BO40" s="9" t="e">
        <f t="shared" ca="1" si="20"/>
        <v>#N/A</v>
      </c>
      <c r="BP40" s="9" t="str">
        <f ca="1">IF(ISERROR(VLOOKUP(BO40*60,単価表!$B$4:$H$51,$AY$3,FALSE)),"",VLOOKUP(BO40*60,単価表!$B$4:$H$51,$AY$3,FALSE))</f>
        <v/>
      </c>
      <c r="BQ40" s="9" t="str">
        <f t="shared" si="0"/>
        <v/>
      </c>
      <c r="BR40" s="9" t="str">
        <f t="shared" si="21"/>
        <v/>
      </c>
      <c r="BS40" s="9" t="str">
        <f t="shared" si="22"/>
        <v/>
      </c>
      <c r="BT40" s="9" t="str">
        <f t="shared" si="23"/>
        <v/>
      </c>
      <c r="BU40" s="21" t="str">
        <f t="shared" si="24"/>
        <v/>
      </c>
      <c r="BV40" s="21" t="str">
        <f t="shared" si="25"/>
        <v/>
      </c>
      <c r="BW40" s="10" t="str">
        <f t="shared" si="26"/>
        <v/>
      </c>
      <c r="BX40" s="9" t="str">
        <f t="shared" si="27"/>
        <v/>
      </c>
      <c r="BY40" s="9" t="str">
        <f t="shared" si="28"/>
        <v/>
      </c>
      <c r="BZ40" s="9" t="str">
        <f t="shared" si="29"/>
        <v/>
      </c>
      <c r="CA40" s="21" t="str">
        <f t="shared" si="30"/>
        <v/>
      </c>
      <c r="CB40" s="21" t="str">
        <f t="shared" si="31"/>
        <v/>
      </c>
      <c r="CC40" s="9" t="str">
        <f t="shared" si="72"/>
        <v/>
      </c>
      <c r="CD40" s="9" t="str">
        <f t="shared" si="32"/>
        <v/>
      </c>
      <c r="CE40" s="9" t="str">
        <f t="shared" si="33"/>
        <v/>
      </c>
      <c r="CF40" s="9" t="e">
        <f ca="1">IF(AND($AX$3&lt;&gt;"",CA40&lt;&gt;"",CC40&gt;=IF(CC41="",0,CC41)),SUM(INDIRECT("ce"&amp;ROW()-CC40+1):CE40),"")</f>
        <v>#N/A</v>
      </c>
      <c r="CG40" s="9" t="e">
        <f t="shared" ca="1" si="34"/>
        <v>#N/A</v>
      </c>
      <c r="CH40" s="9" t="str">
        <f ca="1">IF(ISERROR(VLOOKUP(CG40*60,単価表!$B$4:$H$51,$AY$3,FALSE)),"",VLOOKUP(CG40*60,単価表!$B$4:$H$51,$AY$3,FALSE))</f>
        <v/>
      </c>
      <c r="CI40" s="9" t="str">
        <f ca="1">IF(CH40="","",CH40+IF(OR(TEXT($AX$3,"000000")="651000",TEXT($AX$3,"000000")="652000",TEXT($AX$3,"000000")="653000"),VLOOKUP(CG40*60,単価表!$B$4:$H$51,$AZ$3,FALSE),0))</f>
        <v/>
      </c>
      <c r="CJ40" s="9" t="str">
        <f t="shared" si="35"/>
        <v/>
      </c>
      <c r="CK40" s="9" t="str">
        <f t="shared" si="36"/>
        <v/>
      </c>
      <c r="CL40" s="9" t="str">
        <f t="shared" si="37"/>
        <v/>
      </c>
      <c r="CM40" s="9" t="str">
        <f t="shared" si="38"/>
        <v/>
      </c>
      <c r="CN40" s="21" t="str">
        <f t="shared" si="39"/>
        <v/>
      </c>
      <c r="CO40" s="21" t="str">
        <f t="shared" si="40"/>
        <v/>
      </c>
      <c r="CP40" s="10" t="str">
        <f t="shared" si="41"/>
        <v/>
      </c>
      <c r="CQ40" s="9" t="str">
        <f t="shared" si="42"/>
        <v/>
      </c>
      <c r="CR40" s="9" t="str">
        <f t="shared" si="43"/>
        <v/>
      </c>
      <c r="CS40" s="9" t="str">
        <f t="shared" si="44"/>
        <v/>
      </c>
      <c r="CT40" s="9" t="str">
        <f t="shared" si="45"/>
        <v/>
      </c>
      <c r="CU40" s="21" t="str">
        <f t="shared" si="46"/>
        <v/>
      </c>
      <c r="CV40" s="21" t="str">
        <f t="shared" si="47"/>
        <v/>
      </c>
      <c r="CW40" s="9" t="str">
        <f t="shared" si="73"/>
        <v/>
      </c>
      <c r="CX40" s="9" t="str">
        <f t="shared" si="48"/>
        <v/>
      </c>
      <c r="CY40" s="9" t="str">
        <f t="shared" si="49"/>
        <v/>
      </c>
      <c r="CZ40" s="9" t="str">
        <f t="shared" si="50"/>
        <v/>
      </c>
      <c r="DA40" s="9" t="str">
        <f t="shared" si="51"/>
        <v/>
      </c>
      <c r="DB40" s="9" t="e">
        <f ca="1">IF(AND($AX$3&lt;&gt;"",CU40&lt;&gt;"",CW40&gt;=IF(CW41="",0,CW41)),SUM(INDIRECT("da"&amp;ROW()-CW40+1):DA40),"")</f>
        <v>#N/A</v>
      </c>
      <c r="DC40" s="9" t="e">
        <f t="shared" ca="1" si="52"/>
        <v>#N/A</v>
      </c>
      <c r="DD40" s="9" t="str">
        <f ca="1">IF(ISERROR(VLOOKUP(DC40*60,単価表!$B$4:$G$51,$AY$3,FALSE)),"",VLOOKUP(DC40*60,単価表!$B$4:$G$51,$AY$3,FALSE))</f>
        <v/>
      </c>
      <c r="DE40" s="9" t="str">
        <f t="shared" si="53"/>
        <v/>
      </c>
      <c r="DF40" s="9" t="str">
        <f t="shared" si="54"/>
        <v/>
      </c>
      <c r="DG40" s="9" t="str">
        <f t="shared" si="55"/>
        <v/>
      </c>
      <c r="DH40" s="9" t="str">
        <f t="shared" si="56"/>
        <v/>
      </c>
      <c r="DI40" s="21" t="str">
        <f t="shared" si="57"/>
        <v/>
      </c>
      <c r="DJ40" s="21" t="str">
        <f t="shared" si="58"/>
        <v/>
      </c>
      <c r="DK40" s="10" t="str">
        <f t="shared" si="59"/>
        <v/>
      </c>
      <c r="DL40" s="9" t="str">
        <f t="shared" si="60"/>
        <v/>
      </c>
      <c r="DM40" s="9" t="str">
        <f t="shared" si="61"/>
        <v/>
      </c>
      <c r="DN40" s="9" t="str">
        <f t="shared" si="62"/>
        <v/>
      </c>
      <c r="DO40" s="21" t="str">
        <f t="shared" si="63"/>
        <v/>
      </c>
      <c r="DP40" s="21" t="str">
        <f t="shared" si="64"/>
        <v/>
      </c>
      <c r="DQ40" s="9" t="str">
        <f t="shared" si="74"/>
        <v/>
      </c>
      <c r="DR40" s="9" t="str">
        <f t="shared" si="65"/>
        <v/>
      </c>
      <c r="DS40" s="9" t="str">
        <f t="shared" si="66"/>
        <v/>
      </c>
      <c r="DT40" s="9" t="e">
        <f ca="1">IF(AND($AX$3&lt;&gt;"",DO40&lt;&gt;"",DQ40&gt;=IF(DQ41="",0,DQ41)),SUM(INDIRECT("ds"&amp;ROW()-DQ40+1):DS40),"")</f>
        <v>#N/A</v>
      </c>
      <c r="DU40" s="9" t="e">
        <f t="shared" ca="1" si="67"/>
        <v>#N/A</v>
      </c>
      <c r="DV40" s="9" t="str">
        <f ca="1">IF(ISERROR(VLOOKUP(DU40*60,単価表!$B$4:$H$51,$AY$3,FALSE)),"",VLOOKUP(DU40*60,単価表!$B$4:$H$51,$AY$3,FALSE))</f>
        <v/>
      </c>
      <c r="DW40" s="9" t="str">
        <f ca="1">IF(DV40="","",DV40+IF(OR(TEXT($AX$3,"000000")="651000",TEXT($AX$3,"000000")="652000",TEXT($AX$3,"000000")="653000"),VLOOKUP(DU40*60,単価表!$B$4:$H$51,$AZ$3,FALSE),0))</f>
        <v/>
      </c>
      <c r="DX40" s="9" t="str">
        <f t="shared" si="68"/>
        <v/>
      </c>
      <c r="DY40" s="9" t="str">
        <f t="shared" si="69"/>
        <v/>
      </c>
      <c r="DZ40" s="9" cm="1">
        <f t="array" ref="DZ40">IF(AND($B40&lt;&gt;"",$F40&lt;&gt;"",$J40&lt;&gt;"",OR($N40&lt;&gt;"",$Q40&lt;&gt;"",$T40&lt;&gt;"")),SUM(($BE$17:$BE$192&lt;&gt;ROW($B40))*($BF$17:$BF$192=$B40)*($BH$17:$BH$192&gt;$F40)*($BG$17:$BG$192&lt;$J40)),0)</f>
        <v>0</v>
      </c>
      <c r="EA40" s="9" cm="1">
        <f t="array" ref="EA40">IF(AND($B40&lt;&gt;"",$F40&lt;&gt;"",$J40&lt;&gt;"",OR($N40&lt;&gt;"",$Q40&lt;&gt;"",$T40&lt;&gt;"")),SUM(($BY$17:$BY$192&lt;&gt;ROW($B40))*($BZ$17:$BZ$192=$B40)*($CB$17:$CB$192&gt;$F40)*($CA$17:$CA$192&lt;$J40)),0)</f>
        <v>0</v>
      </c>
      <c r="EB40" s="9" cm="1">
        <f t="array" ref="EB40">IF(AND($B40&lt;&gt;"",$F40&lt;&gt;"",$J40&lt;&gt;"",OR($N40&lt;&gt;"",$Q40&lt;&gt;"",$T40&lt;&gt;"")),SUM(($CS$17:$CS$192&lt;&gt;ROW($B40))*($CT$17:$CT$192=$B40)*($CV$17:$CV$192&gt;$F40)*($CU$17:$CU$192&lt;$J40)),0)</f>
        <v>0</v>
      </c>
      <c r="EC40" s="9" cm="1">
        <f t="array" ref="EC40">IF(AND($B40&lt;&gt;"",$F40&lt;&gt;"",$J40&lt;&gt;"",OR($N40&lt;&gt;"",$Q40&lt;&gt;"",$T40&lt;&gt;"")),SUM(($DM$17:$DM$192&lt;&gt;ROW($B40))*($DN$17:$DN$192=$B40)*($DP$17:$DP$192&gt;$F40)*($DO$17:$DO$192&lt;$J40)),0)</f>
        <v>0</v>
      </c>
      <c r="ED40" s="9">
        <f t="shared" ca="1" si="70"/>
        <v>0</v>
      </c>
    </row>
    <row r="41" spans="2:134" ht="21.75" customHeight="1" x14ac:dyDescent="0.4">
      <c r="B41" s="86"/>
      <c r="C41" s="86"/>
      <c r="D41" s="87" t="str">
        <f t="shared" si="75"/>
        <v/>
      </c>
      <c r="E41" s="87"/>
      <c r="F41" s="88"/>
      <c r="G41" s="88"/>
      <c r="H41" s="88"/>
      <c r="I41" s="88"/>
      <c r="J41" s="88"/>
      <c r="K41" s="88"/>
      <c r="L41" s="88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94" t="str">
        <f t="shared" si="1"/>
        <v/>
      </c>
      <c r="X41" s="94"/>
      <c r="Y41" s="94"/>
      <c r="Z41" s="94" t="str">
        <f t="shared" si="2"/>
        <v/>
      </c>
      <c r="AA41" s="94"/>
      <c r="AB41" s="94"/>
      <c r="AC41" s="95" t="str">
        <f t="shared" si="3"/>
        <v/>
      </c>
      <c r="AD41" s="95"/>
      <c r="AE41" s="95"/>
      <c r="AF41" s="95"/>
      <c r="AG41" s="95" t="str">
        <f t="shared" si="4"/>
        <v/>
      </c>
      <c r="AH41" s="95"/>
      <c r="AI41" s="95"/>
      <c r="AJ41" s="95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20"/>
      <c r="AX41" s="10" t="str">
        <f t="shared" si="5"/>
        <v/>
      </c>
      <c r="AY41" s="10" t="str">
        <f t="shared" si="6"/>
        <v/>
      </c>
      <c r="AZ41" s="21" t="str">
        <f t="shared" si="7"/>
        <v/>
      </c>
      <c r="BA41" s="21" t="str">
        <f t="shared" si="8"/>
        <v/>
      </c>
      <c r="BB41" s="10" t="str">
        <f t="shared" si="9"/>
        <v/>
      </c>
      <c r="BC41" s="10" t="str">
        <f t="shared" si="10"/>
        <v/>
      </c>
      <c r="BD41" s="10" t="str">
        <f t="shared" si="11"/>
        <v/>
      </c>
      <c r="BE41" s="9" t="str">
        <f t="shared" si="12"/>
        <v/>
      </c>
      <c r="BF41" s="9" t="str">
        <f t="shared" si="13"/>
        <v/>
      </c>
      <c r="BG41" s="21" t="str">
        <f t="shared" si="14"/>
        <v/>
      </c>
      <c r="BH41" s="21" t="str">
        <f t="shared" si="15"/>
        <v/>
      </c>
      <c r="BI41" s="9" t="str">
        <f t="shared" si="71"/>
        <v/>
      </c>
      <c r="BJ41" s="10" t="str">
        <f t="shared" si="16"/>
        <v/>
      </c>
      <c r="BK41" s="9" t="str">
        <f t="shared" si="17"/>
        <v/>
      </c>
      <c r="BL41" s="9" t="str">
        <f t="shared" si="18"/>
        <v/>
      </c>
      <c r="BM41" s="9" t="str">
        <f t="shared" si="19"/>
        <v/>
      </c>
      <c r="BN41" s="9" t="e">
        <f ca="1">IF(AND($AX$3&lt;&gt;"",BG41&lt;&gt;"",BI41&gt;=IF(BI42="",0,BI42)),SUM(INDIRECT("bm"&amp;ROW()-BI41+1):BM41),"")</f>
        <v>#N/A</v>
      </c>
      <c r="BO41" s="9" t="e">
        <f t="shared" ca="1" si="20"/>
        <v>#N/A</v>
      </c>
      <c r="BP41" s="9" t="str">
        <f ca="1">IF(ISERROR(VLOOKUP(BO41*60,単価表!$B$4:$H$51,$AY$3,FALSE)),"",VLOOKUP(BO41*60,単価表!$B$4:$H$51,$AY$3,FALSE))</f>
        <v/>
      </c>
      <c r="BQ41" s="9" t="str">
        <f t="shared" si="0"/>
        <v/>
      </c>
      <c r="BR41" s="9" t="str">
        <f t="shared" si="21"/>
        <v/>
      </c>
      <c r="BS41" s="9" t="str">
        <f t="shared" si="22"/>
        <v/>
      </c>
      <c r="BT41" s="9" t="str">
        <f t="shared" si="23"/>
        <v/>
      </c>
      <c r="BU41" s="21" t="str">
        <f t="shared" si="24"/>
        <v/>
      </c>
      <c r="BV41" s="21" t="str">
        <f t="shared" si="25"/>
        <v/>
      </c>
      <c r="BW41" s="10" t="str">
        <f t="shared" si="26"/>
        <v/>
      </c>
      <c r="BX41" s="9" t="str">
        <f t="shared" si="27"/>
        <v/>
      </c>
      <c r="BY41" s="9" t="str">
        <f t="shared" si="28"/>
        <v/>
      </c>
      <c r="BZ41" s="9" t="str">
        <f t="shared" si="29"/>
        <v/>
      </c>
      <c r="CA41" s="21" t="str">
        <f t="shared" si="30"/>
        <v/>
      </c>
      <c r="CB41" s="21" t="str">
        <f t="shared" si="31"/>
        <v/>
      </c>
      <c r="CC41" s="9" t="str">
        <f t="shared" si="72"/>
        <v/>
      </c>
      <c r="CD41" s="9" t="str">
        <f t="shared" si="32"/>
        <v/>
      </c>
      <c r="CE41" s="9" t="str">
        <f t="shared" si="33"/>
        <v/>
      </c>
      <c r="CF41" s="9" t="e">
        <f ca="1">IF(AND($AX$3&lt;&gt;"",CA41&lt;&gt;"",CC41&gt;=IF(CC42="",0,CC42)),SUM(INDIRECT("ce"&amp;ROW()-CC41+1):CE41),"")</f>
        <v>#N/A</v>
      </c>
      <c r="CG41" s="9" t="e">
        <f t="shared" ca="1" si="34"/>
        <v>#N/A</v>
      </c>
      <c r="CH41" s="9" t="str">
        <f ca="1">IF(ISERROR(VLOOKUP(CG41*60,単価表!$B$4:$H$51,$AY$3,FALSE)),"",VLOOKUP(CG41*60,単価表!$B$4:$H$51,$AY$3,FALSE))</f>
        <v/>
      </c>
      <c r="CI41" s="9" t="str">
        <f ca="1">IF(CH41="","",CH41+IF(OR(TEXT($AX$3,"000000")="651000",TEXT($AX$3,"000000")="652000",TEXT($AX$3,"000000")="653000"),VLOOKUP(CG41*60,単価表!$B$4:$H$51,$AZ$3,FALSE),0))</f>
        <v/>
      </c>
      <c r="CJ41" s="9" t="str">
        <f t="shared" si="35"/>
        <v/>
      </c>
      <c r="CK41" s="9" t="str">
        <f t="shared" si="36"/>
        <v/>
      </c>
      <c r="CL41" s="9" t="str">
        <f t="shared" si="37"/>
        <v/>
      </c>
      <c r="CM41" s="9" t="str">
        <f t="shared" si="38"/>
        <v/>
      </c>
      <c r="CN41" s="21" t="str">
        <f t="shared" si="39"/>
        <v/>
      </c>
      <c r="CO41" s="21" t="str">
        <f t="shared" si="40"/>
        <v/>
      </c>
      <c r="CP41" s="10" t="str">
        <f t="shared" si="41"/>
        <v/>
      </c>
      <c r="CQ41" s="9" t="str">
        <f t="shared" si="42"/>
        <v/>
      </c>
      <c r="CR41" s="9" t="str">
        <f t="shared" si="43"/>
        <v/>
      </c>
      <c r="CS41" s="9" t="str">
        <f t="shared" si="44"/>
        <v/>
      </c>
      <c r="CT41" s="9" t="str">
        <f t="shared" si="45"/>
        <v/>
      </c>
      <c r="CU41" s="21" t="str">
        <f t="shared" si="46"/>
        <v/>
      </c>
      <c r="CV41" s="21" t="str">
        <f t="shared" si="47"/>
        <v/>
      </c>
      <c r="CW41" s="9" t="str">
        <f t="shared" si="73"/>
        <v/>
      </c>
      <c r="CX41" s="9" t="str">
        <f t="shared" si="48"/>
        <v/>
      </c>
      <c r="CY41" s="9" t="str">
        <f t="shared" si="49"/>
        <v/>
      </c>
      <c r="CZ41" s="9" t="str">
        <f t="shared" si="50"/>
        <v/>
      </c>
      <c r="DA41" s="9" t="str">
        <f t="shared" si="51"/>
        <v/>
      </c>
      <c r="DB41" s="9" t="e">
        <f ca="1">IF(AND($AX$3&lt;&gt;"",CU41&lt;&gt;"",CW41&gt;=IF(CW42="",0,CW42)),SUM(INDIRECT("da"&amp;ROW()-CW41+1):DA41),"")</f>
        <v>#N/A</v>
      </c>
      <c r="DC41" s="9" t="e">
        <f t="shared" ca="1" si="52"/>
        <v>#N/A</v>
      </c>
      <c r="DD41" s="9" t="str">
        <f ca="1">IF(ISERROR(VLOOKUP(DC41*60,単価表!$B$4:$G$51,$AY$3,FALSE)),"",VLOOKUP(DC41*60,単価表!$B$4:$G$51,$AY$3,FALSE))</f>
        <v/>
      </c>
      <c r="DE41" s="9" t="str">
        <f t="shared" si="53"/>
        <v/>
      </c>
      <c r="DF41" s="9" t="str">
        <f t="shared" si="54"/>
        <v/>
      </c>
      <c r="DG41" s="9" t="str">
        <f t="shared" si="55"/>
        <v/>
      </c>
      <c r="DH41" s="9" t="str">
        <f t="shared" si="56"/>
        <v/>
      </c>
      <c r="DI41" s="21" t="str">
        <f t="shared" si="57"/>
        <v/>
      </c>
      <c r="DJ41" s="21" t="str">
        <f t="shared" si="58"/>
        <v/>
      </c>
      <c r="DK41" s="10" t="str">
        <f t="shared" si="59"/>
        <v/>
      </c>
      <c r="DL41" s="9" t="str">
        <f t="shared" si="60"/>
        <v/>
      </c>
      <c r="DM41" s="9" t="str">
        <f t="shared" si="61"/>
        <v/>
      </c>
      <c r="DN41" s="9" t="str">
        <f t="shared" si="62"/>
        <v/>
      </c>
      <c r="DO41" s="21" t="str">
        <f t="shared" si="63"/>
        <v/>
      </c>
      <c r="DP41" s="21" t="str">
        <f t="shared" si="64"/>
        <v/>
      </c>
      <c r="DQ41" s="9" t="str">
        <f t="shared" si="74"/>
        <v/>
      </c>
      <c r="DR41" s="9" t="str">
        <f t="shared" si="65"/>
        <v/>
      </c>
      <c r="DS41" s="9" t="str">
        <f t="shared" si="66"/>
        <v/>
      </c>
      <c r="DT41" s="9" t="e">
        <f ca="1">IF(AND($AX$3&lt;&gt;"",DO41&lt;&gt;"",DQ41&gt;=IF(DQ42="",0,DQ42)),SUM(INDIRECT("ds"&amp;ROW()-DQ41+1):DS41),"")</f>
        <v>#N/A</v>
      </c>
      <c r="DU41" s="9" t="e">
        <f t="shared" ca="1" si="67"/>
        <v>#N/A</v>
      </c>
      <c r="DV41" s="9" t="str">
        <f ca="1">IF(ISERROR(VLOOKUP(DU41*60,単価表!$B$4:$H$51,$AY$3,FALSE)),"",VLOOKUP(DU41*60,単価表!$B$4:$H$51,$AY$3,FALSE))</f>
        <v/>
      </c>
      <c r="DW41" s="9" t="str">
        <f ca="1">IF(DV41="","",DV41+IF(OR(TEXT($AX$3,"000000")="651000",TEXT($AX$3,"000000")="652000",TEXT($AX$3,"000000")="653000"),VLOOKUP(DU41*60,単価表!$B$4:$H$51,$AZ$3,FALSE),0))</f>
        <v/>
      </c>
      <c r="DX41" s="9" t="str">
        <f t="shared" si="68"/>
        <v/>
      </c>
      <c r="DY41" s="9" t="str">
        <f t="shared" si="69"/>
        <v/>
      </c>
      <c r="DZ41" s="9" cm="1">
        <f t="array" ref="DZ41">IF(AND($B41&lt;&gt;"",$F41&lt;&gt;"",$J41&lt;&gt;"",OR($N41&lt;&gt;"",$Q41&lt;&gt;"",$T41&lt;&gt;"")),SUM(($BE$17:$BE$192&lt;&gt;ROW($B41))*($BF$17:$BF$192=$B41)*($BH$17:$BH$192&gt;$F41)*($BG$17:$BG$192&lt;$J41)),0)</f>
        <v>0</v>
      </c>
      <c r="EA41" s="9" cm="1">
        <f t="array" ref="EA41">IF(AND($B41&lt;&gt;"",$F41&lt;&gt;"",$J41&lt;&gt;"",OR($N41&lt;&gt;"",$Q41&lt;&gt;"",$T41&lt;&gt;"")),SUM(($BY$17:$BY$192&lt;&gt;ROW($B41))*($BZ$17:$BZ$192=$B41)*($CB$17:$CB$192&gt;$F41)*($CA$17:$CA$192&lt;$J41)),0)</f>
        <v>0</v>
      </c>
      <c r="EB41" s="9" cm="1">
        <f t="array" ref="EB41">IF(AND($B41&lt;&gt;"",$F41&lt;&gt;"",$J41&lt;&gt;"",OR($N41&lt;&gt;"",$Q41&lt;&gt;"",$T41&lt;&gt;"")),SUM(($CS$17:$CS$192&lt;&gt;ROW($B41))*($CT$17:$CT$192=$B41)*($CV$17:$CV$192&gt;$F41)*($CU$17:$CU$192&lt;$J41)),0)</f>
        <v>0</v>
      </c>
      <c r="EC41" s="9" cm="1">
        <f t="array" ref="EC41">IF(AND($B41&lt;&gt;"",$F41&lt;&gt;"",$J41&lt;&gt;"",OR($N41&lt;&gt;"",$Q41&lt;&gt;"",$T41&lt;&gt;"")),SUM(($DM$17:$DM$192&lt;&gt;ROW($B41))*($DN$17:$DN$192=$B41)*($DP$17:$DP$192&gt;$F41)*($DO$17:$DO$192&lt;$J41)),0)</f>
        <v>0</v>
      </c>
      <c r="ED41" s="9">
        <f t="shared" ca="1" si="70"/>
        <v>0</v>
      </c>
    </row>
    <row r="42" spans="2:134" ht="21.75" customHeight="1" x14ac:dyDescent="0.4">
      <c r="B42" s="86"/>
      <c r="C42" s="86"/>
      <c r="D42" s="87" t="str">
        <f t="shared" si="75"/>
        <v/>
      </c>
      <c r="E42" s="87"/>
      <c r="F42" s="88"/>
      <c r="G42" s="88"/>
      <c r="H42" s="88"/>
      <c r="I42" s="88"/>
      <c r="J42" s="88"/>
      <c r="K42" s="88"/>
      <c r="L42" s="88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94" t="str">
        <f t="shared" si="1"/>
        <v/>
      </c>
      <c r="X42" s="94"/>
      <c r="Y42" s="94"/>
      <c r="Z42" s="94" t="str">
        <f t="shared" si="2"/>
        <v/>
      </c>
      <c r="AA42" s="94"/>
      <c r="AB42" s="94"/>
      <c r="AC42" s="95" t="str">
        <f t="shared" si="3"/>
        <v/>
      </c>
      <c r="AD42" s="95"/>
      <c r="AE42" s="95"/>
      <c r="AF42" s="95"/>
      <c r="AG42" s="95" t="str">
        <f t="shared" si="4"/>
        <v/>
      </c>
      <c r="AH42" s="95"/>
      <c r="AI42" s="95"/>
      <c r="AJ42" s="95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20"/>
      <c r="AX42" s="10" t="str">
        <f t="shared" si="5"/>
        <v/>
      </c>
      <c r="AY42" s="10" t="str">
        <f t="shared" si="6"/>
        <v/>
      </c>
      <c r="AZ42" s="21" t="str">
        <f t="shared" si="7"/>
        <v/>
      </c>
      <c r="BA42" s="21" t="str">
        <f t="shared" si="8"/>
        <v/>
      </c>
      <c r="BB42" s="10" t="str">
        <f t="shared" si="9"/>
        <v/>
      </c>
      <c r="BC42" s="10" t="str">
        <f t="shared" si="10"/>
        <v/>
      </c>
      <c r="BD42" s="10" t="str">
        <f t="shared" si="11"/>
        <v/>
      </c>
      <c r="BE42" s="9" t="str">
        <f t="shared" si="12"/>
        <v/>
      </c>
      <c r="BF42" s="9" t="str">
        <f t="shared" si="13"/>
        <v/>
      </c>
      <c r="BG42" s="21" t="str">
        <f t="shared" si="14"/>
        <v/>
      </c>
      <c r="BH42" s="21" t="str">
        <f t="shared" si="15"/>
        <v/>
      </c>
      <c r="BI42" s="9" t="str">
        <f t="shared" si="71"/>
        <v/>
      </c>
      <c r="BJ42" s="10" t="str">
        <f t="shared" si="16"/>
        <v/>
      </c>
      <c r="BK42" s="9" t="str">
        <f t="shared" si="17"/>
        <v/>
      </c>
      <c r="BL42" s="9" t="str">
        <f t="shared" si="18"/>
        <v/>
      </c>
      <c r="BM42" s="9" t="str">
        <f t="shared" si="19"/>
        <v/>
      </c>
      <c r="BN42" s="9" t="e">
        <f ca="1">IF(AND($AX$3&lt;&gt;"",BG42&lt;&gt;"",BI42&gt;=IF(BI43="",0,BI43)),SUM(INDIRECT("bm"&amp;ROW()-BI42+1):BM42),"")</f>
        <v>#N/A</v>
      </c>
      <c r="BO42" s="9" t="e">
        <f t="shared" ca="1" si="20"/>
        <v>#N/A</v>
      </c>
      <c r="BP42" s="9" t="str">
        <f ca="1">IF(ISERROR(VLOOKUP(BO42*60,単価表!$B$4:$H$51,$AY$3,FALSE)),"",VLOOKUP(BO42*60,単価表!$B$4:$H$51,$AY$3,FALSE))</f>
        <v/>
      </c>
      <c r="BQ42" s="9" t="str">
        <f t="shared" si="0"/>
        <v/>
      </c>
      <c r="BR42" s="9" t="str">
        <f t="shared" si="21"/>
        <v/>
      </c>
      <c r="BS42" s="9" t="str">
        <f t="shared" si="22"/>
        <v/>
      </c>
      <c r="BT42" s="9" t="str">
        <f t="shared" si="23"/>
        <v/>
      </c>
      <c r="BU42" s="21" t="str">
        <f t="shared" si="24"/>
        <v/>
      </c>
      <c r="BV42" s="21" t="str">
        <f t="shared" si="25"/>
        <v/>
      </c>
      <c r="BW42" s="10" t="str">
        <f t="shared" si="26"/>
        <v/>
      </c>
      <c r="BX42" s="9" t="str">
        <f t="shared" si="27"/>
        <v/>
      </c>
      <c r="BY42" s="9" t="str">
        <f t="shared" si="28"/>
        <v/>
      </c>
      <c r="BZ42" s="9" t="str">
        <f t="shared" si="29"/>
        <v/>
      </c>
      <c r="CA42" s="21" t="str">
        <f t="shared" si="30"/>
        <v/>
      </c>
      <c r="CB42" s="21" t="str">
        <f t="shared" si="31"/>
        <v/>
      </c>
      <c r="CC42" s="9" t="str">
        <f t="shared" si="72"/>
        <v/>
      </c>
      <c r="CD42" s="9" t="str">
        <f t="shared" si="32"/>
        <v/>
      </c>
      <c r="CE42" s="9" t="str">
        <f t="shared" si="33"/>
        <v/>
      </c>
      <c r="CF42" s="9" t="e">
        <f ca="1">IF(AND($AX$3&lt;&gt;"",CA42&lt;&gt;"",CC42&gt;=IF(CC43="",0,CC43)),SUM(INDIRECT("ce"&amp;ROW()-CC42+1):CE42),"")</f>
        <v>#N/A</v>
      </c>
      <c r="CG42" s="9" t="e">
        <f t="shared" ca="1" si="34"/>
        <v>#N/A</v>
      </c>
      <c r="CH42" s="9" t="str">
        <f ca="1">IF(ISERROR(VLOOKUP(CG42*60,単価表!$B$4:$H$51,$AY$3,FALSE)),"",VLOOKUP(CG42*60,単価表!$B$4:$H$51,$AY$3,FALSE))</f>
        <v/>
      </c>
      <c r="CI42" s="9" t="str">
        <f ca="1">IF(CH42="","",CH42+IF(OR(TEXT($AX$3,"000000")="651000",TEXT($AX$3,"000000")="652000",TEXT($AX$3,"000000")="653000"),VLOOKUP(CG42*60,単価表!$B$4:$H$51,$AZ$3,FALSE),0))</f>
        <v/>
      </c>
      <c r="CJ42" s="9" t="str">
        <f t="shared" si="35"/>
        <v/>
      </c>
      <c r="CK42" s="9" t="str">
        <f t="shared" si="36"/>
        <v/>
      </c>
      <c r="CL42" s="9" t="str">
        <f t="shared" si="37"/>
        <v/>
      </c>
      <c r="CM42" s="9" t="str">
        <f t="shared" si="38"/>
        <v/>
      </c>
      <c r="CN42" s="21" t="str">
        <f t="shared" si="39"/>
        <v/>
      </c>
      <c r="CO42" s="21" t="str">
        <f t="shared" si="40"/>
        <v/>
      </c>
      <c r="CP42" s="10" t="str">
        <f t="shared" si="41"/>
        <v/>
      </c>
      <c r="CQ42" s="9" t="str">
        <f t="shared" si="42"/>
        <v/>
      </c>
      <c r="CR42" s="9" t="str">
        <f t="shared" si="43"/>
        <v/>
      </c>
      <c r="CS42" s="9" t="str">
        <f t="shared" si="44"/>
        <v/>
      </c>
      <c r="CT42" s="9" t="str">
        <f t="shared" si="45"/>
        <v/>
      </c>
      <c r="CU42" s="21" t="str">
        <f t="shared" si="46"/>
        <v/>
      </c>
      <c r="CV42" s="21" t="str">
        <f t="shared" si="47"/>
        <v/>
      </c>
      <c r="CW42" s="9" t="str">
        <f t="shared" si="73"/>
        <v/>
      </c>
      <c r="CX42" s="9" t="str">
        <f t="shared" si="48"/>
        <v/>
      </c>
      <c r="CY42" s="9" t="str">
        <f t="shared" si="49"/>
        <v/>
      </c>
      <c r="CZ42" s="9" t="str">
        <f t="shared" si="50"/>
        <v/>
      </c>
      <c r="DA42" s="9" t="str">
        <f t="shared" si="51"/>
        <v/>
      </c>
      <c r="DB42" s="9" t="e">
        <f ca="1">IF(AND($AX$3&lt;&gt;"",CU42&lt;&gt;"",CW42&gt;=IF(CW43="",0,CW43)),SUM(INDIRECT("da"&amp;ROW()-CW42+1):DA42),"")</f>
        <v>#N/A</v>
      </c>
      <c r="DC42" s="9" t="e">
        <f t="shared" ca="1" si="52"/>
        <v>#N/A</v>
      </c>
      <c r="DD42" s="9" t="str">
        <f ca="1">IF(ISERROR(VLOOKUP(DC42*60,単価表!$B$4:$G$51,$AY$3,FALSE)),"",VLOOKUP(DC42*60,単価表!$B$4:$G$51,$AY$3,FALSE))</f>
        <v/>
      </c>
      <c r="DE42" s="9" t="str">
        <f t="shared" si="53"/>
        <v/>
      </c>
      <c r="DF42" s="9" t="str">
        <f t="shared" si="54"/>
        <v/>
      </c>
      <c r="DG42" s="9" t="str">
        <f t="shared" si="55"/>
        <v/>
      </c>
      <c r="DH42" s="9" t="str">
        <f t="shared" si="56"/>
        <v/>
      </c>
      <c r="DI42" s="21" t="str">
        <f t="shared" si="57"/>
        <v/>
      </c>
      <c r="DJ42" s="21" t="str">
        <f t="shared" si="58"/>
        <v/>
      </c>
      <c r="DK42" s="10" t="str">
        <f t="shared" si="59"/>
        <v/>
      </c>
      <c r="DL42" s="9" t="str">
        <f t="shared" si="60"/>
        <v/>
      </c>
      <c r="DM42" s="9" t="str">
        <f t="shared" si="61"/>
        <v/>
      </c>
      <c r="DN42" s="9" t="str">
        <f t="shared" si="62"/>
        <v/>
      </c>
      <c r="DO42" s="21" t="str">
        <f t="shared" si="63"/>
        <v/>
      </c>
      <c r="DP42" s="21" t="str">
        <f t="shared" si="64"/>
        <v/>
      </c>
      <c r="DQ42" s="9" t="str">
        <f t="shared" si="74"/>
        <v/>
      </c>
      <c r="DR42" s="9" t="str">
        <f t="shared" si="65"/>
        <v/>
      </c>
      <c r="DS42" s="9" t="str">
        <f t="shared" si="66"/>
        <v/>
      </c>
      <c r="DT42" s="9" t="e">
        <f ca="1">IF(AND($AX$3&lt;&gt;"",DO42&lt;&gt;"",DQ42&gt;=IF(DQ43="",0,DQ43)),SUM(INDIRECT("ds"&amp;ROW()-DQ42+1):DS42),"")</f>
        <v>#N/A</v>
      </c>
      <c r="DU42" s="9" t="e">
        <f t="shared" ca="1" si="67"/>
        <v>#N/A</v>
      </c>
      <c r="DV42" s="9" t="str">
        <f ca="1">IF(ISERROR(VLOOKUP(DU42*60,単価表!$B$4:$H$51,$AY$3,FALSE)),"",VLOOKUP(DU42*60,単価表!$B$4:$H$51,$AY$3,FALSE))</f>
        <v/>
      </c>
      <c r="DW42" s="9" t="str">
        <f ca="1">IF(DV42="","",DV42+IF(OR(TEXT($AX$3,"000000")="651000",TEXT($AX$3,"000000")="652000",TEXT($AX$3,"000000")="653000"),VLOOKUP(DU42*60,単価表!$B$4:$H$51,$AZ$3,FALSE),0))</f>
        <v/>
      </c>
      <c r="DX42" s="9" t="str">
        <f t="shared" si="68"/>
        <v/>
      </c>
      <c r="DY42" s="9" t="str">
        <f t="shared" si="69"/>
        <v/>
      </c>
      <c r="DZ42" s="9" cm="1">
        <f t="array" ref="DZ42">IF(AND($B42&lt;&gt;"",$F42&lt;&gt;"",$J42&lt;&gt;"",OR($N42&lt;&gt;"",$Q42&lt;&gt;"",$T42&lt;&gt;"")),SUM(($BE$17:$BE$192&lt;&gt;ROW($B42))*($BF$17:$BF$192=$B42)*($BH$17:$BH$192&gt;$F42)*($BG$17:$BG$192&lt;$J42)),0)</f>
        <v>0</v>
      </c>
      <c r="EA42" s="9" cm="1">
        <f t="array" ref="EA42">IF(AND($B42&lt;&gt;"",$F42&lt;&gt;"",$J42&lt;&gt;"",OR($N42&lt;&gt;"",$Q42&lt;&gt;"",$T42&lt;&gt;"")),SUM(($BY$17:$BY$192&lt;&gt;ROW($B42))*($BZ$17:$BZ$192=$B42)*($CB$17:$CB$192&gt;$F42)*($CA$17:$CA$192&lt;$J42)),0)</f>
        <v>0</v>
      </c>
      <c r="EB42" s="9" cm="1">
        <f t="array" ref="EB42">IF(AND($B42&lt;&gt;"",$F42&lt;&gt;"",$J42&lt;&gt;"",OR($N42&lt;&gt;"",$Q42&lt;&gt;"",$T42&lt;&gt;"")),SUM(($CS$17:$CS$192&lt;&gt;ROW($B42))*($CT$17:$CT$192=$B42)*($CV$17:$CV$192&gt;$F42)*($CU$17:$CU$192&lt;$J42)),0)</f>
        <v>0</v>
      </c>
      <c r="EC42" s="9" cm="1">
        <f t="array" ref="EC42">IF(AND($B42&lt;&gt;"",$F42&lt;&gt;"",$J42&lt;&gt;"",OR($N42&lt;&gt;"",$Q42&lt;&gt;"",$T42&lt;&gt;"")),SUM(($DM$17:$DM$192&lt;&gt;ROW($B42))*($DN$17:$DN$192=$B42)*($DP$17:$DP$192&gt;$F42)*($DO$17:$DO$192&lt;$J42)),0)</f>
        <v>0</v>
      </c>
      <c r="ED42" s="9">
        <f t="shared" ca="1" si="70"/>
        <v>0</v>
      </c>
    </row>
    <row r="43" spans="2:134" ht="21.75" customHeight="1" x14ac:dyDescent="0.4">
      <c r="B43" s="86"/>
      <c r="C43" s="86"/>
      <c r="D43" s="87" t="str">
        <f t="shared" si="75"/>
        <v/>
      </c>
      <c r="E43" s="87"/>
      <c r="F43" s="88"/>
      <c r="G43" s="88"/>
      <c r="H43" s="88"/>
      <c r="I43" s="88"/>
      <c r="J43" s="88"/>
      <c r="K43" s="88"/>
      <c r="L43" s="88"/>
      <c r="M43" s="88"/>
      <c r="N43" s="89"/>
      <c r="O43" s="89"/>
      <c r="P43" s="89"/>
      <c r="Q43" s="89"/>
      <c r="R43" s="89"/>
      <c r="S43" s="89"/>
      <c r="T43" s="89"/>
      <c r="U43" s="89"/>
      <c r="V43" s="89"/>
      <c r="W43" s="94" t="str">
        <f t="shared" si="1"/>
        <v/>
      </c>
      <c r="X43" s="94"/>
      <c r="Y43" s="94"/>
      <c r="Z43" s="94" t="str">
        <f t="shared" si="2"/>
        <v/>
      </c>
      <c r="AA43" s="94"/>
      <c r="AB43" s="94"/>
      <c r="AC43" s="95" t="str">
        <f t="shared" si="3"/>
        <v/>
      </c>
      <c r="AD43" s="95"/>
      <c r="AE43" s="95"/>
      <c r="AF43" s="95"/>
      <c r="AG43" s="95" t="str">
        <f t="shared" si="4"/>
        <v/>
      </c>
      <c r="AH43" s="95"/>
      <c r="AI43" s="95"/>
      <c r="AJ43" s="95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20"/>
      <c r="AX43" s="10" t="str">
        <f t="shared" si="5"/>
        <v/>
      </c>
      <c r="AY43" s="10" t="str">
        <f t="shared" si="6"/>
        <v/>
      </c>
      <c r="AZ43" s="21" t="str">
        <f t="shared" si="7"/>
        <v/>
      </c>
      <c r="BA43" s="21" t="str">
        <f t="shared" si="8"/>
        <v/>
      </c>
      <c r="BB43" s="10" t="str">
        <f t="shared" si="9"/>
        <v/>
      </c>
      <c r="BC43" s="10" t="str">
        <f t="shared" si="10"/>
        <v/>
      </c>
      <c r="BD43" s="10" t="str">
        <f t="shared" si="11"/>
        <v/>
      </c>
      <c r="BE43" s="9" t="str">
        <f t="shared" si="12"/>
        <v/>
      </c>
      <c r="BF43" s="9" t="str">
        <f t="shared" si="13"/>
        <v/>
      </c>
      <c r="BG43" s="21" t="str">
        <f t="shared" si="14"/>
        <v/>
      </c>
      <c r="BH43" s="21" t="str">
        <f t="shared" si="15"/>
        <v/>
      </c>
      <c r="BI43" s="9" t="str">
        <f t="shared" si="71"/>
        <v/>
      </c>
      <c r="BJ43" s="10" t="str">
        <f t="shared" si="16"/>
        <v/>
      </c>
      <c r="BK43" s="9" t="str">
        <f t="shared" si="17"/>
        <v/>
      </c>
      <c r="BL43" s="9" t="str">
        <f t="shared" si="18"/>
        <v/>
      </c>
      <c r="BM43" s="9" t="str">
        <f t="shared" si="19"/>
        <v/>
      </c>
      <c r="BN43" s="9" t="e">
        <f ca="1">IF(AND($AX$3&lt;&gt;"",BG43&lt;&gt;"",BI43&gt;=IF(BI44="",0,BI44)),SUM(INDIRECT("bm"&amp;ROW()-BI43+1):BM43),"")</f>
        <v>#N/A</v>
      </c>
      <c r="BO43" s="9" t="e">
        <f t="shared" ca="1" si="20"/>
        <v>#N/A</v>
      </c>
      <c r="BP43" s="9" t="str">
        <f ca="1">IF(ISERROR(VLOOKUP(BO43*60,単価表!$B$4:$H$51,$AY$3,FALSE)),"",VLOOKUP(BO43*60,単価表!$B$4:$H$51,$AY$3,FALSE))</f>
        <v/>
      </c>
      <c r="BQ43" s="9" t="str">
        <f t="shared" si="0"/>
        <v/>
      </c>
      <c r="BR43" s="9" t="str">
        <f t="shared" si="21"/>
        <v/>
      </c>
      <c r="BS43" s="9" t="str">
        <f t="shared" si="22"/>
        <v/>
      </c>
      <c r="BT43" s="9" t="str">
        <f t="shared" si="23"/>
        <v/>
      </c>
      <c r="BU43" s="21" t="str">
        <f t="shared" si="24"/>
        <v/>
      </c>
      <c r="BV43" s="21" t="str">
        <f t="shared" si="25"/>
        <v/>
      </c>
      <c r="BW43" s="10" t="str">
        <f t="shared" si="26"/>
        <v/>
      </c>
      <c r="BX43" s="9" t="str">
        <f t="shared" si="27"/>
        <v/>
      </c>
      <c r="BY43" s="9" t="str">
        <f t="shared" si="28"/>
        <v/>
      </c>
      <c r="BZ43" s="9" t="str">
        <f t="shared" si="29"/>
        <v/>
      </c>
      <c r="CA43" s="21" t="str">
        <f t="shared" si="30"/>
        <v/>
      </c>
      <c r="CB43" s="21" t="str">
        <f t="shared" si="31"/>
        <v/>
      </c>
      <c r="CC43" s="9" t="str">
        <f t="shared" si="72"/>
        <v/>
      </c>
      <c r="CD43" s="9" t="str">
        <f t="shared" si="32"/>
        <v/>
      </c>
      <c r="CE43" s="9" t="str">
        <f t="shared" si="33"/>
        <v/>
      </c>
      <c r="CF43" s="9" t="e">
        <f ca="1">IF(AND($AX$3&lt;&gt;"",CA43&lt;&gt;"",CC43&gt;=IF(CC44="",0,CC44)),SUM(INDIRECT("ce"&amp;ROW()-CC43+1):CE43),"")</f>
        <v>#N/A</v>
      </c>
      <c r="CG43" s="9" t="e">
        <f t="shared" ca="1" si="34"/>
        <v>#N/A</v>
      </c>
      <c r="CH43" s="9" t="str">
        <f ca="1">IF(ISERROR(VLOOKUP(CG43*60,単価表!$B$4:$H$51,$AY$3,FALSE)),"",VLOOKUP(CG43*60,単価表!$B$4:$H$51,$AY$3,FALSE))</f>
        <v/>
      </c>
      <c r="CI43" s="9" t="str">
        <f ca="1">IF(CH43="","",CH43+IF(OR(TEXT($AX$3,"000000")="651000",TEXT($AX$3,"000000")="652000",TEXT($AX$3,"000000")="653000"),VLOOKUP(CG43*60,単価表!$B$4:$H$51,$AZ$3,FALSE),0))</f>
        <v/>
      </c>
      <c r="CJ43" s="9" t="str">
        <f t="shared" si="35"/>
        <v/>
      </c>
      <c r="CK43" s="9" t="str">
        <f t="shared" si="36"/>
        <v/>
      </c>
      <c r="CL43" s="9" t="str">
        <f t="shared" si="37"/>
        <v/>
      </c>
      <c r="CM43" s="9" t="str">
        <f t="shared" si="38"/>
        <v/>
      </c>
      <c r="CN43" s="21" t="str">
        <f t="shared" si="39"/>
        <v/>
      </c>
      <c r="CO43" s="21" t="str">
        <f t="shared" si="40"/>
        <v/>
      </c>
      <c r="CP43" s="10" t="str">
        <f t="shared" si="41"/>
        <v/>
      </c>
      <c r="CQ43" s="9" t="str">
        <f t="shared" si="42"/>
        <v/>
      </c>
      <c r="CR43" s="9" t="str">
        <f t="shared" si="43"/>
        <v/>
      </c>
      <c r="CS43" s="9" t="str">
        <f t="shared" si="44"/>
        <v/>
      </c>
      <c r="CT43" s="9" t="str">
        <f t="shared" si="45"/>
        <v/>
      </c>
      <c r="CU43" s="21" t="str">
        <f t="shared" si="46"/>
        <v/>
      </c>
      <c r="CV43" s="21" t="str">
        <f t="shared" si="47"/>
        <v/>
      </c>
      <c r="CW43" s="9" t="str">
        <f t="shared" si="73"/>
        <v/>
      </c>
      <c r="CX43" s="9" t="str">
        <f t="shared" si="48"/>
        <v/>
      </c>
      <c r="CY43" s="9" t="str">
        <f t="shared" si="49"/>
        <v/>
      </c>
      <c r="CZ43" s="9" t="str">
        <f t="shared" si="50"/>
        <v/>
      </c>
      <c r="DA43" s="9" t="str">
        <f t="shared" si="51"/>
        <v/>
      </c>
      <c r="DB43" s="9" t="e">
        <f ca="1">IF(AND($AX$3&lt;&gt;"",CU43&lt;&gt;"",CW43&gt;=IF(CW44="",0,CW44)),SUM(INDIRECT("da"&amp;ROW()-CW43+1):DA43),"")</f>
        <v>#N/A</v>
      </c>
      <c r="DC43" s="9" t="e">
        <f t="shared" ca="1" si="52"/>
        <v>#N/A</v>
      </c>
      <c r="DD43" s="9" t="str">
        <f ca="1">IF(ISERROR(VLOOKUP(DC43*60,単価表!$B$4:$G$51,$AY$3,FALSE)),"",VLOOKUP(DC43*60,単価表!$B$4:$G$51,$AY$3,FALSE))</f>
        <v/>
      </c>
      <c r="DE43" s="9" t="str">
        <f t="shared" si="53"/>
        <v/>
      </c>
      <c r="DF43" s="9" t="str">
        <f t="shared" si="54"/>
        <v/>
      </c>
      <c r="DG43" s="9" t="str">
        <f t="shared" si="55"/>
        <v/>
      </c>
      <c r="DH43" s="9" t="str">
        <f t="shared" si="56"/>
        <v/>
      </c>
      <c r="DI43" s="21" t="str">
        <f t="shared" si="57"/>
        <v/>
      </c>
      <c r="DJ43" s="21" t="str">
        <f t="shared" si="58"/>
        <v/>
      </c>
      <c r="DK43" s="10" t="str">
        <f t="shared" si="59"/>
        <v/>
      </c>
      <c r="DL43" s="9" t="str">
        <f t="shared" si="60"/>
        <v/>
      </c>
      <c r="DM43" s="9" t="str">
        <f t="shared" si="61"/>
        <v/>
      </c>
      <c r="DN43" s="9" t="str">
        <f t="shared" si="62"/>
        <v/>
      </c>
      <c r="DO43" s="21" t="str">
        <f t="shared" si="63"/>
        <v/>
      </c>
      <c r="DP43" s="21" t="str">
        <f t="shared" si="64"/>
        <v/>
      </c>
      <c r="DQ43" s="9" t="str">
        <f t="shared" si="74"/>
        <v/>
      </c>
      <c r="DR43" s="9" t="str">
        <f t="shared" si="65"/>
        <v/>
      </c>
      <c r="DS43" s="9" t="str">
        <f t="shared" si="66"/>
        <v/>
      </c>
      <c r="DT43" s="9" t="e">
        <f ca="1">IF(AND($AX$3&lt;&gt;"",DO43&lt;&gt;"",DQ43&gt;=IF(DQ44="",0,DQ44)),SUM(INDIRECT("ds"&amp;ROW()-DQ43+1):DS43),"")</f>
        <v>#N/A</v>
      </c>
      <c r="DU43" s="9" t="e">
        <f t="shared" ca="1" si="67"/>
        <v>#N/A</v>
      </c>
      <c r="DV43" s="9" t="str">
        <f ca="1">IF(ISERROR(VLOOKUP(DU43*60,単価表!$B$4:$H$51,$AY$3,FALSE)),"",VLOOKUP(DU43*60,単価表!$B$4:$H$51,$AY$3,FALSE))</f>
        <v/>
      </c>
      <c r="DW43" s="9" t="str">
        <f ca="1">IF(DV43="","",DV43+IF(OR(TEXT($AX$3,"000000")="651000",TEXT($AX$3,"000000")="652000",TEXT($AX$3,"000000")="653000"),VLOOKUP(DU43*60,単価表!$B$4:$H$51,$AZ$3,FALSE),0))</f>
        <v/>
      </c>
      <c r="DX43" s="9" t="str">
        <f t="shared" si="68"/>
        <v/>
      </c>
      <c r="DY43" s="9" t="str">
        <f t="shared" si="69"/>
        <v/>
      </c>
      <c r="DZ43" s="9" cm="1">
        <f t="array" ref="DZ43">IF(AND($B43&lt;&gt;"",$F43&lt;&gt;"",$J43&lt;&gt;"",OR($N43&lt;&gt;"",$Q43&lt;&gt;"",$T43&lt;&gt;"")),SUM(($BE$17:$BE$192&lt;&gt;ROW($B43))*($BF$17:$BF$192=$B43)*($BH$17:$BH$192&gt;$F43)*($BG$17:$BG$192&lt;$J43)),0)</f>
        <v>0</v>
      </c>
      <c r="EA43" s="9" cm="1">
        <f t="array" ref="EA43">IF(AND($B43&lt;&gt;"",$F43&lt;&gt;"",$J43&lt;&gt;"",OR($N43&lt;&gt;"",$Q43&lt;&gt;"",$T43&lt;&gt;"")),SUM(($BY$17:$BY$192&lt;&gt;ROW($B43))*($BZ$17:$BZ$192=$B43)*($CB$17:$CB$192&gt;$F43)*($CA$17:$CA$192&lt;$J43)),0)</f>
        <v>0</v>
      </c>
      <c r="EB43" s="9" cm="1">
        <f t="array" ref="EB43">IF(AND($B43&lt;&gt;"",$F43&lt;&gt;"",$J43&lt;&gt;"",OR($N43&lt;&gt;"",$Q43&lt;&gt;"",$T43&lt;&gt;"")),SUM(($CS$17:$CS$192&lt;&gt;ROW($B43))*($CT$17:$CT$192=$B43)*($CV$17:$CV$192&gt;$F43)*($CU$17:$CU$192&lt;$J43)),0)</f>
        <v>0</v>
      </c>
      <c r="EC43" s="9" cm="1">
        <f t="array" ref="EC43">IF(AND($B43&lt;&gt;"",$F43&lt;&gt;"",$J43&lt;&gt;"",OR($N43&lt;&gt;"",$Q43&lt;&gt;"",$T43&lt;&gt;"")),SUM(($DM$17:$DM$192&lt;&gt;ROW($B43))*($DN$17:$DN$192=$B43)*($DP$17:$DP$192&gt;$F43)*($DO$17:$DO$192&lt;$J43)),0)</f>
        <v>0</v>
      </c>
      <c r="ED43" s="9">
        <f t="shared" ca="1" si="70"/>
        <v>0</v>
      </c>
    </row>
    <row r="44" spans="2:134" ht="21.75" customHeight="1" x14ac:dyDescent="0.4">
      <c r="B44" s="86"/>
      <c r="C44" s="86"/>
      <c r="D44" s="87" t="str">
        <f t="shared" si="75"/>
        <v/>
      </c>
      <c r="E44" s="87"/>
      <c r="F44" s="88"/>
      <c r="G44" s="88"/>
      <c r="H44" s="88"/>
      <c r="I44" s="88"/>
      <c r="J44" s="88"/>
      <c r="K44" s="88"/>
      <c r="L44" s="88"/>
      <c r="M44" s="88"/>
      <c r="N44" s="89"/>
      <c r="O44" s="89"/>
      <c r="P44" s="89"/>
      <c r="Q44" s="89"/>
      <c r="R44" s="89"/>
      <c r="S44" s="89"/>
      <c r="T44" s="89"/>
      <c r="U44" s="89"/>
      <c r="V44" s="89"/>
      <c r="W44" s="94" t="str">
        <f t="shared" si="1"/>
        <v/>
      </c>
      <c r="X44" s="94"/>
      <c r="Y44" s="94"/>
      <c r="Z44" s="94" t="str">
        <f t="shared" si="2"/>
        <v/>
      </c>
      <c r="AA44" s="94"/>
      <c r="AB44" s="94"/>
      <c r="AC44" s="95" t="str">
        <f t="shared" si="3"/>
        <v/>
      </c>
      <c r="AD44" s="95"/>
      <c r="AE44" s="95"/>
      <c r="AF44" s="95"/>
      <c r="AG44" s="95" t="str">
        <f t="shared" si="4"/>
        <v/>
      </c>
      <c r="AH44" s="95"/>
      <c r="AI44" s="95"/>
      <c r="AJ44" s="95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20"/>
      <c r="AX44" s="10" t="str">
        <f t="shared" si="5"/>
        <v/>
      </c>
      <c r="AY44" s="10" t="str">
        <f t="shared" si="6"/>
        <v/>
      </c>
      <c r="AZ44" s="21" t="str">
        <f t="shared" si="7"/>
        <v/>
      </c>
      <c r="BA44" s="21" t="str">
        <f t="shared" si="8"/>
        <v/>
      </c>
      <c r="BB44" s="10" t="str">
        <f t="shared" si="9"/>
        <v/>
      </c>
      <c r="BC44" s="10" t="str">
        <f t="shared" si="10"/>
        <v/>
      </c>
      <c r="BD44" s="10" t="str">
        <f t="shared" si="11"/>
        <v/>
      </c>
      <c r="BE44" s="9" t="str">
        <f t="shared" si="12"/>
        <v/>
      </c>
      <c r="BF44" s="9" t="str">
        <f t="shared" si="13"/>
        <v/>
      </c>
      <c r="BG44" s="21" t="str">
        <f t="shared" si="14"/>
        <v/>
      </c>
      <c r="BH44" s="21" t="str">
        <f t="shared" si="15"/>
        <v/>
      </c>
      <c r="BI44" s="9" t="str">
        <f t="shared" si="71"/>
        <v/>
      </c>
      <c r="BJ44" s="10" t="str">
        <f t="shared" si="16"/>
        <v/>
      </c>
      <c r="BK44" s="9" t="str">
        <f t="shared" si="17"/>
        <v/>
      </c>
      <c r="BL44" s="9" t="str">
        <f t="shared" si="18"/>
        <v/>
      </c>
      <c r="BM44" s="9" t="str">
        <f t="shared" si="19"/>
        <v/>
      </c>
      <c r="BN44" s="9" t="e">
        <f ca="1">IF(AND($AX$3&lt;&gt;"",BG44&lt;&gt;"",BI44&gt;=IF(BI45="",0,BI45)),SUM(INDIRECT("bm"&amp;ROW()-BI44+1):BM44),"")</f>
        <v>#N/A</v>
      </c>
      <c r="BO44" s="9" t="e">
        <f t="shared" ca="1" si="20"/>
        <v>#N/A</v>
      </c>
      <c r="BP44" s="9" t="str">
        <f ca="1">IF(ISERROR(VLOOKUP(BO44*60,単価表!$B$4:$H$51,$AY$3,FALSE)),"",VLOOKUP(BO44*60,単価表!$B$4:$H$51,$AY$3,FALSE))</f>
        <v/>
      </c>
      <c r="BQ44" s="9" t="str">
        <f t="shared" si="0"/>
        <v/>
      </c>
      <c r="BR44" s="9" t="str">
        <f t="shared" si="21"/>
        <v/>
      </c>
      <c r="BS44" s="9" t="str">
        <f t="shared" si="22"/>
        <v/>
      </c>
      <c r="BT44" s="9" t="str">
        <f t="shared" si="23"/>
        <v/>
      </c>
      <c r="BU44" s="21" t="str">
        <f t="shared" si="24"/>
        <v/>
      </c>
      <c r="BV44" s="21" t="str">
        <f t="shared" si="25"/>
        <v/>
      </c>
      <c r="BW44" s="10" t="str">
        <f t="shared" si="26"/>
        <v/>
      </c>
      <c r="BX44" s="9" t="str">
        <f t="shared" si="27"/>
        <v/>
      </c>
      <c r="BY44" s="9" t="str">
        <f t="shared" si="28"/>
        <v/>
      </c>
      <c r="BZ44" s="9" t="str">
        <f t="shared" si="29"/>
        <v/>
      </c>
      <c r="CA44" s="21" t="str">
        <f t="shared" si="30"/>
        <v/>
      </c>
      <c r="CB44" s="21" t="str">
        <f t="shared" si="31"/>
        <v/>
      </c>
      <c r="CC44" s="9" t="str">
        <f t="shared" si="72"/>
        <v/>
      </c>
      <c r="CD44" s="9" t="str">
        <f t="shared" si="32"/>
        <v/>
      </c>
      <c r="CE44" s="9" t="str">
        <f t="shared" si="33"/>
        <v/>
      </c>
      <c r="CF44" s="9" t="e">
        <f ca="1">IF(AND($AX$3&lt;&gt;"",CA44&lt;&gt;"",CC44&gt;=IF(CC45="",0,CC45)),SUM(INDIRECT("ce"&amp;ROW()-CC44+1):CE44),"")</f>
        <v>#N/A</v>
      </c>
      <c r="CG44" s="9" t="e">
        <f t="shared" ca="1" si="34"/>
        <v>#N/A</v>
      </c>
      <c r="CH44" s="9" t="str">
        <f ca="1">IF(ISERROR(VLOOKUP(CG44*60,単価表!$B$4:$H$51,$AY$3,FALSE)),"",VLOOKUP(CG44*60,単価表!$B$4:$H$51,$AY$3,FALSE))</f>
        <v/>
      </c>
      <c r="CI44" s="9" t="str">
        <f ca="1">IF(CH44="","",CH44+IF(OR(TEXT($AX$3,"000000")="651000",TEXT($AX$3,"000000")="652000",TEXT($AX$3,"000000")="653000"),VLOOKUP(CG44*60,単価表!$B$4:$H$51,$AZ$3,FALSE),0))</f>
        <v/>
      </c>
      <c r="CJ44" s="9" t="str">
        <f t="shared" si="35"/>
        <v/>
      </c>
      <c r="CK44" s="9" t="str">
        <f t="shared" si="36"/>
        <v/>
      </c>
      <c r="CL44" s="9" t="str">
        <f t="shared" si="37"/>
        <v/>
      </c>
      <c r="CM44" s="9" t="str">
        <f t="shared" si="38"/>
        <v/>
      </c>
      <c r="CN44" s="21" t="str">
        <f t="shared" si="39"/>
        <v/>
      </c>
      <c r="CO44" s="21" t="str">
        <f t="shared" si="40"/>
        <v/>
      </c>
      <c r="CP44" s="10" t="str">
        <f t="shared" si="41"/>
        <v/>
      </c>
      <c r="CQ44" s="9" t="str">
        <f t="shared" si="42"/>
        <v/>
      </c>
      <c r="CR44" s="9" t="str">
        <f t="shared" si="43"/>
        <v/>
      </c>
      <c r="CS44" s="9" t="str">
        <f t="shared" si="44"/>
        <v/>
      </c>
      <c r="CT44" s="9" t="str">
        <f t="shared" si="45"/>
        <v/>
      </c>
      <c r="CU44" s="21" t="str">
        <f t="shared" si="46"/>
        <v/>
      </c>
      <c r="CV44" s="21" t="str">
        <f t="shared" si="47"/>
        <v/>
      </c>
      <c r="CW44" s="9" t="str">
        <f t="shared" si="73"/>
        <v/>
      </c>
      <c r="CX44" s="9" t="str">
        <f t="shared" si="48"/>
        <v/>
      </c>
      <c r="CY44" s="9" t="str">
        <f t="shared" si="49"/>
        <v/>
      </c>
      <c r="CZ44" s="9" t="str">
        <f t="shared" si="50"/>
        <v/>
      </c>
      <c r="DA44" s="9" t="str">
        <f t="shared" si="51"/>
        <v/>
      </c>
      <c r="DB44" s="9" t="e">
        <f ca="1">IF(AND($AX$3&lt;&gt;"",CU44&lt;&gt;"",CW44&gt;=IF(CW45="",0,CW45)),SUM(INDIRECT("da"&amp;ROW()-CW44+1):DA44),"")</f>
        <v>#N/A</v>
      </c>
      <c r="DC44" s="9" t="e">
        <f t="shared" ca="1" si="52"/>
        <v>#N/A</v>
      </c>
      <c r="DD44" s="9" t="str">
        <f ca="1">IF(ISERROR(VLOOKUP(DC44*60,単価表!$B$4:$G$51,$AY$3,FALSE)),"",VLOOKUP(DC44*60,単価表!$B$4:$G$51,$AY$3,FALSE))</f>
        <v/>
      </c>
      <c r="DE44" s="9" t="str">
        <f t="shared" si="53"/>
        <v/>
      </c>
      <c r="DF44" s="9" t="str">
        <f t="shared" si="54"/>
        <v/>
      </c>
      <c r="DG44" s="9" t="str">
        <f t="shared" si="55"/>
        <v/>
      </c>
      <c r="DH44" s="9" t="str">
        <f t="shared" si="56"/>
        <v/>
      </c>
      <c r="DI44" s="21" t="str">
        <f t="shared" si="57"/>
        <v/>
      </c>
      <c r="DJ44" s="21" t="str">
        <f t="shared" si="58"/>
        <v/>
      </c>
      <c r="DK44" s="10" t="str">
        <f t="shared" si="59"/>
        <v/>
      </c>
      <c r="DL44" s="9" t="str">
        <f t="shared" si="60"/>
        <v/>
      </c>
      <c r="DM44" s="9" t="str">
        <f t="shared" si="61"/>
        <v/>
      </c>
      <c r="DN44" s="9" t="str">
        <f t="shared" si="62"/>
        <v/>
      </c>
      <c r="DO44" s="21" t="str">
        <f t="shared" si="63"/>
        <v/>
      </c>
      <c r="DP44" s="21" t="str">
        <f t="shared" si="64"/>
        <v/>
      </c>
      <c r="DQ44" s="9" t="str">
        <f t="shared" si="74"/>
        <v/>
      </c>
      <c r="DR44" s="9" t="str">
        <f t="shared" si="65"/>
        <v/>
      </c>
      <c r="DS44" s="9" t="str">
        <f t="shared" si="66"/>
        <v/>
      </c>
      <c r="DT44" s="9" t="e">
        <f ca="1">IF(AND($AX$3&lt;&gt;"",DO44&lt;&gt;"",DQ44&gt;=IF(DQ45="",0,DQ45)),SUM(INDIRECT("ds"&amp;ROW()-DQ44+1):DS44),"")</f>
        <v>#N/A</v>
      </c>
      <c r="DU44" s="9" t="e">
        <f t="shared" ca="1" si="67"/>
        <v>#N/A</v>
      </c>
      <c r="DV44" s="9" t="str">
        <f ca="1">IF(ISERROR(VLOOKUP(DU44*60,単価表!$B$4:$H$51,$AY$3,FALSE)),"",VLOOKUP(DU44*60,単価表!$B$4:$H$51,$AY$3,FALSE))</f>
        <v/>
      </c>
      <c r="DW44" s="9" t="str">
        <f ca="1">IF(DV44="","",DV44+IF(OR(TEXT($AX$3,"000000")="651000",TEXT($AX$3,"000000")="652000",TEXT($AX$3,"000000")="653000"),VLOOKUP(DU44*60,単価表!$B$4:$H$51,$AZ$3,FALSE),0))</f>
        <v/>
      </c>
      <c r="DX44" s="9" t="str">
        <f t="shared" si="68"/>
        <v/>
      </c>
      <c r="DY44" s="9" t="str">
        <f t="shared" si="69"/>
        <v/>
      </c>
      <c r="DZ44" s="9" cm="1">
        <f t="array" ref="DZ44">IF(AND($B44&lt;&gt;"",$F44&lt;&gt;"",$J44&lt;&gt;"",OR($N44&lt;&gt;"",$Q44&lt;&gt;"",$T44&lt;&gt;"")),SUM(($BE$17:$BE$192&lt;&gt;ROW($B44))*($BF$17:$BF$192=$B44)*($BH$17:$BH$192&gt;$F44)*($BG$17:$BG$192&lt;$J44)),0)</f>
        <v>0</v>
      </c>
      <c r="EA44" s="9" cm="1">
        <f t="array" ref="EA44">IF(AND($B44&lt;&gt;"",$F44&lt;&gt;"",$J44&lt;&gt;"",OR($N44&lt;&gt;"",$Q44&lt;&gt;"",$T44&lt;&gt;"")),SUM(($BY$17:$BY$192&lt;&gt;ROW($B44))*($BZ$17:$BZ$192=$B44)*($CB$17:$CB$192&gt;$F44)*($CA$17:$CA$192&lt;$J44)),0)</f>
        <v>0</v>
      </c>
      <c r="EB44" s="9" cm="1">
        <f t="array" ref="EB44">IF(AND($B44&lt;&gt;"",$F44&lt;&gt;"",$J44&lt;&gt;"",OR($N44&lt;&gt;"",$Q44&lt;&gt;"",$T44&lt;&gt;"")),SUM(($CS$17:$CS$192&lt;&gt;ROW($B44))*($CT$17:$CT$192=$B44)*($CV$17:$CV$192&gt;$F44)*($CU$17:$CU$192&lt;$J44)),0)</f>
        <v>0</v>
      </c>
      <c r="EC44" s="9" cm="1">
        <f t="array" ref="EC44">IF(AND($B44&lt;&gt;"",$F44&lt;&gt;"",$J44&lt;&gt;"",OR($N44&lt;&gt;"",$Q44&lt;&gt;"",$T44&lt;&gt;"")),SUM(($DM$17:$DM$192&lt;&gt;ROW($B44))*($DN$17:$DN$192=$B44)*($DP$17:$DP$192&gt;$F44)*($DO$17:$DO$192&lt;$J44)),0)</f>
        <v>0</v>
      </c>
      <c r="ED44" s="9">
        <f t="shared" ca="1" si="70"/>
        <v>0</v>
      </c>
    </row>
    <row r="45" spans="2:134" ht="21.75" customHeight="1" x14ac:dyDescent="0.4">
      <c r="B45" s="86"/>
      <c r="C45" s="86"/>
      <c r="D45" s="87" t="str">
        <f t="shared" si="75"/>
        <v/>
      </c>
      <c r="E45" s="87"/>
      <c r="F45" s="88"/>
      <c r="G45" s="88"/>
      <c r="H45" s="88"/>
      <c r="I45" s="88"/>
      <c r="J45" s="88"/>
      <c r="K45" s="88"/>
      <c r="L45" s="88"/>
      <c r="M45" s="88"/>
      <c r="N45" s="89"/>
      <c r="O45" s="89"/>
      <c r="P45" s="89"/>
      <c r="Q45" s="89"/>
      <c r="R45" s="89"/>
      <c r="S45" s="89"/>
      <c r="T45" s="89"/>
      <c r="U45" s="89"/>
      <c r="V45" s="89"/>
      <c r="W45" s="94" t="str">
        <f t="shared" si="1"/>
        <v/>
      </c>
      <c r="X45" s="94"/>
      <c r="Y45" s="94"/>
      <c r="Z45" s="94" t="str">
        <f t="shared" si="2"/>
        <v/>
      </c>
      <c r="AA45" s="94"/>
      <c r="AB45" s="94"/>
      <c r="AC45" s="95" t="str">
        <f t="shared" si="3"/>
        <v/>
      </c>
      <c r="AD45" s="95"/>
      <c r="AE45" s="95"/>
      <c r="AF45" s="95"/>
      <c r="AG45" s="95" t="str">
        <f t="shared" si="4"/>
        <v/>
      </c>
      <c r="AH45" s="95"/>
      <c r="AI45" s="95"/>
      <c r="AJ45" s="95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20"/>
      <c r="AX45" s="10" t="str">
        <f t="shared" si="5"/>
        <v/>
      </c>
      <c r="AY45" s="10" t="str">
        <f t="shared" si="6"/>
        <v/>
      </c>
      <c r="AZ45" s="21" t="str">
        <f t="shared" si="7"/>
        <v/>
      </c>
      <c r="BA45" s="21" t="str">
        <f t="shared" si="8"/>
        <v/>
      </c>
      <c r="BB45" s="10" t="str">
        <f t="shared" si="9"/>
        <v/>
      </c>
      <c r="BC45" s="10" t="str">
        <f t="shared" si="10"/>
        <v/>
      </c>
      <c r="BD45" s="10" t="str">
        <f t="shared" si="11"/>
        <v/>
      </c>
      <c r="BE45" s="9" t="str">
        <f t="shared" si="12"/>
        <v/>
      </c>
      <c r="BF45" s="9" t="str">
        <f t="shared" si="13"/>
        <v/>
      </c>
      <c r="BG45" s="21" t="str">
        <f t="shared" si="14"/>
        <v/>
      </c>
      <c r="BH45" s="21" t="str">
        <f t="shared" si="15"/>
        <v/>
      </c>
      <c r="BI45" s="9" t="str">
        <f t="shared" si="71"/>
        <v/>
      </c>
      <c r="BJ45" s="10" t="str">
        <f t="shared" si="16"/>
        <v/>
      </c>
      <c r="BK45" s="9" t="str">
        <f t="shared" si="17"/>
        <v/>
      </c>
      <c r="BL45" s="9" t="str">
        <f t="shared" si="18"/>
        <v/>
      </c>
      <c r="BM45" s="9" t="str">
        <f t="shared" si="19"/>
        <v/>
      </c>
      <c r="BN45" s="9" t="e">
        <f ca="1">IF(AND($AX$3&lt;&gt;"",BG45&lt;&gt;"",BI45&gt;=IF(BI46="",0,BI46)),SUM(INDIRECT("bm"&amp;ROW()-BI45+1):BM45),"")</f>
        <v>#N/A</v>
      </c>
      <c r="BO45" s="9" t="e">
        <f t="shared" ca="1" si="20"/>
        <v>#N/A</v>
      </c>
      <c r="BP45" s="9" t="str">
        <f ca="1">IF(ISERROR(VLOOKUP(BO45*60,単価表!$B$4:$H$51,$AY$3,FALSE)),"",VLOOKUP(BO45*60,単価表!$B$4:$H$51,$AY$3,FALSE))</f>
        <v/>
      </c>
      <c r="BQ45" s="9" t="str">
        <f t="shared" si="0"/>
        <v/>
      </c>
      <c r="BR45" s="9" t="str">
        <f t="shared" si="21"/>
        <v/>
      </c>
      <c r="BS45" s="9" t="str">
        <f t="shared" si="22"/>
        <v/>
      </c>
      <c r="BT45" s="9" t="str">
        <f t="shared" si="23"/>
        <v/>
      </c>
      <c r="BU45" s="21" t="str">
        <f t="shared" si="24"/>
        <v/>
      </c>
      <c r="BV45" s="21" t="str">
        <f t="shared" si="25"/>
        <v/>
      </c>
      <c r="BW45" s="10" t="str">
        <f t="shared" si="26"/>
        <v/>
      </c>
      <c r="BX45" s="9" t="str">
        <f t="shared" si="27"/>
        <v/>
      </c>
      <c r="BY45" s="9" t="str">
        <f t="shared" si="28"/>
        <v/>
      </c>
      <c r="BZ45" s="9" t="str">
        <f t="shared" si="29"/>
        <v/>
      </c>
      <c r="CA45" s="21" t="str">
        <f t="shared" si="30"/>
        <v/>
      </c>
      <c r="CB45" s="21" t="str">
        <f t="shared" si="31"/>
        <v/>
      </c>
      <c r="CC45" s="9" t="str">
        <f t="shared" si="72"/>
        <v/>
      </c>
      <c r="CD45" s="9" t="str">
        <f t="shared" si="32"/>
        <v/>
      </c>
      <c r="CE45" s="9" t="str">
        <f t="shared" si="33"/>
        <v/>
      </c>
      <c r="CF45" s="9" t="e">
        <f ca="1">IF(AND($AX$3&lt;&gt;"",CA45&lt;&gt;"",CC45&gt;=IF(CC46="",0,CC46)),SUM(INDIRECT("ce"&amp;ROW()-CC45+1):CE45),"")</f>
        <v>#N/A</v>
      </c>
      <c r="CG45" s="9" t="e">
        <f t="shared" ca="1" si="34"/>
        <v>#N/A</v>
      </c>
      <c r="CH45" s="9" t="str">
        <f ca="1">IF(ISERROR(VLOOKUP(CG45*60,単価表!$B$4:$H$51,$AY$3,FALSE)),"",VLOOKUP(CG45*60,単価表!$B$4:$H$51,$AY$3,FALSE))</f>
        <v/>
      </c>
      <c r="CI45" s="9" t="str">
        <f ca="1">IF(CH45="","",CH45+IF(OR(TEXT($AX$3,"000000")="651000",TEXT($AX$3,"000000")="652000",TEXT($AX$3,"000000")="653000"),VLOOKUP(CG45*60,単価表!$B$4:$H$51,$AZ$3,FALSE),0))</f>
        <v/>
      </c>
      <c r="CJ45" s="9" t="str">
        <f t="shared" si="35"/>
        <v/>
      </c>
      <c r="CK45" s="9" t="str">
        <f t="shared" si="36"/>
        <v/>
      </c>
      <c r="CL45" s="9" t="str">
        <f t="shared" si="37"/>
        <v/>
      </c>
      <c r="CM45" s="9" t="str">
        <f t="shared" si="38"/>
        <v/>
      </c>
      <c r="CN45" s="21" t="str">
        <f t="shared" si="39"/>
        <v/>
      </c>
      <c r="CO45" s="21" t="str">
        <f t="shared" si="40"/>
        <v/>
      </c>
      <c r="CP45" s="10" t="str">
        <f t="shared" si="41"/>
        <v/>
      </c>
      <c r="CQ45" s="9" t="str">
        <f t="shared" si="42"/>
        <v/>
      </c>
      <c r="CR45" s="9" t="str">
        <f t="shared" si="43"/>
        <v/>
      </c>
      <c r="CS45" s="9" t="str">
        <f t="shared" si="44"/>
        <v/>
      </c>
      <c r="CT45" s="9" t="str">
        <f t="shared" si="45"/>
        <v/>
      </c>
      <c r="CU45" s="21" t="str">
        <f t="shared" si="46"/>
        <v/>
      </c>
      <c r="CV45" s="21" t="str">
        <f t="shared" si="47"/>
        <v/>
      </c>
      <c r="CW45" s="9" t="str">
        <f t="shared" si="73"/>
        <v/>
      </c>
      <c r="CX45" s="9" t="str">
        <f t="shared" si="48"/>
        <v/>
      </c>
      <c r="CY45" s="9" t="str">
        <f t="shared" si="49"/>
        <v/>
      </c>
      <c r="CZ45" s="9" t="str">
        <f t="shared" si="50"/>
        <v/>
      </c>
      <c r="DA45" s="9" t="str">
        <f t="shared" si="51"/>
        <v/>
      </c>
      <c r="DB45" s="9" t="e">
        <f ca="1">IF(AND($AX$3&lt;&gt;"",CU45&lt;&gt;"",CW45&gt;=IF(CW46="",0,CW46)),SUM(INDIRECT("da"&amp;ROW()-CW45+1):DA45),"")</f>
        <v>#N/A</v>
      </c>
      <c r="DC45" s="9" t="e">
        <f t="shared" ca="1" si="52"/>
        <v>#N/A</v>
      </c>
      <c r="DD45" s="9" t="str">
        <f ca="1">IF(ISERROR(VLOOKUP(DC45*60,単価表!$B$4:$G$51,$AY$3,FALSE)),"",VLOOKUP(DC45*60,単価表!$B$4:$G$51,$AY$3,FALSE))</f>
        <v/>
      </c>
      <c r="DE45" s="9" t="str">
        <f t="shared" si="53"/>
        <v/>
      </c>
      <c r="DF45" s="9" t="str">
        <f t="shared" si="54"/>
        <v/>
      </c>
      <c r="DG45" s="9" t="str">
        <f t="shared" si="55"/>
        <v/>
      </c>
      <c r="DH45" s="9" t="str">
        <f t="shared" si="56"/>
        <v/>
      </c>
      <c r="DI45" s="21" t="str">
        <f t="shared" si="57"/>
        <v/>
      </c>
      <c r="DJ45" s="21" t="str">
        <f t="shared" si="58"/>
        <v/>
      </c>
      <c r="DK45" s="10" t="str">
        <f t="shared" si="59"/>
        <v/>
      </c>
      <c r="DL45" s="9" t="str">
        <f t="shared" si="60"/>
        <v/>
      </c>
      <c r="DM45" s="9" t="str">
        <f t="shared" si="61"/>
        <v/>
      </c>
      <c r="DN45" s="9" t="str">
        <f t="shared" si="62"/>
        <v/>
      </c>
      <c r="DO45" s="21" t="str">
        <f t="shared" si="63"/>
        <v/>
      </c>
      <c r="DP45" s="21" t="str">
        <f t="shared" si="64"/>
        <v/>
      </c>
      <c r="DQ45" s="9" t="str">
        <f t="shared" si="74"/>
        <v/>
      </c>
      <c r="DR45" s="9" t="str">
        <f t="shared" si="65"/>
        <v/>
      </c>
      <c r="DS45" s="9" t="str">
        <f t="shared" si="66"/>
        <v/>
      </c>
      <c r="DT45" s="9" t="e">
        <f ca="1">IF(AND($AX$3&lt;&gt;"",DO45&lt;&gt;"",DQ45&gt;=IF(DQ46="",0,DQ46)),SUM(INDIRECT("ds"&amp;ROW()-DQ45+1):DS45),"")</f>
        <v>#N/A</v>
      </c>
      <c r="DU45" s="9" t="e">
        <f t="shared" ca="1" si="67"/>
        <v>#N/A</v>
      </c>
      <c r="DV45" s="9" t="str">
        <f ca="1">IF(ISERROR(VLOOKUP(DU45*60,単価表!$B$4:$H$51,$AY$3,FALSE)),"",VLOOKUP(DU45*60,単価表!$B$4:$H$51,$AY$3,FALSE))</f>
        <v/>
      </c>
      <c r="DW45" s="9" t="str">
        <f ca="1">IF(DV45="","",DV45+IF(OR(TEXT($AX$3,"000000")="651000",TEXT($AX$3,"000000")="652000",TEXT($AX$3,"000000")="653000"),VLOOKUP(DU45*60,単価表!$B$4:$H$51,$AZ$3,FALSE),0))</f>
        <v/>
      </c>
      <c r="DX45" s="9" t="str">
        <f t="shared" si="68"/>
        <v/>
      </c>
      <c r="DY45" s="9" t="str">
        <f t="shared" si="69"/>
        <v/>
      </c>
      <c r="DZ45" s="9" cm="1">
        <f t="array" ref="DZ45">IF(AND($B45&lt;&gt;"",$F45&lt;&gt;"",$J45&lt;&gt;"",OR($N45&lt;&gt;"",$Q45&lt;&gt;"",$T45&lt;&gt;"")),SUM(($BE$17:$BE$192&lt;&gt;ROW($B45))*($BF$17:$BF$192=$B45)*($BH$17:$BH$192&gt;$F45)*($BG$17:$BG$192&lt;$J45)),0)</f>
        <v>0</v>
      </c>
      <c r="EA45" s="9" cm="1">
        <f t="array" ref="EA45">IF(AND($B45&lt;&gt;"",$F45&lt;&gt;"",$J45&lt;&gt;"",OR($N45&lt;&gt;"",$Q45&lt;&gt;"",$T45&lt;&gt;"")),SUM(($BY$17:$BY$192&lt;&gt;ROW($B45))*($BZ$17:$BZ$192=$B45)*($CB$17:$CB$192&gt;$F45)*($CA$17:$CA$192&lt;$J45)),0)</f>
        <v>0</v>
      </c>
      <c r="EB45" s="9" cm="1">
        <f t="array" ref="EB45">IF(AND($B45&lt;&gt;"",$F45&lt;&gt;"",$J45&lt;&gt;"",OR($N45&lt;&gt;"",$Q45&lt;&gt;"",$T45&lt;&gt;"")),SUM(($CS$17:$CS$192&lt;&gt;ROW($B45))*($CT$17:$CT$192=$B45)*($CV$17:$CV$192&gt;$F45)*($CU$17:$CU$192&lt;$J45)),0)</f>
        <v>0</v>
      </c>
      <c r="EC45" s="9" cm="1">
        <f t="array" ref="EC45">IF(AND($B45&lt;&gt;"",$F45&lt;&gt;"",$J45&lt;&gt;"",OR($N45&lt;&gt;"",$Q45&lt;&gt;"",$T45&lt;&gt;"")),SUM(($DM$17:$DM$192&lt;&gt;ROW($B45))*($DN$17:$DN$192=$B45)*($DP$17:$DP$192&gt;$F45)*($DO$17:$DO$192&lt;$J45)),0)</f>
        <v>0</v>
      </c>
      <c r="ED45" s="9">
        <f t="shared" ca="1" si="70"/>
        <v>0</v>
      </c>
    </row>
    <row r="46" spans="2:134" ht="15" customHeight="1" x14ac:dyDescent="0.4">
      <c r="AX46" s="11"/>
      <c r="AY46" s="11"/>
      <c r="AZ46" s="22"/>
      <c r="BA46" s="22"/>
      <c r="BB46" s="12"/>
      <c r="BC46" s="11"/>
      <c r="BD46" s="11"/>
      <c r="BE46" s="9" t="str">
        <f t="shared" si="12"/>
        <v/>
      </c>
      <c r="BF46" s="9" t="str">
        <f t="shared" si="13"/>
        <v/>
      </c>
      <c r="BG46" s="21" t="str">
        <f t="shared" si="14"/>
        <v/>
      </c>
      <c r="BH46" s="21" t="str">
        <f t="shared" si="15"/>
        <v/>
      </c>
      <c r="BI46" s="9" t="str">
        <f t="shared" si="71"/>
        <v/>
      </c>
      <c r="BJ46" s="10" t="str">
        <f t="shared" si="16"/>
        <v/>
      </c>
      <c r="BK46" s="9" t="str">
        <f t="shared" si="17"/>
        <v/>
      </c>
      <c r="BL46" s="9" t="str">
        <f t="shared" si="18"/>
        <v/>
      </c>
      <c r="BM46" s="9" t="str">
        <f t="shared" si="19"/>
        <v/>
      </c>
      <c r="BN46" s="9" t="e">
        <f ca="1">IF(AND($AX$3&lt;&gt;"",BG46&lt;&gt;"",BI46&gt;=IF(BI47="",0,BI47)),SUM(INDIRECT("bm"&amp;ROW()-BI46+1):BM46),"")</f>
        <v>#N/A</v>
      </c>
      <c r="BO46" s="9" t="e">
        <f t="shared" ca="1" si="20"/>
        <v>#N/A</v>
      </c>
      <c r="BP46" s="9" t="str">
        <f ca="1">IF(ISERROR(VLOOKUP(BO46*60,単価表!$B$4:$H$51,$AY$3,FALSE)),"",VLOOKUP(BO46*60,単価表!$B$4:$H$51,$AY$3,FALSE))</f>
        <v/>
      </c>
      <c r="BQ46" s="9" t="str">
        <f t="shared" si="0"/>
        <v/>
      </c>
      <c r="BR46" s="9" t="str">
        <f t="shared" si="21"/>
        <v/>
      </c>
      <c r="BS46" s="13"/>
      <c r="BT46" s="13"/>
      <c r="BU46" s="22"/>
      <c r="BV46" s="22"/>
      <c r="BW46" s="13"/>
      <c r="BX46" s="13"/>
      <c r="BY46" s="9" t="str">
        <f t="shared" si="28"/>
        <v/>
      </c>
      <c r="BZ46" s="9" t="str">
        <f t="shared" si="29"/>
        <v/>
      </c>
      <c r="CA46" s="21" t="str">
        <f t="shared" si="30"/>
        <v/>
      </c>
      <c r="CB46" s="21" t="str">
        <f t="shared" si="31"/>
        <v/>
      </c>
      <c r="CC46" s="9" t="str">
        <f t="shared" si="72"/>
        <v/>
      </c>
      <c r="CD46" s="9" t="str">
        <f t="shared" si="32"/>
        <v/>
      </c>
      <c r="CE46" s="9" t="str">
        <f t="shared" si="33"/>
        <v/>
      </c>
      <c r="CF46" s="9" t="e">
        <f ca="1">IF(AND($AX$3&lt;&gt;"",CA46&lt;&gt;"",CC46&gt;=IF(CC47="",0,CC47)),SUM(INDIRECT("ce"&amp;ROW()-CC46+1):CE46),"")</f>
        <v>#N/A</v>
      </c>
      <c r="CG46" s="9" t="e">
        <f t="shared" ca="1" si="34"/>
        <v>#N/A</v>
      </c>
      <c r="CH46" s="9" t="str">
        <f ca="1">IF(ISERROR(VLOOKUP(CG46*60,単価表!$B$4:$H$51,$AY$3,FALSE)),"",VLOOKUP(CG46*60,単価表!$B$4:$H$51,$AY$3,FALSE))</f>
        <v/>
      </c>
      <c r="CI46" s="9" t="str">
        <f ca="1">IF(CH46="","",CH46+IF(OR(TEXT($AX$3,"000000")="651000",TEXT($AX$3,"000000")="652000",TEXT($AX$3,"000000")="653000"),VLOOKUP(CG46*60,単価表!$B$4:$H$51,$AZ$3,FALSE),0))</f>
        <v/>
      </c>
      <c r="CJ46" s="9" t="str">
        <f t="shared" si="35"/>
        <v/>
      </c>
      <c r="CK46" s="9" t="str">
        <f t="shared" si="36"/>
        <v/>
      </c>
      <c r="CL46" s="11"/>
      <c r="CM46" s="11"/>
      <c r="CN46" s="22"/>
      <c r="CO46" s="22"/>
      <c r="CP46" s="10" t="str">
        <f t="shared" si="41"/>
        <v/>
      </c>
      <c r="CQ46" s="11"/>
      <c r="CR46" s="11"/>
      <c r="CS46" s="9" t="str">
        <f t="shared" si="44"/>
        <v/>
      </c>
      <c r="CT46" s="9" t="str">
        <f t="shared" si="45"/>
        <v/>
      </c>
      <c r="CU46" s="21" t="str">
        <f t="shared" si="46"/>
        <v/>
      </c>
      <c r="CV46" s="21" t="str">
        <f t="shared" si="47"/>
        <v/>
      </c>
      <c r="CW46" s="9" t="str">
        <f t="shared" si="73"/>
        <v/>
      </c>
      <c r="CX46" s="9" t="str">
        <f t="shared" si="48"/>
        <v/>
      </c>
      <c r="CY46" s="9" t="str">
        <f t="shared" si="49"/>
        <v/>
      </c>
      <c r="CZ46" s="9" t="str">
        <f t="shared" si="50"/>
        <v/>
      </c>
      <c r="DA46" s="9" t="str">
        <f t="shared" si="51"/>
        <v/>
      </c>
      <c r="DB46" s="9" t="e">
        <f ca="1">IF(AND($AX$3&lt;&gt;"",CU46&lt;&gt;"",CW46&gt;=IF(CW47="",0,CW47)),SUM(INDIRECT("da"&amp;ROW()-CW46+1):DA46),"")</f>
        <v>#N/A</v>
      </c>
      <c r="DC46" s="9" t="e">
        <f t="shared" ca="1" si="52"/>
        <v>#N/A</v>
      </c>
      <c r="DD46" s="9" t="str">
        <f ca="1">IF(ISERROR(VLOOKUP(DC46*60,単価表!$B$4:$G$51,$AY$3,FALSE)),"",VLOOKUP(DC46*60,単価表!$B$4:$G$51,$AY$3,FALSE))</f>
        <v/>
      </c>
      <c r="DE46" s="9" t="str">
        <f t="shared" si="53"/>
        <v/>
      </c>
      <c r="DF46" s="9" t="str">
        <f t="shared" si="54"/>
        <v/>
      </c>
      <c r="DG46" s="13"/>
      <c r="DH46" s="13"/>
      <c r="DI46" s="22"/>
      <c r="DJ46" s="22"/>
      <c r="DK46" s="10" t="str">
        <f t="shared" si="59"/>
        <v/>
      </c>
      <c r="DL46" s="13"/>
      <c r="DM46" s="9" t="str">
        <f t="shared" si="61"/>
        <v/>
      </c>
      <c r="DN46" s="9" t="str">
        <f t="shared" si="62"/>
        <v/>
      </c>
      <c r="DO46" s="21" t="str">
        <f t="shared" si="63"/>
        <v/>
      </c>
      <c r="DP46" s="21" t="str">
        <f t="shared" si="64"/>
        <v/>
      </c>
      <c r="DQ46" s="9" t="str">
        <f t="shared" si="74"/>
        <v/>
      </c>
      <c r="DR46" s="9" t="str">
        <f t="shared" si="65"/>
        <v/>
      </c>
      <c r="DS46" s="9" t="str">
        <f t="shared" si="66"/>
        <v/>
      </c>
      <c r="DT46" s="9" t="e">
        <f ca="1">IF(AND($AX$3&lt;&gt;"",DO46&lt;&gt;"",DQ46&gt;=IF(DQ47="",0,DQ47)),SUM(INDIRECT("ds"&amp;ROW()-DQ46+1):DS46),"")</f>
        <v>#N/A</v>
      </c>
      <c r="DU46" s="9" t="e">
        <f t="shared" ca="1" si="67"/>
        <v>#N/A</v>
      </c>
      <c r="DV46" s="9" t="str">
        <f ca="1">IF(ISERROR(VLOOKUP(DU46*60,単価表!$B$4:$H$51,$AY$3,FALSE)),"",VLOOKUP(DU46*60,単価表!$B$4:$H$51,$AY$3,FALSE))</f>
        <v/>
      </c>
      <c r="DW46" s="9" t="str">
        <f ca="1">IF(DV46="","",DV46+IF(OR(TEXT($AX$3,"000000")="651000",TEXT($AX$3,"000000")="652000",TEXT($AX$3,"000000")="653000"),VLOOKUP(DU46*60,単価表!$B$4:$H$51,$AZ$3,FALSE),0))</f>
        <v/>
      </c>
      <c r="DX46" s="9" t="str">
        <f t="shared" si="68"/>
        <v/>
      </c>
      <c r="DY46" s="9" t="str">
        <f t="shared" si="69"/>
        <v/>
      </c>
      <c r="DZ46" s="9" cm="1">
        <f t="array" ref="DZ46">IF(AND($B46&lt;&gt;"",$F46&lt;&gt;"",$J46&lt;&gt;"",OR($N46&lt;&gt;"",$Q46&lt;&gt;"",$T46&lt;&gt;"")),SUM(($BE$17:$BE$192&lt;&gt;ROW($B46))*($BF$17:$BF$192=$B46)*($BH$17:$BH$192&gt;$F46)*($BG$17:$BG$192&lt;$J46)),0)</f>
        <v>0</v>
      </c>
      <c r="EA46" s="9" cm="1">
        <f t="array" ref="EA46">IF(AND($B46&lt;&gt;"",$F46&lt;&gt;"",$J46&lt;&gt;"",OR($N46&lt;&gt;"",$Q46&lt;&gt;"",$T46&lt;&gt;"")),SUM(($BY$17:$BY$192&lt;&gt;ROW($B46))*($BZ$17:$BZ$192=$B46)*($CB$17:$CB$192&gt;$F46)*($CA$17:$CA$192&lt;$J46)),0)</f>
        <v>0</v>
      </c>
      <c r="EB46" s="9" cm="1">
        <f t="array" ref="EB46">IF(AND($B46&lt;&gt;"",$F46&lt;&gt;"",$J46&lt;&gt;"",OR($N46&lt;&gt;"",$Q46&lt;&gt;"",$T46&lt;&gt;"")),SUM(($CS$17:$CS$192&lt;&gt;ROW($B46))*($CT$17:$CT$192=$B46)*($CV$17:$CV$192&gt;$F46)*($CU$17:$CU$192&lt;$J46)),0)</f>
        <v>0</v>
      </c>
      <c r="EC46" s="9" cm="1">
        <f t="array" ref="EC46">IF(AND($B46&lt;&gt;"",$F46&lt;&gt;"",$J46&lt;&gt;"",OR($N46&lt;&gt;"",$Q46&lt;&gt;"",$T46&lt;&gt;"")),SUM(($DM$17:$DM$192&lt;&gt;ROW($B46))*($DN$17:$DN$192=$B46)*($DP$17:$DP$192&gt;$F46)*($DO$17:$DO$192&lt;$J46)),0)</f>
        <v>0</v>
      </c>
      <c r="ED46" s="9">
        <f t="shared" ca="1" si="70"/>
        <v>0</v>
      </c>
    </row>
    <row r="47" spans="2:134" ht="19.5" customHeight="1" x14ac:dyDescent="0.4">
      <c r="B47" s="99" t="s">
        <v>32</v>
      </c>
      <c r="C47" s="100"/>
      <c r="D47" s="100"/>
      <c r="E47" s="101"/>
      <c r="F47" s="96"/>
      <c r="G47" s="96"/>
      <c r="H47" s="96"/>
      <c r="I47" s="96"/>
      <c r="J47" s="96"/>
      <c r="K47" s="96"/>
      <c r="L47" s="96"/>
      <c r="M47" s="96"/>
      <c r="N47" s="95">
        <f>SUM($N$17:$P$45)+SUM($N$66:$P$94)+SUM($N$115:$P$143)+SUM($N$164:$P$192)</f>
        <v>0</v>
      </c>
      <c r="O47" s="95"/>
      <c r="P47" s="95"/>
      <c r="Q47" s="95">
        <f>SUM($Q$17:$S$45)+SUM($Q$66:$S$94)+SUM($Q$115:$S$143)+SUM($Q$164:$S$192)</f>
        <v>0</v>
      </c>
      <c r="R47" s="95"/>
      <c r="S47" s="95"/>
      <c r="T47" s="95">
        <f>SUM($T$17:$V$45)+SUM($T$66:$V$94)+SUM($T$115:$V$143)+SUM($T$164:$V$192)</f>
        <v>0</v>
      </c>
      <c r="U47" s="95"/>
      <c r="V47" s="95"/>
      <c r="W47" s="98">
        <f>SUM($BQ$17:$BQ$45)+SUM($BQ$66:$BQ$94)+SUM($BQ$115:$BQ$143)+SUM($BQ$164:$BQ$192)+SUM($DE$17:$DE$45)+SUM($DE$66:$DE$94)+SUM($DE$115:$DE$143)+SUM($DE$164:$DE$192)</f>
        <v>0</v>
      </c>
      <c r="X47" s="98"/>
      <c r="Y47" s="98"/>
      <c r="Z47" s="98">
        <f>SUM($CJ$17:$CJ$45)+SUM($CJ$66:$CJ$94)+SUM($CJ$115:$CJ$143)+SUM($CJ$164:$CJ$192)+SUM($DX$17:$DX$45)+SUM($DX$66:$DX$94)+SUM($DX$115:$DX$143)+SUM($DX$164:$DX$192)</f>
        <v>0</v>
      </c>
      <c r="AA47" s="98"/>
      <c r="AB47" s="98"/>
      <c r="AC47" s="95">
        <f>SUM($AC$17:$AF$45)+SUM($AC$66:$AF$94)+SUM($AC$115:$AF$143)+SUM($AC$164:$AF$192)</f>
        <v>0</v>
      </c>
      <c r="AD47" s="95"/>
      <c r="AE47" s="95"/>
      <c r="AF47" s="95"/>
      <c r="AG47" s="95">
        <f>SUM($AG$17:$AJ$45)+SUM($AG$66:$AJ$94)+SUM($AG$115:$AJ$143)+SUM($AG$164:$AJ$192)</f>
        <v>0</v>
      </c>
      <c r="AH47" s="95"/>
      <c r="AI47" s="95"/>
      <c r="AJ47" s="95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X47" s="11"/>
      <c r="AY47" s="11"/>
      <c r="AZ47" s="22"/>
      <c r="BA47" s="22"/>
      <c r="BB47" s="12"/>
      <c r="BC47" s="11"/>
      <c r="BD47" s="11"/>
      <c r="BE47" s="9" t="str">
        <f t="shared" si="12"/>
        <v/>
      </c>
      <c r="BF47" s="9" t="str">
        <f t="shared" si="13"/>
        <v/>
      </c>
      <c r="BG47" s="21" t="str">
        <f t="shared" si="14"/>
        <v/>
      </c>
      <c r="BH47" s="21" t="str">
        <f t="shared" si="15"/>
        <v/>
      </c>
      <c r="BI47" s="9" t="str">
        <f t="shared" si="71"/>
        <v/>
      </c>
      <c r="BJ47" s="10" t="str">
        <f t="shared" si="16"/>
        <v/>
      </c>
      <c r="BK47" s="9" t="str">
        <f t="shared" si="17"/>
        <v/>
      </c>
      <c r="BL47" s="9" t="str">
        <f t="shared" si="18"/>
        <v/>
      </c>
      <c r="BM47" s="9" t="str">
        <f t="shared" si="19"/>
        <v/>
      </c>
      <c r="BN47" s="9" t="e">
        <f ca="1">IF(AND($AX$3&lt;&gt;"",BG47&lt;&gt;"",BI47&gt;=IF(BI48="",0,BI48)),SUM(INDIRECT("bm"&amp;ROW()-BI47+1):BM47),"")</f>
        <v>#N/A</v>
      </c>
      <c r="BO47" s="9" t="e">
        <f t="shared" ca="1" si="20"/>
        <v>#N/A</v>
      </c>
      <c r="BP47" s="9" t="str">
        <f ca="1">IF(ISERROR(VLOOKUP(BO47*60,単価表!$B$4:$H$51,$AY$3,FALSE)),"",VLOOKUP(BO47*60,単価表!$B$4:$H$51,$AY$3,FALSE))</f>
        <v/>
      </c>
      <c r="BQ47" s="9" t="str">
        <f t="shared" si="0"/>
        <v/>
      </c>
      <c r="BR47" s="9" t="str">
        <f t="shared" si="21"/>
        <v/>
      </c>
      <c r="BS47" s="13"/>
      <c r="BT47" s="13"/>
      <c r="BU47" s="22"/>
      <c r="BV47" s="22"/>
      <c r="BW47" s="13"/>
      <c r="BX47" s="13"/>
      <c r="BY47" s="9" t="str">
        <f t="shared" si="28"/>
        <v/>
      </c>
      <c r="BZ47" s="9" t="str">
        <f t="shared" si="29"/>
        <v/>
      </c>
      <c r="CA47" s="21" t="str">
        <f t="shared" si="30"/>
        <v/>
      </c>
      <c r="CB47" s="21" t="str">
        <f t="shared" si="31"/>
        <v/>
      </c>
      <c r="CC47" s="9" t="str">
        <f t="shared" si="72"/>
        <v/>
      </c>
      <c r="CD47" s="9" t="str">
        <f t="shared" si="32"/>
        <v/>
      </c>
      <c r="CE47" s="9" t="str">
        <f t="shared" si="33"/>
        <v/>
      </c>
      <c r="CF47" s="9" t="e">
        <f ca="1">IF(AND($AX$3&lt;&gt;"",CA47&lt;&gt;"",CC47&gt;=IF(CC48="",0,CC48)),SUM(INDIRECT("ce"&amp;ROW()-CC47+1):CE47),"")</f>
        <v>#N/A</v>
      </c>
      <c r="CG47" s="9" t="e">
        <f t="shared" ca="1" si="34"/>
        <v>#N/A</v>
      </c>
      <c r="CH47" s="9" t="str">
        <f ca="1">IF(ISERROR(VLOOKUP(CG47*60,単価表!$B$4:$H$51,$AY$3,FALSE)),"",VLOOKUP(CG47*60,単価表!$B$4:$H$51,$AY$3,FALSE))</f>
        <v/>
      </c>
      <c r="CI47" s="9" t="str">
        <f ca="1">IF(CH47="","",CH47+IF(OR(TEXT($AX$3,"000000")="651000",TEXT($AX$3,"000000")="652000",TEXT($AX$3,"000000")="653000"),VLOOKUP(CG47*60,単価表!$B$4:$H$51,$AZ$3,FALSE),0))</f>
        <v/>
      </c>
      <c r="CJ47" s="9" t="str">
        <f t="shared" si="35"/>
        <v/>
      </c>
      <c r="CK47" s="9" t="str">
        <f t="shared" si="36"/>
        <v/>
      </c>
      <c r="CL47" s="11"/>
      <c r="CM47" s="11"/>
      <c r="CN47" s="22"/>
      <c r="CO47" s="22"/>
      <c r="CP47" s="10" t="str">
        <f t="shared" si="41"/>
        <v/>
      </c>
      <c r="CQ47" s="11"/>
      <c r="CR47" s="11"/>
      <c r="CS47" s="9" t="str">
        <f t="shared" si="44"/>
        <v/>
      </c>
      <c r="CT47" s="9" t="str">
        <f t="shared" si="45"/>
        <v/>
      </c>
      <c r="CU47" s="21" t="str">
        <f t="shared" si="46"/>
        <v/>
      </c>
      <c r="CV47" s="21" t="str">
        <f t="shared" si="47"/>
        <v/>
      </c>
      <c r="CW47" s="9" t="str">
        <f t="shared" si="73"/>
        <v/>
      </c>
      <c r="CX47" s="9" t="str">
        <f t="shared" si="48"/>
        <v/>
      </c>
      <c r="CY47" s="9" t="str">
        <f t="shared" si="49"/>
        <v/>
      </c>
      <c r="CZ47" s="9" t="str">
        <f t="shared" si="50"/>
        <v/>
      </c>
      <c r="DA47" s="9" t="str">
        <f t="shared" si="51"/>
        <v/>
      </c>
      <c r="DB47" s="9" t="e">
        <f ca="1">IF(AND($AX$3&lt;&gt;"",CU47&lt;&gt;"",CW47&gt;=IF(CW48="",0,CW48)),SUM(INDIRECT("da"&amp;ROW()-CW47+1):DA47),"")</f>
        <v>#N/A</v>
      </c>
      <c r="DC47" s="9" t="e">
        <f t="shared" ca="1" si="52"/>
        <v>#N/A</v>
      </c>
      <c r="DD47" s="9" t="str">
        <f ca="1">IF(ISERROR(VLOOKUP(DC47*60,単価表!$B$4:$G$51,$AY$3,FALSE)),"",VLOOKUP(DC47*60,単価表!$B$4:$G$51,$AY$3,FALSE))</f>
        <v/>
      </c>
      <c r="DE47" s="9" t="str">
        <f t="shared" si="53"/>
        <v/>
      </c>
      <c r="DF47" s="9" t="str">
        <f t="shared" si="54"/>
        <v/>
      </c>
      <c r="DG47" s="13"/>
      <c r="DH47" s="13"/>
      <c r="DI47" s="22"/>
      <c r="DJ47" s="22"/>
      <c r="DK47" s="10" t="str">
        <f t="shared" si="59"/>
        <v/>
      </c>
      <c r="DL47" s="13"/>
      <c r="DM47" s="9" t="str">
        <f t="shared" si="61"/>
        <v/>
      </c>
      <c r="DN47" s="9" t="str">
        <f t="shared" si="62"/>
        <v/>
      </c>
      <c r="DO47" s="21" t="str">
        <f t="shared" si="63"/>
        <v/>
      </c>
      <c r="DP47" s="21" t="str">
        <f t="shared" si="64"/>
        <v/>
      </c>
      <c r="DQ47" s="9" t="str">
        <f t="shared" si="74"/>
        <v/>
      </c>
      <c r="DR47" s="9" t="str">
        <f t="shared" si="65"/>
        <v/>
      </c>
      <c r="DS47" s="9" t="str">
        <f t="shared" si="66"/>
        <v/>
      </c>
      <c r="DT47" s="9" t="e">
        <f ca="1">IF(AND($AX$3&lt;&gt;"",DO47&lt;&gt;"",DQ47&gt;=IF(DQ48="",0,DQ48)),SUM(INDIRECT("ds"&amp;ROW()-DQ47+1):DS47),"")</f>
        <v>#N/A</v>
      </c>
      <c r="DU47" s="9" t="e">
        <f t="shared" ca="1" si="67"/>
        <v>#N/A</v>
      </c>
      <c r="DV47" s="9" t="str">
        <f ca="1">IF(ISERROR(VLOOKUP(DU47*60,単価表!$B$4:$H$51,$AY$3,FALSE)),"",VLOOKUP(DU47*60,単価表!$B$4:$H$51,$AY$3,FALSE))</f>
        <v/>
      </c>
      <c r="DW47" s="9" t="str">
        <f ca="1">IF(DV47="","",DV47+IF(OR(TEXT($AX$3,"000000")="651000",TEXT($AX$3,"000000")="652000",TEXT($AX$3,"000000")="653000"),VLOOKUP(DU47*60,単価表!$B$4:$H$51,$AZ$3,FALSE),0))</f>
        <v/>
      </c>
      <c r="DX47" s="9" t="str">
        <f t="shared" si="68"/>
        <v/>
      </c>
      <c r="DY47" s="9" t="str">
        <f t="shared" si="69"/>
        <v/>
      </c>
      <c r="DZ47" s="9" cm="1">
        <f t="array" ref="DZ47">IF(AND($B47&lt;&gt;"",$F47&lt;&gt;"",$J47&lt;&gt;"",OR($N47&lt;&gt;"",$Q47&lt;&gt;"",$T47&lt;&gt;"")),SUM(($BE$17:$BE$192&lt;&gt;ROW($B47))*($BF$17:$BF$192=$B47)*($BH$17:$BH$192&gt;$F47)*($BG$17:$BG$192&lt;$J47)),0)</f>
        <v>0</v>
      </c>
      <c r="EA47" s="9" cm="1">
        <f t="array" ref="EA47">IF(AND($B47&lt;&gt;"",$F47&lt;&gt;"",$J47&lt;&gt;"",OR($N47&lt;&gt;"",$Q47&lt;&gt;"",$T47&lt;&gt;"")),SUM(($BY$17:$BY$192&lt;&gt;ROW($B47))*($BZ$17:$BZ$192=$B47)*($CB$17:$CB$192&gt;$F47)*($CA$17:$CA$192&lt;$J47)),0)</f>
        <v>0</v>
      </c>
      <c r="EB47" s="9" cm="1">
        <f t="array" ref="EB47">IF(AND($B47&lt;&gt;"",$F47&lt;&gt;"",$J47&lt;&gt;"",OR($N47&lt;&gt;"",$Q47&lt;&gt;"",$T47&lt;&gt;"")),SUM(($CS$17:$CS$192&lt;&gt;ROW($B47))*($CT$17:$CT$192=$B47)*($CV$17:$CV$192&gt;$F47)*($CU$17:$CU$192&lt;$J47)),0)</f>
        <v>0</v>
      </c>
      <c r="EC47" s="9" cm="1">
        <f t="array" ref="EC47">IF(AND($B47&lt;&gt;"",$F47&lt;&gt;"",$J47&lt;&gt;"",OR($N47&lt;&gt;"",$Q47&lt;&gt;"",$T47&lt;&gt;"")),SUM(($DM$17:$DM$192&lt;&gt;ROW($B47))*($DN$17:$DN$192=$B47)*($DP$17:$DP$192&gt;$F47)*($DO$17:$DO$192&lt;$J47)),0)</f>
        <v>0</v>
      </c>
      <c r="ED47" s="9">
        <f t="shared" ca="1" si="70"/>
        <v>0</v>
      </c>
    </row>
    <row r="48" spans="2:134" ht="18" customHeight="1" x14ac:dyDescent="0.4">
      <c r="AX48" s="11"/>
      <c r="AY48" s="11"/>
      <c r="AZ48" s="22"/>
      <c r="BA48" s="22"/>
      <c r="BB48" s="12"/>
      <c r="BC48" s="11"/>
      <c r="BD48" s="11"/>
      <c r="BE48" s="9" t="str">
        <f t="shared" si="12"/>
        <v/>
      </c>
      <c r="BF48" s="9" t="str">
        <f t="shared" si="13"/>
        <v/>
      </c>
      <c r="BG48" s="21" t="str">
        <f t="shared" si="14"/>
        <v/>
      </c>
      <c r="BH48" s="21" t="str">
        <f t="shared" si="15"/>
        <v/>
      </c>
      <c r="BI48" s="9" t="str">
        <f t="shared" si="71"/>
        <v/>
      </c>
      <c r="BJ48" s="10" t="str">
        <f t="shared" si="16"/>
        <v/>
      </c>
      <c r="BK48" s="9" t="str">
        <f t="shared" si="17"/>
        <v/>
      </c>
      <c r="BL48" s="9" t="str">
        <f t="shared" si="18"/>
        <v/>
      </c>
      <c r="BM48" s="9" t="str">
        <f t="shared" si="19"/>
        <v/>
      </c>
      <c r="BN48" s="9" t="e">
        <f ca="1">IF(AND($AX$3&lt;&gt;"",BG48&lt;&gt;"",BI48&gt;=IF(BI49="",0,BI49)),SUM(INDIRECT("bm"&amp;ROW()-BI48+1):BM48),"")</f>
        <v>#N/A</v>
      </c>
      <c r="BO48" s="9" t="e">
        <f t="shared" ca="1" si="20"/>
        <v>#N/A</v>
      </c>
      <c r="BP48" s="9" t="str">
        <f ca="1">IF(ISERROR(VLOOKUP(BO48*60,単価表!$B$4:$H$51,$AY$3,FALSE)),"",VLOOKUP(BO48*60,単価表!$B$4:$H$51,$AY$3,FALSE))</f>
        <v/>
      </c>
      <c r="BQ48" s="9" t="str">
        <f t="shared" si="0"/>
        <v/>
      </c>
      <c r="BR48" s="9" t="str">
        <f t="shared" si="21"/>
        <v/>
      </c>
      <c r="BS48" s="13"/>
      <c r="BT48" s="13"/>
      <c r="BU48" s="22"/>
      <c r="BV48" s="22"/>
      <c r="BW48" s="13"/>
      <c r="BX48" s="13"/>
      <c r="BY48" s="9" t="str">
        <f t="shared" si="28"/>
        <v/>
      </c>
      <c r="BZ48" s="9" t="str">
        <f t="shared" si="29"/>
        <v/>
      </c>
      <c r="CA48" s="21" t="str">
        <f t="shared" si="30"/>
        <v/>
      </c>
      <c r="CB48" s="21" t="str">
        <f t="shared" si="31"/>
        <v/>
      </c>
      <c r="CC48" s="9" t="str">
        <f t="shared" si="72"/>
        <v/>
      </c>
      <c r="CD48" s="9" t="str">
        <f t="shared" si="32"/>
        <v/>
      </c>
      <c r="CE48" s="9" t="str">
        <f t="shared" si="33"/>
        <v/>
      </c>
      <c r="CF48" s="9" t="e">
        <f ca="1">IF(AND($AX$3&lt;&gt;"",CA48&lt;&gt;"",CC48&gt;=IF(CC49="",0,CC49)),SUM(INDIRECT("ce"&amp;ROW()-CC48+1):CE48),"")</f>
        <v>#N/A</v>
      </c>
      <c r="CG48" s="9" t="e">
        <f t="shared" ca="1" si="34"/>
        <v>#N/A</v>
      </c>
      <c r="CH48" s="9" t="str">
        <f ca="1">IF(ISERROR(VLOOKUP(CG48*60,単価表!$B$4:$H$51,$AY$3,FALSE)),"",VLOOKUP(CG48*60,単価表!$B$4:$H$51,$AY$3,FALSE))</f>
        <v/>
      </c>
      <c r="CI48" s="9" t="str">
        <f ca="1">IF(CH48="","",CH48+IF(OR(TEXT($AX$3,"000000")="651000",TEXT($AX$3,"000000")="652000",TEXT($AX$3,"000000")="653000"),VLOOKUP(CG48*60,単価表!$B$4:$H$51,$AZ$3,FALSE),0))</f>
        <v/>
      </c>
      <c r="CJ48" s="9" t="str">
        <f t="shared" si="35"/>
        <v/>
      </c>
      <c r="CK48" s="9" t="str">
        <f t="shared" si="36"/>
        <v/>
      </c>
      <c r="CL48" s="11"/>
      <c r="CM48" s="11"/>
      <c r="CN48" s="22"/>
      <c r="CO48" s="22"/>
      <c r="CP48" s="10" t="str">
        <f t="shared" si="41"/>
        <v/>
      </c>
      <c r="CQ48" s="11"/>
      <c r="CR48" s="11"/>
      <c r="CS48" s="9" t="str">
        <f t="shared" si="44"/>
        <v/>
      </c>
      <c r="CT48" s="9" t="str">
        <f t="shared" si="45"/>
        <v/>
      </c>
      <c r="CU48" s="21" t="str">
        <f t="shared" si="46"/>
        <v/>
      </c>
      <c r="CV48" s="21" t="str">
        <f t="shared" si="47"/>
        <v/>
      </c>
      <c r="CW48" s="9" t="str">
        <f t="shared" si="73"/>
        <v/>
      </c>
      <c r="CX48" s="9" t="str">
        <f t="shared" si="48"/>
        <v/>
      </c>
      <c r="CY48" s="9" t="str">
        <f t="shared" si="49"/>
        <v/>
      </c>
      <c r="CZ48" s="9" t="str">
        <f t="shared" si="50"/>
        <v/>
      </c>
      <c r="DA48" s="9" t="str">
        <f t="shared" si="51"/>
        <v/>
      </c>
      <c r="DB48" s="9" t="e">
        <f ca="1">IF(AND($AX$3&lt;&gt;"",CU48&lt;&gt;"",CW48&gt;=IF(CW49="",0,CW49)),SUM(INDIRECT("da"&amp;ROW()-CW48+1):DA48),"")</f>
        <v>#N/A</v>
      </c>
      <c r="DC48" s="9" t="e">
        <f t="shared" ca="1" si="52"/>
        <v>#N/A</v>
      </c>
      <c r="DD48" s="9" t="str">
        <f ca="1">IF(ISERROR(VLOOKUP(DC48*60,単価表!$B$4:$G$51,$AY$3,FALSE)),"",VLOOKUP(DC48*60,単価表!$B$4:$G$51,$AY$3,FALSE))</f>
        <v/>
      </c>
      <c r="DE48" s="9" t="str">
        <f t="shared" si="53"/>
        <v/>
      </c>
      <c r="DF48" s="9" t="str">
        <f t="shared" si="54"/>
        <v/>
      </c>
      <c r="DG48" s="13"/>
      <c r="DH48" s="13"/>
      <c r="DI48" s="22"/>
      <c r="DJ48" s="22"/>
      <c r="DK48" s="10" t="str">
        <f t="shared" si="59"/>
        <v/>
      </c>
      <c r="DL48" s="13"/>
      <c r="DM48" s="9" t="str">
        <f t="shared" si="61"/>
        <v/>
      </c>
      <c r="DN48" s="9" t="str">
        <f t="shared" si="62"/>
        <v/>
      </c>
      <c r="DO48" s="21" t="str">
        <f t="shared" si="63"/>
        <v/>
      </c>
      <c r="DP48" s="21" t="str">
        <f t="shared" si="64"/>
        <v/>
      </c>
      <c r="DQ48" s="9" t="str">
        <f t="shared" si="74"/>
        <v/>
      </c>
      <c r="DR48" s="9" t="str">
        <f t="shared" si="65"/>
        <v/>
      </c>
      <c r="DS48" s="9" t="str">
        <f t="shared" si="66"/>
        <v/>
      </c>
      <c r="DT48" s="9" t="e">
        <f ca="1">IF(AND($AX$3&lt;&gt;"",DO48&lt;&gt;"",DQ48&gt;=IF(DQ49="",0,DQ49)),SUM(INDIRECT("ds"&amp;ROW()-DQ48+1):DS48),"")</f>
        <v>#N/A</v>
      </c>
      <c r="DU48" s="9" t="e">
        <f t="shared" ca="1" si="67"/>
        <v>#N/A</v>
      </c>
      <c r="DV48" s="9" t="str">
        <f ca="1">IF(ISERROR(VLOOKUP(DU48*60,単価表!$B$4:$H$51,$AY$3,FALSE)),"",VLOOKUP(DU48*60,単価表!$B$4:$H$51,$AY$3,FALSE))</f>
        <v/>
      </c>
      <c r="DW48" s="9" t="str">
        <f ca="1">IF(DV48="","",DV48+IF(OR(TEXT($AX$3,"000000")="651000",TEXT($AX$3,"000000")="652000",TEXT($AX$3,"000000")="653000"),VLOOKUP(DU48*60,単価表!$B$4:$H$51,$AZ$3,FALSE),0))</f>
        <v/>
      </c>
      <c r="DX48" s="9" t="str">
        <f t="shared" si="68"/>
        <v/>
      </c>
      <c r="DY48" s="9" t="str">
        <f t="shared" si="69"/>
        <v/>
      </c>
      <c r="DZ48" s="9" cm="1">
        <f t="array" ref="DZ48">IF(AND($B48&lt;&gt;"",$F48&lt;&gt;"",$J48&lt;&gt;"",OR($N48&lt;&gt;"",$Q48&lt;&gt;"",$T48&lt;&gt;"")),SUM(($BE$17:$BE$192&lt;&gt;ROW($B48))*($BF$17:$BF$192=$B48)*($BH$17:$BH$192&gt;$F48)*($BG$17:$BG$192&lt;$J48)),0)</f>
        <v>0</v>
      </c>
      <c r="EA48" s="9" cm="1">
        <f t="array" ref="EA48">IF(AND($B48&lt;&gt;"",$F48&lt;&gt;"",$J48&lt;&gt;"",OR($N48&lt;&gt;"",$Q48&lt;&gt;"",$T48&lt;&gt;"")),SUM(($BY$17:$BY$192&lt;&gt;ROW($B48))*($BZ$17:$BZ$192=$B48)*($CB$17:$CB$192&gt;$F48)*($CA$17:$CA$192&lt;$J48)),0)</f>
        <v>0</v>
      </c>
      <c r="EB48" s="9" cm="1">
        <f t="array" ref="EB48">IF(AND($B48&lt;&gt;"",$F48&lt;&gt;"",$J48&lt;&gt;"",OR($N48&lt;&gt;"",$Q48&lt;&gt;"",$T48&lt;&gt;"")),SUM(($CS$17:$CS$192&lt;&gt;ROW($B48))*($CT$17:$CT$192=$B48)*($CV$17:$CV$192&gt;$F48)*($CU$17:$CU$192&lt;$J48)),0)</f>
        <v>0</v>
      </c>
      <c r="EC48" s="9" cm="1">
        <f t="array" ref="EC48">IF(AND($B48&lt;&gt;"",$F48&lt;&gt;"",$J48&lt;&gt;"",OR($N48&lt;&gt;"",$Q48&lt;&gt;"",$T48&lt;&gt;"")),SUM(($DM$17:$DM$192&lt;&gt;ROW($B48))*($DN$17:$DN$192=$B48)*($DP$17:$DP$192&gt;$F48)*($DO$17:$DO$192&lt;$J48)),0)</f>
        <v>0</v>
      </c>
      <c r="ED48" s="9">
        <f t="shared" ca="1" si="70"/>
        <v>0</v>
      </c>
    </row>
    <row r="49" spans="2:134" ht="19.5" customHeight="1" x14ac:dyDescent="0.4">
      <c r="AJ49" s="87">
        <f>IF(COUNT($B$17:$C$45)&gt;0,1,0)+IF(COUNT($B$66:$C$94)&gt;0,1,0)+IF(COUNT($B$115:$C$143)&gt;0,1,0)+IF(COUNT($B$164:$C$192)&gt;0,1,0)</f>
        <v>0</v>
      </c>
      <c r="AK49" s="87"/>
      <c r="AL49" s="87"/>
      <c r="AM49" s="87" t="s">
        <v>30</v>
      </c>
      <c r="AN49" s="87"/>
      <c r="AO49" s="87"/>
      <c r="AP49" s="87">
        <v>1</v>
      </c>
      <c r="AQ49" s="87"/>
      <c r="AR49" s="87"/>
      <c r="AS49" s="87" t="s">
        <v>31</v>
      </c>
      <c r="AT49" s="87"/>
      <c r="AU49" s="87"/>
      <c r="AX49" s="11"/>
      <c r="AY49" s="11"/>
      <c r="AZ49" s="22"/>
      <c r="BA49" s="22"/>
      <c r="BB49" s="12"/>
      <c r="BC49" s="11"/>
      <c r="BD49" s="11"/>
      <c r="BE49" s="9" t="str">
        <f t="shared" si="12"/>
        <v/>
      </c>
      <c r="BF49" s="9" t="str">
        <f t="shared" si="13"/>
        <v/>
      </c>
      <c r="BG49" s="21" t="str">
        <f t="shared" si="14"/>
        <v/>
      </c>
      <c r="BH49" s="21" t="str">
        <f t="shared" si="15"/>
        <v/>
      </c>
      <c r="BI49" s="9" t="str">
        <f t="shared" si="71"/>
        <v/>
      </c>
      <c r="BJ49" s="10" t="str">
        <f t="shared" si="16"/>
        <v/>
      </c>
      <c r="BK49" s="9" t="str">
        <f t="shared" si="17"/>
        <v/>
      </c>
      <c r="BL49" s="9" t="str">
        <f t="shared" si="18"/>
        <v/>
      </c>
      <c r="BM49" s="9" t="str">
        <f t="shared" si="19"/>
        <v/>
      </c>
      <c r="BN49" s="9" t="e">
        <f ca="1">IF(AND($AX$3&lt;&gt;"",BG49&lt;&gt;"",BI49&gt;=IF(BI50="",0,BI50)),SUM(INDIRECT("bm"&amp;ROW()-BI49+1):BM49),"")</f>
        <v>#N/A</v>
      </c>
      <c r="BO49" s="9" t="e">
        <f t="shared" ca="1" si="20"/>
        <v>#N/A</v>
      </c>
      <c r="BP49" s="9" t="str">
        <f ca="1">IF(ISERROR(VLOOKUP(BO49*60,単価表!$B$4:$H$51,$AY$3,FALSE)),"",VLOOKUP(BO49*60,単価表!$B$4:$H$51,$AY$3,FALSE))</f>
        <v/>
      </c>
      <c r="BQ49" s="9" t="str">
        <f t="shared" si="0"/>
        <v/>
      </c>
      <c r="BR49" s="9" t="str">
        <f t="shared" si="21"/>
        <v/>
      </c>
      <c r="BS49" s="13"/>
      <c r="BT49" s="13"/>
      <c r="BU49" s="22"/>
      <c r="BV49" s="22"/>
      <c r="BW49" s="13"/>
      <c r="BX49" s="13"/>
      <c r="BY49" s="9" t="str">
        <f t="shared" si="28"/>
        <v/>
      </c>
      <c r="BZ49" s="9" t="str">
        <f t="shared" si="29"/>
        <v/>
      </c>
      <c r="CA49" s="21" t="str">
        <f t="shared" si="30"/>
        <v/>
      </c>
      <c r="CB49" s="21" t="str">
        <f t="shared" si="31"/>
        <v/>
      </c>
      <c r="CC49" s="9" t="str">
        <f t="shared" si="72"/>
        <v/>
      </c>
      <c r="CD49" s="9" t="str">
        <f t="shared" si="32"/>
        <v/>
      </c>
      <c r="CE49" s="9" t="str">
        <f t="shared" si="33"/>
        <v/>
      </c>
      <c r="CF49" s="9" t="e">
        <f ca="1">IF(AND($AX$3&lt;&gt;"",CA49&lt;&gt;"",CC49&gt;=IF(CC50="",0,CC50)),SUM(INDIRECT("ce"&amp;ROW()-CC49+1):CE49),"")</f>
        <v>#N/A</v>
      </c>
      <c r="CG49" s="9" t="e">
        <f t="shared" ca="1" si="34"/>
        <v>#N/A</v>
      </c>
      <c r="CH49" s="9" t="str">
        <f ca="1">IF(ISERROR(VLOOKUP(CG49*60,単価表!$B$4:$H$51,$AY$3,FALSE)),"",VLOOKUP(CG49*60,単価表!$B$4:$H$51,$AY$3,FALSE))</f>
        <v/>
      </c>
      <c r="CI49" s="9" t="str">
        <f ca="1">IF(CH49="","",CH49+IF(OR(TEXT($AX$3,"000000")="651000",TEXT($AX$3,"000000")="652000",TEXT($AX$3,"000000")="653000"),VLOOKUP(CG49*60,単価表!$B$4:$H$51,$AZ$3,FALSE),0))</f>
        <v/>
      </c>
      <c r="CJ49" s="9" t="str">
        <f t="shared" si="35"/>
        <v/>
      </c>
      <c r="CK49" s="9" t="str">
        <f t="shared" si="36"/>
        <v/>
      </c>
      <c r="CL49" s="11"/>
      <c r="CM49" s="11"/>
      <c r="CN49" s="22"/>
      <c r="CO49" s="22"/>
      <c r="CP49" s="10" t="str">
        <f t="shared" si="41"/>
        <v/>
      </c>
      <c r="CQ49" s="11"/>
      <c r="CR49" s="11"/>
      <c r="CS49" s="9" t="str">
        <f t="shared" si="44"/>
        <v/>
      </c>
      <c r="CT49" s="9" t="str">
        <f t="shared" si="45"/>
        <v/>
      </c>
      <c r="CU49" s="21" t="str">
        <f t="shared" si="46"/>
        <v/>
      </c>
      <c r="CV49" s="21" t="str">
        <f t="shared" si="47"/>
        <v/>
      </c>
      <c r="CW49" s="9" t="str">
        <f t="shared" si="73"/>
        <v/>
      </c>
      <c r="CX49" s="9" t="str">
        <f t="shared" si="48"/>
        <v/>
      </c>
      <c r="CY49" s="9" t="str">
        <f t="shared" si="49"/>
        <v/>
      </c>
      <c r="CZ49" s="9" t="str">
        <f t="shared" si="50"/>
        <v/>
      </c>
      <c r="DA49" s="9" t="str">
        <f t="shared" si="51"/>
        <v/>
      </c>
      <c r="DB49" s="9" t="e">
        <f ca="1">IF(AND($AX$3&lt;&gt;"",CU49&lt;&gt;"",CW49&gt;=IF(CW50="",0,CW50)),SUM(INDIRECT("da"&amp;ROW()-CW49+1):DA49),"")</f>
        <v>#N/A</v>
      </c>
      <c r="DC49" s="9" t="e">
        <f t="shared" ca="1" si="52"/>
        <v>#N/A</v>
      </c>
      <c r="DD49" s="9" t="str">
        <f ca="1">IF(ISERROR(VLOOKUP(DC49*60,単価表!$B$4:$G$51,$AY$3,FALSE)),"",VLOOKUP(DC49*60,単価表!$B$4:$G$51,$AY$3,FALSE))</f>
        <v/>
      </c>
      <c r="DE49" s="9" t="str">
        <f t="shared" si="53"/>
        <v/>
      </c>
      <c r="DF49" s="9" t="str">
        <f t="shared" si="54"/>
        <v/>
      </c>
      <c r="DG49" s="13"/>
      <c r="DH49" s="13"/>
      <c r="DI49" s="22"/>
      <c r="DJ49" s="22"/>
      <c r="DK49" s="10" t="str">
        <f t="shared" si="59"/>
        <v/>
      </c>
      <c r="DL49" s="13"/>
      <c r="DM49" s="9" t="str">
        <f t="shared" si="61"/>
        <v/>
      </c>
      <c r="DN49" s="9" t="str">
        <f t="shared" si="62"/>
        <v/>
      </c>
      <c r="DO49" s="21" t="str">
        <f t="shared" si="63"/>
        <v/>
      </c>
      <c r="DP49" s="21" t="str">
        <f t="shared" si="64"/>
        <v/>
      </c>
      <c r="DQ49" s="9" t="str">
        <f t="shared" si="74"/>
        <v/>
      </c>
      <c r="DR49" s="9" t="str">
        <f t="shared" si="65"/>
        <v/>
      </c>
      <c r="DS49" s="9" t="str">
        <f t="shared" si="66"/>
        <v/>
      </c>
      <c r="DT49" s="9" t="e">
        <f ca="1">IF(AND($AX$3&lt;&gt;"",DO49&lt;&gt;"",DQ49&gt;=IF(DQ50="",0,DQ50)),SUM(INDIRECT("ds"&amp;ROW()-DQ49+1):DS49),"")</f>
        <v>#N/A</v>
      </c>
      <c r="DU49" s="9" t="e">
        <f t="shared" ca="1" si="67"/>
        <v>#N/A</v>
      </c>
      <c r="DV49" s="9" t="str">
        <f ca="1">IF(ISERROR(VLOOKUP(DU49*60,単価表!$B$4:$H$51,$AY$3,FALSE)),"",VLOOKUP(DU49*60,単価表!$B$4:$H$51,$AY$3,FALSE))</f>
        <v/>
      </c>
      <c r="DW49" s="9" t="str">
        <f ca="1">IF(DV49="","",DV49+IF(OR(TEXT($AX$3,"000000")="651000",TEXT($AX$3,"000000")="652000",TEXT($AX$3,"000000")="653000"),VLOOKUP(DU49*60,単価表!$B$4:$H$51,$AZ$3,FALSE),0))</f>
        <v/>
      </c>
      <c r="DX49" s="9" t="str">
        <f t="shared" si="68"/>
        <v/>
      </c>
      <c r="DY49" s="9" t="str">
        <f t="shared" si="69"/>
        <v/>
      </c>
      <c r="DZ49" s="9" cm="1">
        <f t="array" ref="DZ49">IF(AND($B49&lt;&gt;"",$F49&lt;&gt;"",$J49&lt;&gt;"",OR($N49&lt;&gt;"",$Q49&lt;&gt;"",$T49&lt;&gt;"")),SUM(($BE$17:$BE$192&lt;&gt;ROW($B49))*($BF$17:$BF$192=$B49)*($BH$17:$BH$192&gt;$F49)*($BG$17:$BG$192&lt;$J49)),0)</f>
        <v>0</v>
      </c>
      <c r="EA49" s="9" cm="1">
        <f t="array" ref="EA49">IF(AND($B49&lt;&gt;"",$F49&lt;&gt;"",$J49&lt;&gt;"",OR($N49&lt;&gt;"",$Q49&lt;&gt;"",$T49&lt;&gt;"")),SUM(($BY$17:$BY$192&lt;&gt;ROW($B49))*($BZ$17:$BZ$192=$B49)*($CB$17:$CB$192&gt;$F49)*($CA$17:$CA$192&lt;$J49)),0)</f>
        <v>0</v>
      </c>
      <c r="EB49" s="9" cm="1">
        <f t="array" ref="EB49">IF(AND($B49&lt;&gt;"",$F49&lt;&gt;"",$J49&lt;&gt;"",OR($N49&lt;&gt;"",$Q49&lt;&gt;"",$T49&lt;&gt;"")),SUM(($CS$17:$CS$192&lt;&gt;ROW($B49))*($CT$17:$CT$192=$B49)*($CV$17:$CV$192&gt;$F49)*($CU$17:$CU$192&lt;$J49)),0)</f>
        <v>0</v>
      </c>
      <c r="EC49" s="9" cm="1">
        <f t="array" ref="EC49">IF(AND($B49&lt;&gt;"",$F49&lt;&gt;"",$J49&lt;&gt;"",OR($N49&lt;&gt;"",$Q49&lt;&gt;"",$T49&lt;&gt;"")),SUM(($DM$17:$DM$192&lt;&gt;ROW($B49))*($DN$17:$DN$192=$B49)*($DP$17:$DP$192&gt;$F49)*($DO$17:$DO$192&lt;$J49)),0)</f>
        <v>0</v>
      </c>
      <c r="ED49" s="9">
        <f t="shared" ca="1" si="70"/>
        <v>0</v>
      </c>
    </row>
    <row r="50" spans="2:134" ht="18" customHeight="1" x14ac:dyDescent="0.4">
      <c r="B50" s="3" t="s">
        <v>0</v>
      </c>
      <c r="AX50" s="11"/>
      <c r="AY50" s="11"/>
      <c r="AZ50" s="22"/>
      <c r="BA50" s="22"/>
      <c r="BB50" s="12"/>
      <c r="BC50" s="11"/>
      <c r="BD50" s="11"/>
      <c r="BE50" s="9" t="str">
        <f t="shared" si="12"/>
        <v/>
      </c>
      <c r="BF50" s="9" t="str">
        <f t="shared" si="13"/>
        <v/>
      </c>
      <c r="BG50" s="21" t="str">
        <f t="shared" si="14"/>
        <v/>
      </c>
      <c r="BH50" s="21" t="str">
        <f t="shared" si="15"/>
        <v/>
      </c>
      <c r="BI50" s="9" t="str">
        <f t="shared" si="71"/>
        <v/>
      </c>
      <c r="BJ50" s="10" t="str">
        <f t="shared" si="16"/>
        <v/>
      </c>
      <c r="BK50" s="9" t="str">
        <f t="shared" si="17"/>
        <v/>
      </c>
      <c r="BL50" s="9" t="str">
        <f t="shared" si="18"/>
        <v/>
      </c>
      <c r="BM50" s="9" t="str">
        <f t="shared" si="19"/>
        <v/>
      </c>
      <c r="BN50" s="9" t="e">
        <f ca="1">IF(AND($AX$3&lt;&gt;"",BG50&lt;&gt;"",BI50&gt;=IF(BI51="",0,BI51)),SUM(INDIRECT("bm"&amp;ROW()-BI50+1):BM50),"")</f>
        <v>#N/A</v>
      </c>
      <c r="BO50" s="9" t="e">
        <f t="shared" ca="1" si="20"/>
        <v>#N/A</v>
      </c>
      <c r="BP50" s="9" t="str">
        <f ca="1">IF(ISERROR(VLOOKUP(BO50*60,単価表!$B$4:$H$51,$AY$3,FALSE)),"",VLOOKUP(BO50*60,単価表!$B$4:$H$51,$AY$3,FALSE))</f>
        <v/>
      </c>
      <c r="BQ50" s="9" t="str">
        <f t="shared" si="0"/>
        <v/>
      </c>
      <c r="BR50" s="9" t="str">
        <f t="shared" si="21"/>
        <v/>
      </c>
      <c r="BS50" s="13"/>
      <c r="BT50" s="13"/>
      <c r="BU50" s="22"/>
      <c r="BV50" s="22"/>
      <c r="BW50" s="13"/>
      <c r="BX50" s="13"/>
      <c r="BY50" s="9" t="str">
        <f t="shared" si="28"/>
        <v/>
      </c>
      <c r="BZ50" s="9" t="str">
        <f t="shared" si="29"/>
        <v/>
      </c>
      <c r="CA50" s="21" t="str">
        <f t="shared" si="30"/>
        <v/>
      </c>
      <c r="CB50" s="21" t="str">
        <f t="shared" si="31"/>
        <v/>
      </c>
      <c r="CC50" s="9" t="str">
        <f t="shared" si="72"/>
        <v/>
      </c>
      <c r="CD50" s="9" t="str">
        <f t="shared" si="32"/>
        <v/>
      </c>
      <c r="CE50" s="9" t="str">
        <f t="shared" si="33"/>
        <v/>
      </c>
      <c r="CF50" s="9" t="e">
        <f ca="1">IF(AND($AX$3&lt;&gt;"",CA50&lt;&gt;"",CC50&gt;=IF(CC51="",0,CC51)),SUM(INDIRECT("ce"&amp;ROW()-CC50+1):CE50),"")</f>
        <v>#N/A</v>
      </c>
      <c r="CG50" s="9" t="e">
        <f t="shared" ca="1" si="34"/>
        <v>#N/A</v>
      </c>
      <c r="CH50" s="9" t="str">
        <f ca="1">IF(ISERROR(VLOOKUP(CG50*60,単価表!$B$4:$H$51,$AY$3,FALSE)),"",VLOOKUP(CG50*60,単価表!$B$4:$H$51,$AY$3,FALSE))</f>
        <v/>
      </c>
      <c r="CI50" s="9" t="str">
        <f ca="1">IF(CH50="","",CH50+IF(OR(TEXT($AX$3,"000000")="651000",TEXT($AX$3,"000000")="652000",TEXT($AX$3,"000000")="653000"),VLOOKUP(CG50*60,単価表!$B$4:$H$51,$AZ$3,FALSE),0))</f>
        <v/>
      </c>
      <c r="CJ50" s="9" t="str">
        <f t="shared" si="35"/>
        <v/>
      </c>
      <c r="CK50" s="9" t="str">
        <f t="shared" si="36"/>
        <v/>
      </c>
      <c r="CL50" s="11"/>
      <c r="CM50" s="11"/>
      <c r="CN50" s="22"/>
      <c r="CO50" s="22"/>
      <c r="CP50" s="10" t="str">
        <f t="shared" si="41"/>
        <v/>
      </c>
      <c r="CQ50" s="11"/>
      <c r="CR50" s="11"/>
      <c r="CS50" s="9" t="str">
        <f t="shared" si="44"/>
        <v/>
      </c>
      <c r="CT50" s="9" t="str">
        <f t="shared" si="45"/>
        <v/>
      </c>
      <c r="CU50" s="21" t="str">
        <f t="shared" si="46"/>
        <v/>
      </c>
      <c r="CV50" s="21" t="str">
        <f t="shared" si="47"/>
        <v/>
      </c>
      <c r="CW50" s="9" t="str">
        <f t="shared" si="73"/>
        <v/>
      </c>
      <c r="CX50" s="9" t="str">
        <f t="shared" si="48"/>
        <v/>
      </c>
      <c r="CY50" s="9" t="str">
        <f t="shared" si="49"/>
        <v/>
      </c>
      <c r="CZ50" s="9" t="str">
        <f t="shared" si="50"/>
        <v/>
      </c>
      <c r="DA50" s="9" t="str">
        <f t="shared" si="51"/>
        <v/>
      </c>
      <c r="DB50" s="9" t="e">
        <f ca="1">IF(AND($AX$3&lt;&gt;"",CU50&lt;&gt;"",CW50&gt;=IF(CW51="",0,CW51)),SUM(INDIRECT("da"&amp;ROW()-CW50+1):DA50),"")</f>
        <v>#N/A</v>
      </c>
      <c r="DC50" s="9" t="e">
        <f t="shared" ca="1" si="52"/>
        <v>#N/A</v>
      </c>
      <c r="DD50" s="9" t="str">
        <f ca="1">IF(ISERROR(VLOOKUP(DC50*60,単価表!$B$4:$G$51,$AY$3,FALSE)),"",VLOOKUP(DC50*60,単価表!$B$4:$G$51,$AY$3,FALSE))</f>
        <v/>
      </c>
      <c r="DE50" s="9" t="str">
        <f t="shared" si="53"/>
        <v/>
      </c>
      <c r="DF50" s="9" t="str">
        <f t="shared" si="54"/>
        <v/>
      </c>
      <c r="DG50" s="13"/>
      <c r="DH50" s="13"/>
      <c r="DI50" s="22"/>
      <c r="DJ50" s="22"/>
      <c r="DK50" s="10" t="str">
        <f t="shared" si="59"/>
        <v/>
      </c>
      <c r="DL50" s="13"/>
      <c r="DM50" s="9" t="str">
        <f t="shared" si="61"/>
        <v/>
      </c>
      <c r="DN50" s="9" t="str">
        <f t="shared" si="62"/>
        <v/>
      </c>
      <c r="DO50" s="21" t="str">
        <f t="shared" si="63"/>
        <v/>
      </c>
      <c r="DP50" s="21" t="str">
        <f t="shared" si="64"/>
        <v/>
      </c>
      <c r="DQ50" s="9" t="str">
        <f t="shared" si="74"/>
        <v/>
      </c>
      <c r="DR50" s="9" t="str">
        <f t="shared" si="65"/>
        <v/>
      </c>
      <c r="DS50" s="9" t="str">
        <f t="shared" si="66"/>
        <v/>
      </c>
      <c r="DT50" s="9" t="e">
        <f ca="1">IF(AND($AX$3&lt;&gt;"",DO50&lt;&gt;"",DQ50&gt;=IF(DQ51="",0,DQ51)),SUM(INDIRECT("ds"&amp;ROW()-DQ50+1):DS50),"")</f>
        <v>#N/A</v>
      </c>
      <c r="DU50" s="9" t="e">
        <f t="shared" ca="1" si="67"/>
        <v>#N/A</v>
      </c>
      <c r="DV50" s="9" t="str">
        <f ca="1">IF(ISERROR(VLOOKUP(DU50*60,単価表!$B$4:$H$51,$AY$3,FALSE)),"",VLOOKUP(DU50*60,単価表!$B$4:$H$51,$AY$3,FALSE))</f>
        <v/>
      </c>
      <c r="DW50" s="9" t="str">
        <f ca="1">IF(DV50="","",DV50+IF(OR(TEXT($AX$3,"000000")="651000",TEXT($AX$3,"000000")="652000",TEXT($AX$3,"000000")="653000"),VLOOKUP(DU50*60,単価表!$B$4:$H$51,$AZ$3,FALSE),0))</f>
        <v/>
      </c>
      <c r="DX50" s="9" t="str">
        <f t="shared" si="68"/>
        <v/>
      </c>
      <c r="DY50" s="9" t="str">
        <f t="shared" si="69"/>
        <v/>
      </c>
      <c r="DZ50" s="9" cm="1">
        <f t="array" ref="DZ50">IF(AND($B50&lt;&gt;"",$F50&lt;&gt;"",$J50&lt;&gt;"",OR($N50&lt;&gt;"",$Q50&lt;&gt;"",$T50&lt;&gt;"")),SUM(($BE$17:$BE$192&lt;&gt;ROW($B50))*($BF$17:$BF$192=$B50)*($BH$17:$BH$192&gt;$F50)*($BG$17:$BG$192&lt;$J50)),0)</f>
        <v>0</v>
      </c>
      <c r="EA50" s="9" cm="1">
        <f t="array" ref="EA50">IF(AND($B50&lt;&gt;"",$F50&lt;&gt;"",$J50&lt;&gt;"",OR($N50&lt;&gt;"",$Q50&lt;&gt;"",$T50&lt;&gt;"")),SUM(($BY$17:$BY$192&lt;&gt;ROW($B50))*($BZ$17:$BZ$192=$B50)*($CB$17:$CB$192&gt;$F50)*($CA$17:$CA$192&lt;$J50)),0)</f>
        <v>0</v>
      </c>
      <c r="EB50" s="9" cm="1">
        <f t="array" ref="EB50">IF(AND($B50&lt;&gt;"",$F50&lt;&gt;"",$J50&lt;&gt;"",OR($N50&lt;&gt;"",$Q50&lt;&gt;"",$T50&lt;&gt;"")),SUM(($CS$17:$CS$192&lt;&gt;ROW($B50))*($CT$17:$CT$192=$B50)*($CV$17:$CV$192&gt;$F50)*($CU$17:$CU$192&lt;$J50)),0)</f>
        <v>0</v>
      </c>
      <c r="EC50" s="9" cm="1">
        <f t="array" ref="EC50">IF(AND($B50&lt;&gt;"",$F50&lt;&gt;"",$J50&lt;&gt;"",OR($N50&lt;&gt;"",$Q50&lt;&gt;"",$T50&lt;&gt;"")),SUM(($DM$17:$DM$192&lt;&gt;ROW($B50))*($DN$17:$DN$192=$B50)*($DP$17:$DP$192&gt;$F50)*($DO$17:$DO$192&lt;$J50)),0)</f>
        <v>0</v>
      </c>
      <c r="ED50" s="9">
        <f t="shared" ca="1" si="70"/>
        <v>0</v>
      </c>
    </row>
    <row r="51" spans="2:134" ht="18" customHeight="1" x14ac:dyDescent="0.4">
      <c r="C51" s="97">
        <f>C2</f>
        <v>0</v>
      </c>
      <c r="D51" s="73"/>
      <c r="E51" s="73"/>
      <c r="F51" s="73"/>
      <c r="G51" s="73"/>
      <c r="H51" s="2" t="s">
        <v>1</v>
      </c>
      <c r="J51" s="73" t="str">
        <f>J2</f>
        <v/>
      </c>
      <c r="K51" s="73"/>
      <c r="L51" s="2" t="s">
        <v>2</v>
      </c>
      <c r="P51" s="2" t="s">
        <v>3</v>
      </c>
      <c r="AX51" s="11"/>
      <c r="AY51" s="11"/>
      <c r="AZ51" s="22"/>
      <c r="BA51" s="22"/>
      <c r="BB51" s="12"/>
      <c r="BC51" s="11"/>
      <c r="BD51" s="11"/>
      <c r="BE51" s="9" t="str">
        <f t="shared" si="12"/>
        <v/>
      </c>
      <c r="BF51" s="9" t="str">
        <f t="shared" si="13"/>
        <v/>
      </c>
      <c r="BG51" s="21" t="str">
        <f t="shared" si="14"/>
        <v/>
      </c>
      <c r="BH51" s="21" t="str">
        <f t="shared" si="15"/>
        <v/>
      </c>
      <c r="BI51" s="9" t="str">
        <f t="shared" si="71"/>
        <v/>
      </c>
      <c r="BJ51" s="10" t="str">
        <f t="shared" si="16"/>
        <v/>
      </c>
      <c r="BK51" s="9" t="str">
        <f t="shared" si="17"/>
        <v/>
      </c>
      <c r="BL51" s="9" t="str">
        <f t="shared" si="18"/>
        <v/>
      </c>
      <c r="BM51" s="9" t="str">
        <f t="shared" si="19"/>
        <v/>
      </c>
      <c r="BN51" s="9" t="e">
        <f ca="1">IF(AND($AX$3&lt;&gt;"",BG51&lt;&gt;"",BI51&gt;=IF(BI52="",0,BI52)),SUM(INDIRECT("bm"&amp;ROW()-BI51+1):BM51),"")</f>
        <v>#N/A</v>
      </c>
      <c r="BO51" s="9" t="e">
        <f t="shared" ca="1" si="20"/>
        <v>#N/A</v>
      </c>
      <c r="BP51" s="9" t="str">
        <f ca="1">IF(ISERROR(VLOOKUP(BO51*60,単価表!$B$4:$H$51,$AY$3,FALSE)),"",VLOOKUP(BO51*60,単価表!$B$4:$H$51,$AY$3,FALSE))</f>
        <v/>
      </c>
      <c r="BQ51" s="9" t="str">
        <f t="shared" si="0"/>
        <v/>
      </c>
      <c r="BR51" s="9" t="str">
        <f t="shared" si="21"/>
        <v/>
      </c>
      <c r="BS51" s="13"/>
      <c r="BT51" s="13"/>
      <c r="BU51" s="22"/>
      <c r="BV51" s="22"/>
      <c r="BW51" s="13"/>
      <c r="BX51" s="13"/>
      <c r="BY51" s="9" t="str">
        <f t="shared" si="28"/>
        <v/>
      </c>
      <c r="BZ51" s="9" t="str">
        <f t="shared" si="29"/>
        <v/>
      </c>
      <c r="CA51" s="21" t="str">
        <f t="shared" si="30"/>
        <v/>
      </c>
      <c r="CB51" s="21" t="str">
        <f t="shared" si="31"/>
        <v/>
      </c>
      <c r="CC51" s="9" t="str">
        <f t="shared" si="72"/>
        <v/>
      </c>
      <c r="CD51" s="9" t="str">
        <f t="shared" si="32"/>
        <v/>
      </c>
      <c r="CE51" s="9" t="str">
        <f t="shared" si="33"/>
        <v/>
      </c>
      <c r="CF51" s="9" t="e">
        <f ca="1">IF(AND($AX$3&lt;&gt;"",CA51&lt;&gt;"",CC51&gt;=IF(CC52="",0,CC52)),SUM(INDIRECT("ce"&amp;ROW()-CC51+1):CE51),"")</f>
        <v>#N/A</v>
      </c>
      <c r="CG51" s="9" t="e">
        <f t="shared" ca="1" si="34"/>
        <v>#N/A</v>
      </c>
      <c r="CH51" s="9" t="str">
        <f ca="1">IF(ISERROR(VLOOKUP(CG51*60,単価表!$B$4:$H$51,$AY$3,FALSE)),"",VLOOKUP(CG51*60,単価表!$B$4:$H$51,$AY$3,FALSE))</f>
        <v/>
      </c>
      <c r="CI51" s="9" t="str">
        <f ca="1">IF(CH51="","",CH51+IF(OR(TEXT($AX$3,"000000")="651000",TEXT($AX$3,"000000")="652000",TEXT($AX$3,"000000")="653000"),VLOOKUP(CG51*60,単価表!$B$4:$H$51,$AZ$3,FALSE),0))</f>
        <v/>
      </c>
      <c r="CJ51" s="9" t="str">
        <f t="shared" si="35"/>
        <v/>
      </c>
      <c r="CK51" s="9" t="str">
        <f t="shared" si="36"/>
        <v/>
      </c>
      <c r="CL51" s="11"/>
      <c r="CM51" s="11"/>
      <c r="CN51" s="22"/>
      <c r="CO51" s="22"/>
      <c r="CP51" s="10" t="str">
        <f t="shared" si="41"/>
        <v/>
      </c>
      <c r="CQ51" s="11"/>
      <c r="CR51" s="11"/>
      <c r="CS51" s="9" t="str">
        <f t="shared" si="44"/>
        <v/>
      </c>
      <c r="CT51" s="9" t="str">
        <f t="shared" si="45"/>
        <v/>
      </c>
      <c r="CU51" s="21" t="str">
        <f t="shared" si="46"/>
        <v/>
      </c>
      <c r="CV51" s="21" t="str">
        <f t="shared" si="47"/>
        <v/>
      </c>
      <c r="CW51" s="9" t="str">
        <f t="shared" si="73"/>
        <v/>
      </c>
      <c r="CX51" s="9" t="str">
        <f t="shared" si="48"/>
        <v/>
      </c>
      <c r="CY51" s="9" t="str">
        <f t="shared" si="49"/>
        <v/>
      </c>
      <c r="CZ51" s="9" t="str">
        <f t="shared" si="50"/>
        <v/>
      </c>
      <c r="DA51" s="9" t="str">
        <f t="shared" si="51"/>
        <v/>
      </c>
      <c r="DB51" s="9" t="e">
        <f ca="1">IF(AND($AX$3&lt;&gt;"",CU51&lt;&gt;"",CW51&gt;=IF(CW52="",0,CW52)),SUM(INDIRECT("da"&amp;ROW()-CW51+1):DA51),"")</f>
        <v>#N/A</v>
      </c>
      <c r="DC51" s="9" t="e">
        <f t="shared" ca="1" si="52"/>
        <v>#N/A</v>
      </c>
      <c r="DD51" s="9" t="str">
        <f ca="1">IF(ISERROR(VLOOKUP(DC51*60,単価表!$B$4:$G$51,$AY$3,FALSE)),"",VLOOKUP(DC51*60,単価表!$B$4:$G$51,$AY$3,FALSE))</f>
        <v/>
      </c>
      <c r="DE51" s="9" t="str">
        <f t="shared" si="53"/>
        <v/>
      </c>
      <c r="DF51" s="9" t="str">
        <f t="shared" si="54"/>
        <v/>
      </c>
      <c r="DG51" s="13"/>
      <c r="DH51" s="13"/>
      <c r="DI51" s="22"/>
      <c r="DJ51" s="22"/>
      <c r="DK51" s="10" t="str">
        <f t="shared" si="59"/>
        <v/>
      </c>
      <c r="DL51" s="13"/>
      <c r="DM51" s="9" t="str">
        <f t="shared" si="61"/>
        <v/>
      </c>
      <c r="DN51" s="9" t="str">
        <f t="shared" si="62"/>
        <v/>
      </c>
      <c r="DO51" s="21" t="str">
        <f t="shared" si="63"/>
        <v/>
      </c>
      <c r="DP51" s="21" t="str">
        <f t="shared" si="64"/>
        <v/>
      </c>
      <c r="DQ51" s="9" t="str">
        <f t="shared" si="74"/>
        <v/>
      </c>
      <c r="DR51" s="9" t="str">
        <f t="shared" si="65"/>
        <v/>
      </c>
      <c r="DS51" s="9" t="str">
        <f t="shared" si="66"/>
        <v/>
      </c>
      <c r="DT51" s="9" t="e">
        <f ca="1">IF(AND($AX$3&lt;&gt;"",DO51&lt;&gt;"",DQ51&gt;=IF(DQ52="",0,DQ52)),SUM(INDIRECT("ds"&amp;ROW()-DQ51+1):DS51),"")</f>
        <v>#N/A</v>
      </c>
      <c r="DU51" s="9" t="e">
        <f t="shared" ca="1" si="67"/>
        <v>#N/A</v>
      </c>
      <c r="DV51" s="9" t="str">
        <f ca="1">IF(ISERROR(VLOOKUP(DU51*60,単価表!$B$4:$H$51,$AY$3,FALSE)),"",VLOOKUP(DU51*60,単価表!$B$4:$H$51,$AY$3,FALSE))</f>
        <v/>
      </c>
      <c r="DW51" s="9" t="str">
        <f ca="1">IF(DV51="","",DV51+IF(OR(TEXT($AX$3,"000000")="651000",TEXT($AX$3,"000000")="652000",TEXT($AX$3,"000000")="653000"),VLOOKUP(DU51*60,単価表!$B$4:$H$51,$AZ$3,FALSE),0))</f>
        <v/>
      </c>
      <c r="DX51" s="9" t="str">
        <f t="shared" si="68"/>
        <v/>
      </c>
      <c r="DY51" s="9" t="str">
        <f t="shared" si="69"/>
        <v/>
      </c>
      <c r="DZ51" s="9" cm="1">
        <f t="array" ref="DZ51">IF(AND($B51&lt;&gt;"",$F51&lt;&gt;"",$J51&lt;&gt;"",OR($N51&lt;&gt;"",$Q51&lt;&gt;"",$T51&lt;&gt;"")),SUM(($BE$17:$BE$192&lt;&gt;ROW($B51))*($BF$17:$BF$192=$B51)*($BH$17:$BH$192&gt;$F51)*($BG$17:$BG$192&lt;$J51)),0)</f>
        <v>0</v>
      </c>
      <c r="EA51" s="9" cm="1">
        <f t="array" ref="EA51">IF(AND($B51&lt;&gt;"",$F51&lt;&gt;"",$J51&lt;&gt;"",OR($N51&lt;&gt;"",$Q51&lt;&gt;"",$T51&lt;&gt;"")),SUM(($BY$17:$BY$192&lt;&gt;ROW($B51))*($BZ$17:$BZ$192=$B51)*($CB$17:$CB$192&gt;$F51)*($CA$17:$CA$192&lt;$J51)),0)</f>
        <v>0</v>
      </c>
      <c r="EB51" s="9" cm="1">
        <f t="array" ref="EB51">IF(AND($B51&lt;&gt;"",$F51&lt;&gt;"",$J51&lt;&gt;"",OR($N51&lt;&gt;"",$Q51&lt;&gt;"",$T51&lt;&gt;"")),SUM(($CS$17:$CS$192&lt;&gt;ROW($B51))*($CT$17:$CT$192=$B51)*($CV$17:$CV$192&gt;$F51)*($CU$17:$CU$192&lt;$J51)),0)</f>
        <v>0</v>
      </c>
      <c r="EC51" s="9" cm="1">
        <f t="array" ref="EC51">IF(AND($B51&lt;&gt;"",$F51&lt;&gt;"",$J51&lt;&gt;"",OR($N51&lt;&gt;"",$Q51&lt;&gt;"",$T51&lt;&gt;"")),SUM(($DM$17:$DM$192&lt;&gt;ROW($B51))*($DN$17:$DN$192=$B51)*($DP$17:$DP$192&gt;$F51)*($DO$17:$DO$192&lt;$J51)),0)</f>
        <v>0</v>
      </c>
      <c r="ED51" s="9">
        <f t="shared" ca="1" si="70"/>
        <v>0</v>
      </c>
    </row>
    <row r="52" spans="2:134" ht="18" customHeight="1" x14ac:dyDescent="0.4">
      <c r="AX52" s="11"/>
      <c r="AY52" s="11"/>
      <c r="AZ52" s="22"/>
      <c r="BA52" s="22"/>
      <c r="BB52" s="12"/>
      <c r="BC52" s="11"/>
      <c r="BD52" s="11"/>
      <c r="BE52" s="9" t="str">
        <f t="shared" si="12"/>
        <v/>
      </c>
      <c r="BF52" s="9" t="str">
        <f t="shared" si="13"/>
        <v/>
      </c>
      <c r="BG52" s="21" t="str">
        <f t="shared" si="14"/>
        <v/>
      </c>
      <c r="BH52" s="21" t="str">
        <f t="shared" si="15"/>
        <v/>
      </c>
      <c r="BI52" s="9" t="str">
        <f t="shared" si="71"/>
        <v/>
      </c>
      <c r="BJ52" s="10" t="str">
        <f t="shared" si="16"/>
        <v/>
      </c>
      <c r="BK52" s="9" t="str">
        <f t="shared" si="17"/>
        <v/>
      </c>
      <c r="BL52" s="9" t="str">
        <f t="shared" si="18"/>
        <v/>
      </c>
      <c r="BM52" s="9" t="str">
        <f t="shared" si="19"/>
        <v/>
      </c>
      <c r="BN52" s="9" t="e">
        <f ca="1">IF(AND($AX$3&lt;&gt;"",BG52&lt;&gt;"",BI52&gt;=IF(BI53="",0,BI53)),SUM(INDIRECT("bm"&amp;ROW()-BI52+1):BM52),"")</f>
        <v>#N/A</v>
      </c>
      <c r="BO52" s="9" t="e">
        <f t="shared" ca="1" si="20"/>
        <v>#N/A</v>
      </c>
      <c r="BP52" s="9" t="str">
        <f ca="1">IF(ISERROR(VLOOKUP(BO52*60,単価表!$B$4:$H$51,$AY$3,FALSE)),"",VLOOKUP(BO52*60,単価表!$B$4:$H$51,$AY$3,FALSE))</f>
        <v/>
      </c>
      <c r="BQ52" s="9" t="str">
        <f t="shared" si="0"/>
        <v/>
      </c>
      <c r="BR52" s="9" t="str">
        <f t="shared" si="21"/>
        <v/>
      </c>
      <c r="BS52" s="13"/>
      <c r="BT52" s="13"/>
      <c r="BU52" s="22"/>
      <c r="BV52" s="22"/>
      <c r="BW52" s="13"/>
      <c r="BX52" s="13"/>
      <c r="BY52" s="9" t="str">
        <f t="shared" si="28"/>
        <v/>
      </c>
      <c r="BZ52" s="9" t="str">
        <f t="shared" si="29"/>
        <v/>
      </c>
      <c r="CA52" s="21" t="str">
        <f t="shared" si="30"/>
        <v/>
      </c>
      <c r="CB52" s="21" t="str">
        <f t="shared" si="31"/>
        <v/>
      </c>
      <c r="CC52" s="9" t="str">
        <f t="shared" si="72"/>
        <v/>
      </c>
      <c r="CD52" s="9" t="str">
        <f t="shared" si="32"/>
        <v/>
      </c>
      <c r="CE52" s="9" t="str">
        <f t="shared" si="33"/>
        <v/>
      </c>
      <c r="CF52" s="9" t="e">
        <f ca="1">IF(AND($AX$3&lt;&gt;"",CA52&lt;&gt;"",CC52&gt;=IF(CC53="",0,CC53)),SUM(INDIRECT("ce"&amp;ROW()-CC52+1):CE52),"")</f>
        <v>#N/A</v>
      </c>
      <c r="CG52" s="9" t="e">
        <f t="shared" ca="1" si="34"/>
        <v>#N/A</v>
      </c>
      <c r="CH52" s="9" t="str">
        <f ca="1">IF(ISERROR(VLOOKUP(CG52*60,単価表!$B$4:$H$51,$AY$3,FALSE)),"",VLOOKUP(CG52*60,単価表!$B$4:$H$51,$AY$3,FALSE))</f>
        <v/>
      </c>
      <c r="CI52" s="9" t="str">
        <f ca="1">IF(CH52="","",CH52+IF(OR(TEXT($AX$3,"000000")="651000",TEXT($AX$3,"000000")="652000",TEXT($AX$3,"000000")="653000"),VLOOKUP(CG52*60,単価表!$B$4:$H$51,$AZ$3,FALSE),0))</f>
        <v/>
      </c>
      <c r="CJ52" s="9" t="str">
        <f t="shared" si="35"/>
        <v/>
      </c>
      <c r="CK52" s="9" t="str">
        <f t="shared" si="36"/>
        <v/>
      </c>
      <c r="CL52" s="11"/>
      <c r="CM52" s="11"/>
      <c r="CN52" s="22"/>
      <c r="CO52" s="22"/>
      <c r="CP52" s="10" t="str">
        <f t="shared" si="41"/>
        <v/>
      </c>
      <c r="CQ52" s="11"/>
      <c r="CR52" s="11"/>
      <c r="CS52" s="9" t="str">
        <f t="shared" si="44"/>
        <v/>
      </c>
      <c r="CT52" s="9" t="str">
        <f t="shared" si="45"/>
        <v/>
      </c>
      <c r="CU52" s="21" t="str">
        <f t="shared" si="46"/>
        <v/>
      </c>
      <c r="CV52" s="21" t="str">
        <f t="shared" si="47"/>
        <v/>
      </c>
      <c r="CW52" s="9" t="str">
        <f t="shared" si="73"/>
        <v/>
      </c>
      <c r="CX52" s="9" t="str">
        <f t="shared" si="48"/>
        <v/>
      </c>
      <c r="CY52" s="9" t="str">
        <f t="shared" si="49"/>
        <v/>
      </c>
      <c r="CZ52" s="9" t="str">
        <f t="shared" si="50"/>
        <v/>
      </c>
      <c r="DA52" s="9" t="str">
        <f t="shared" si="51"/>
        <v/>
      </c>
      <c r="DB52" s="9" t="e">
        <f ca="1">IF(AND($AX$3&lt;&gt;"",CU52&lt;&gt;"",CW52&gt;=IF(CW53="",0,CW53)),SUM(INDIRECT("da"&amp;ROW()-CW52+1):DA52),"")</f>
        <v>#N/A</v>
      </c>
      <c r="DC52" s="9" t="e">
        <f t="shared" ca="1" si="52"/>
        <v>#N/A</v>
      </c>
      <c r="DD52" s="9" t="str">
        <f ca="1">IF(ISERROR(VLOOKUP(DC52*60,単価表!$B$4:$G$51,$AY$3,FALSE)),"",VLOOKUP(DC52*60,単価表!$B$4:$G$51,$AY$3,FALSE))</f>
        <v/>
      </c>
      <c r="DE52" s="9" t="str">
        <f t="shared" si="53"/>
        <v/>
      </c>
      <c r="DF52" s="9" t="str">
        <f t="shared" si="54"/>
        <v/>
      </c>
      <c r="DG52" s="13"/>
      <c r="DH52" s="13"/>
      <c r="DI52" s="22"/>
      <c r="DJ52" s="22"/>
      <c r="DK52" s="10" t="str">
        <f t="shared" si="59"/>
        <v/>
      </c>
      <c r="DL52" s="13"/>
      <c r="DM52" s="9" t="str">
        <f t="shared" si="61"/>
        <v/>
      </c>
      <c r="DN52" s="9" t="str">
        <f t="shared" si="62"/>
        <v/>
      </c>
      <c r="DO52" s="21" t="str">
        <f t="shared" si="63"/>
        <v/>
      </c>
      <c r="DP52" s="21" t="str">
        <f t="shared" si="64"/>
        <v/>
      </c>
      <c r="DQ52" s="9" t="str">
        <f t="shared" si="74"/>
        <v/>
      </c>
      <c r="DR52" s="9" t="str">
        <f t="shared" si="65"/>
        <v/>
      </c>
      <c r="DS52" s="9" t="str">
        <f t="shared" si="66"/>
        <v/>
      </c>
      <c r="DT52" s="9" t="e">
        <f ca="1">IF(AND($AX$3&lt;&gt;"",DO52&lt;&gt;"",DQ52&gt;=IF(DQ53="",0,DQ53)),SUM(INDIRECT("ds"&amp;ROW()-DQ52+1):DS52),"")</f>
        <v>#N/A</v>
      </c>
      <c r="DU52" s="9" t="e">
        <f t="shared" ca="1" si="67"/>
        <v>#N/A</v>
      </c>
      <c r="DV52" s="9" t="str">
        <f ca="1">IF(ISERROR(VLOOKUP(DU52*60,単価表!$B$4:$H$51,$AY$3,FALSE)),"",VLOOKUP(DU52*60,単価表!$B$4:$H$51,$AY$3,FALSE))</f>
        <v/>
      </c>
      <c r="DW52" s="9" t="str">
        <f ca="1">IF(DV52="","",DV52+IF(OR(TEXT($AX$3,"000000")="651000",TEXT($AX$3,"000000")="652000",TEXT($AX$3,"000000")="653000"),VLOOKUP(DU52*60,単価表!$B$4:$H$51,$AZ$3,FALSE),0))</f>
        <v/>
      </c>
      <c r="DX52" s="9" t="str">
        <f t="shared" si="68"/>
        <v/>
      </c>
      <c r="DY52" s="9" t="str">
        <f t="shared" si="69"/>
        <v/>
      </c>
      <c r="DZ52" s="9" cm="1">
        <f t="array" ref="DZ52">IF(AND($B52&lt;&gt;"",$F52&lt;&gt;"",$J52&lt;&gt;"",OR($N52&lt;&gt;"",$Q52&lt;&gt;"",$T52&lt;&gt;"")),SUM(($BE$17:$BE$192&lt;&gt;ROW($B52))*($BF$17:$BF$192=$B52)*($BH$17:$BH$192&gt;$F52)*($BG$17:$BG$192&lt;$J52)),0)</f>
        <v>0</v>
      </c>
      <c r="EA52" s="9" cm="1">
        <f t="array" ref="EA52">IF(AND($B52&lt;&gt;"",$F52&lt;&gt;"",$J52&lt;&gt;"",OR($N52&lt;&gt;"",$Q52&lt;&gt;"",$T52&lt;&gt;"")),SUM(($BY$17:$BY$192&lt;&gt;ROW($B52))*($BZ$17:$BZ$192=$B52)*($CB$17:$CB$192&gt;$F52)*($CA$17:$CA$192&lt;$J52)),0)</f>
        <v>0</v>
      </c>
      <c r="EB52" s="9" cm="1">
        <f t="array" ref="EB52">IF(AND($B52&lt;&gt;"",$F52&lt;&gt;"",$J52&lt;&gt;"",OR($N52&lt;&gt;"",$Q52&lt;&gt;"",$T52&lt;&gt;"")),SUM(($CS$17:$CS$192&lt;&gt;ROW($B52))*($CT$17:$CT$192=$B52)*($CV$17:$CV$192&gt;$F52)*($CU$17:$CU$192&lt;$J52)),0)</f>
        <v>0</v>
      </c>
      <c r="EC52" s="9" cm="1">
        <f t="array" ref="EC52">IF(AND($B52&lt;&gt;"",$F52&lt;&gt;"",$J52&lt;&gt;"",OR($N52&lt;&gt;"",$Q52&lt;&gt;"",$T52&lt;&gt;"")),SUM(($DM$17:$DM$192&lt;&gt;ROW($B52))*($DN$17:$DN$192=$B52)*($DP$17:$DP$192&gt;$F52)*($DO$17:$DO$192&lt;$J52)),0)</f>
        <v>0</v>
      </c>
      <c r="ED52" s="9">
        <f t="shared" ca="1" si="70"/>
        <v>0</v>
      </c>
    </row>
    <row r="53" spans="2:134" ht="18" customHeight="1" x14ac:dyDescent="0.4">
      <c r="B53" s="36" t="s">
        <v>4</v>
      </c>
      <c r="C53" s="37"/>
      <c r="D53" s="37"/>
      <c r="E53" s="37"/>
      <c r="F53" s="37"/>
      <c r="G53" s="38"/>
      <c r="H53" s="80" t="str">
        <f>IF(H4&lt;&gt;"",H4,"")</f>
        <v/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2"/>
      <c r="Z53" s="36" t="s">
        <v>5</v>
      </c>
      <c r="AA53" s="37"/>
      <c r="AB53" s="37"/>
      <c r="AC53" s="37"/>
      <c r="AD53" s="37"/>
      <c r="AE53" s="38"/>
      <c r="AF53" s="80" t="str">
        <f>IF(AF4&lt;&gt;"",AF4,"")</f>
        <v/>
      </c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2"/>
      <c r="AX53" s="11"/>
      <c r="AY53" s="11"/>
      <c r="AZ53" s="22"/>
      <c r="BA53" s="22"/>
      <c r="BB53" s="12"/>
      <c r="BC53" s="11"/>
      <c r="BD53" s="11"/>
      <c r="BE53" s="9" t="str">
        <f t="shared" si="12"/>
        <v/>
      </c>
      <c r="BF53" s="9" t="str">
        <f t="shared" si="13"/>
        <v/>
      </c>
      <c r="BG53" s="21" t="str">
        <f t="shared" si="14"/>
        <v/>
      </c>
      <c r="BH53" s="21" t="str">
        <f t="shared" si="15"/>
        <v/>
      </c>
      <c r="BI53" s="9" t="str">
        <f t="shared" si="71"/>
        <v/>
      </c>
      <c r="BJ53" s="10" t="str">
        <f t="shared" si="16"/>
        <v/>
      </c>
      <c r="BK53" s="9" t="str">
        <f t="shared" si="17"/>
        <v/>
      </c>
      <c r="BL53" s="9" t="str">
        <f t="shared" si="18"/>
        <v/>
      </c>
      <c r="BM53" s="9" t="str">
        <f t="shared" si="19"/>
        <v/>
      </c>
      <c r="BN53" s="9" t="e">
        <f ca="1">IF(AND($AX$3&lt;&gt;"",BG53&lt;&gt;"",BI53&gt;=IF(BI54="",0,BI54)),SUM(INDIRECT("bm"&amp;ROW()-BI53+1):BM53),"")</f>
        <v>#N/A</v>
      </c>
      <c r="BO53" s="9" t="e">
        <f t="shared" ca="1" si="20"/>
        <v>#N/A</v>
      </c>
      <c r="BP53" s="9" t="str">
        <f ca="1">IF(ISERROR(VLOOKUP(BO53*60,単価表!$B$4:$H$51,$AY$3,FALSE)),"",VLOOKUP(BO53*60,単価表!$B$4:$H$51,$AY$3,FALSE))</f>
        <v/>
      </c>
      <c r="BQ53" s="9" t="str">
        <f t="shared" si="0"/>
        <v/>
      </c>
      <c r="BR53" s="9" t="str">
        <f t="shared" si="21"/>
        <v/>
      </c>
      <c r="BS53" s="13"/>
      <c r="BT53" s="13"/>
      <c r="BU53" s="22"/>
      <c r="BV53" s="22"/>
      <c r="BW53" s="13"/>
      <c r="BX53" s="13"/>
      <c r="BY53" s="9" t="str">
        <f t="shared" si="28"/>
        <v/>
      </c>
      <c r="BZ53" s="9" t="str">
        <f t="shared" si="29"/>
        <v/>
      </c>
      <c r="CA53" s="21" t="str">
        <f t="shared" si="30"/>
        <v/>
      </c>
      <c r="CB53" s="21" t="str">
        <f t="shared" si="31"/>
        <v/>
      </c>
      <c r="CC53" s="9" t="str">
        <f t="shared" si="72"/>
        <v/>
      </c>
      <c r="CD53" s="9" t="str">
        <f t="shared" si="32"/>
        <v/>
      </c>
      <c r="CE53" s="9" t="str">
        <f t="shared" si="33"/>
        <v/>
      </c>
      <c r="CF53" s="9" t="e">
        <f ca="1">IF(AND($AX$3&lt;&gt;"",CA53&lt;&gt;"",CC53&gt;=IF(CC54="",0,CC54)),SUM(INDIRECT("ce"&amp;ROW()-CC53+1):CE53),"")</f>
        <v>#N/A</v>
      </c>
      <c r="CG53" s="9" t="e">
        <f t="shared" ca="1" si="34"/>
        <v>#N/A</v>
      </c>
      <c r="CH53" s="9" t="str">
        <f ca="1">IF(ISERROR(VLOOKUP(CG53*60,単価表!$B$4:$H$51,$AY$3,FALSE)),"",VLOOKUP(CG53*60,単価表!$B$4:$H$51,$AY$3,FALSE))</f>
        <v/>
      </c>
      <c r="CI53" s="9" t="str">
        <f ca="1">IF(CH53="","",CH53+IF(OR(TEXT($AX$3,"000000")="651000",TEXT($AX$3,"000000")="652000",TEXT($AX$3,"000000")="653000"),VLOOKUP(CG53*60,単価表!$B$4:$H$51,$AZ$3,FALSE),0))</f>
        <v/>
      </c>
      <c r="CJ53" s="9" t="str">
        <f t="shared" si="35"/>
        <v/>
      </c>
      <c r="CK53" s="9" t="str">
        <f t="shared" si="36"/>
        <v/>
      </c>
      <c r="CL53" s="11"/>
      <c r="CM53" s="11"/>
      <c r="CN53" s="22"/>
      <c r="CO53" s="22"/>
      <c r="CP53" s="10" t="str">
        <f t="shared" si="41"/>
        <v/>
      </c>
      <c r="CQ53" s="11"/>
      <c r="CR53" s="11"/>
      <c r="CS53" s="9" t="str">
        <f t="shared" si="44"/>
        <v/>
      </c>
      <c r="CT53" s="9" t="str">
        <f t="shared" si="45"/>
        <v/>
      </c>
      <c r="CU53" s="21" t="str">
        <f t="shared" si="46"/>
        <v/>
      </c>
      <c r="CV53" s="21" t="str">
        <f t="shared" si="47"/>
        <v/>
      </c>
      <c r="CW53" s="9" t="str">
        <f t="shared" si="73"/>
        <v/>
      </c>
      <c r="CX53" s="9" t="str">
        <f t="shared" si="48"/>
        <v/>
      </c>
      <c r="CY53" s="9" t="str">
        <f t="shared" si="49"/>
        <v/>
      </c>
      <c r="CZ53" s="9" t="str">
        <f t="shared" si="50"/>
        <v/>
      </c>
      <c r="DA53" s="9" t="str">
        <f t="shared" si="51"/>
        <v/>
      </c>
      <c r="DB53" s="9" t="e">
        <f ca="1">IF(AND($AX$3&lt;&gt;"",CU53&lt;&gt;"",CW53&gt;=IF(CW54="",0,CW54)),SUM(INDIRECT("da"&amp;ROW()-CW53+1):DA53),"")</f>
        <v>#N/A</v>
      </c>
      <c r="DC53" s="9" t="e">
        <f t="shared" ca="1" si="52"/>
        <v>#N/A</v>
      </c>
      <c r="DD53" s="9" t="str">
        <f ca="1">IF(ISERROR(VLOOKUP(DC53*60,単価表!$B$4:$G$51,$AY$3,FALSE)),"",VLOOKUP(DC53*60,単価表!$B$4:$G$51,$AY$3,FALSE))</f>
        <v/>
      </c>
      <c r="DE53" s="9" t="str">
        <f t="shared" si="53"/>
        <v/>
      </c>
      <c r="DF53" s="9" t="str">
        <f t="shared" si="54"/>
        <v/>
      </c>
      <c r="DG53" s="13"/>
      <c r="DH53" s="13"/>
      <c r="DI53" s="22"/>
      <c r="DJ53" s="22"/>
      <c r="DK53" s="10" t="str">
        <f t="shared" si="59"/>
        <v/>
      </c>
      <c r="DL53" s="13"/>
      <c r="DM53" s="9" t="str">
        <f t="shared" si="61"/>
        <v/>
      </c>
      <c r="DN53" s="9" t="str">
        <f t="shared" si="62"/>
        <v/>
      </c>
      <c r="DO53" s="21" t="str">
        <f t="shared" si="63"/>
        <v/>
      </c>
      <c r="DP53" s="21" t="str">
        <f t="shared" si="64"/>
        <v/>
      </c>
      <c r="DQ53" s="9" t="str">
        <f t="shared" si="74"/>
        <v/>
      </c>
      <c r="DR53" s="9" t="str">
        <f t="shared" si="65"/>
        <v/>
      </c>
      <c r="DS53" s="9" t="str">
        <f t="shared" si="66"/>
        <v/>
      </c>
      <c r="DT53" s="9" t="e">
        <f ca="1">IF(AND($AX$3&lt;&gt;"",DO53&lt;&gt;"",DQ53&gt;=IF(DQ54="",0,DQ54)),SUM(INDIRECT("ds"&amp;ROW()-DQ53+1):DS53),"")</f>
        <v>#N/A</v>
      </c>
      <c r="DU53" s="9" t="e">
        <f t="shared" ca="1" si="67"/>
        <v>#N/A</v>
      </c>
      <c r="DV53" s="9" t="str">
        <f ca="1">IF(ISERROR(VLOOKUP(DU53*60,単価表!$B$4:$H$51,$AY$3,FALSE)),"",VLOOKUP(DU53*60,単価表!$B$4:$H$51,$AY$3,FALSE))</f>
        <v/>
      </c>
      <c r="DW53" s="9" t="str">
        <f ca="1">IF(DV53="","",DV53+IF(OR(TEXT($AX$3,"000000")="651000",TEXT($AX$3,"000000")="652000",TEXT($AX$3,"000000")="653000"),VLOOKUP(DU53*60,単価表!$B$4:$H$51,$AZ$3,FALSE),0))</f>
        <v/>
      </c>
      <c r="DX53" s="9" t="str">
        <f t="shared" si="68"/>
        <v/>
      </c>
      <c r="DY53" s="9" t="str">
        <f t="shared" si="69"/>
        <v/>
      </c>
      <c r="DZ53" s="9" cm="1">
        <f t="array" ref="DZ53">IF(AND($B53&lt;&gt;"",$F53&lt;&gt;"",$J53&lt;&gt;"",OR($N53&lt;&gt;"",$Q53&lt;&gt;"",$T53&lt;&gt;"")),SUM(($BE$17:$BE$192&lt;&gt;ROW($B53))*($BF$17:$BF$192=$B53)*($BH$17:$BH$192&gt;$F53)*($BG$17:$BG$192&lt;$J53)),0)</f>
        <v>0</v>
      </c>
      <c r="EA53" s="9" cm="1">
        <f t="array" ref="EA53">IF(AND($B53&lt;&gt;"",$F53&lt;&gt;"",$J53&lt;&gt;"",OR($N53&lt;&gt;"",$Q53&lt;&gt;"",$T53&lt;&gt;"")),SUM(($BY$17:$BY$192&lt;&gt;ROW($B53))*($BZ$17:$BZ$192=$B53)*($CB$17:$CB$192&gt;$F53)*($CA$17:$CA$192&lt;$J53)),0)</f>
        <v>0</v>
      </c>
      <c r="EB53" s="9" cm="1">
        <f t="array" ref="EB53">IF(AND($B53&lt;&gt;"",$F53&lt;&gt;"",$J53&lt;&gt;"",OR($N53&lt;&gt;"",$Q53&lt;&gt;"",$T53&lt;&gt;"")),SUM(($CS$17:$CS$192&lt;&gt;ROW($B53))*($CT$17:$CT$192=$B53)*($CV$17:$CV$192&gt;$F53)*($CU$17:$CU$192&lt;$J53)),0)</f>
        <v>0</v>
      </c>
      <c r="EC53" s="9" cm="1">
        <f t="array" ref="EC53">IF(AND($B53&lt;&gt;"",$F53&lt;&gt;"",$J53&lt;&gt;"",OR($N53&lt;&gt;"",$Q53&lt;&gt;"",$T53&lt;&gt;"")),SUM(($DM$17:$DM$192&lt;&gt;ROW($B53))*($DN$17:$DN$192=$B53)*($DP$17:$DP$192&gt;$F53)*($DO$17:$DO$192&lt;$J53)),0)</f>
        <v>0</v>
      </c>
      <c r="ED53" s="9">
        <f t="shared" ca="1" si="70"/>
        <v>0</v>
      </c>
    </row>
    <row r="54" spans="2:134" ht="18" customHeight="1" x14ac:dyDescent="0.4">
      <c r="B54" s="42"/>
      <c r="C54" s="43"/>
      <c r="D54" s="43"/>
      <c r="E54" s="43"/>
      <c r="F54" s="43"/>
      <c r="G54" s="44"/>
      <c r="H54" s="83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5"/>
      <c r="Z54" s="42"/>
      <c r="AA54" s="43"/>
      <c r="AB54" s="43"/>
      <c r="AC54" s="43"/>
      <c r="AD54" s="43"/>
      <c r="AE54" s="44"/>
      <c r="AF54" s="83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5"/>
      <c r="AX54" s="11"/>
      <c r="AY54" s="11"/>
      <c r="AZ54" s="22"/>
      <c r="BA54" s="22"/>
      <c r="BB54" s="12"/>
      <c r="BC54" s="11"/>
      <c r="BD54" s="11"/>
      <c r="BE54" s="9" t="str">
        <f t="shared" si="12"/>
        <v/>
      </c>
      <c r="BF54" s="9" t="str">
        <f t="shared" si="13"/>
        <v/>
      </c>
      <c r="BG54" s="21" t="str">
        <f t="shared" si="14"/>
        <v/>
      </c>
      <c r="BH54" s="21" t="str">
        <f t="shared" si="15"/>
        <v/>
      </c>
      <c r="BI54" s="9" t="str">
        <f t="shared" si="71"/>
        <v/>
      </c>
      <c r="BJ54" s="10" t="str">
        <f t="shared" si="16"/>
        <v/>
      </c>
      <c r="BK54" s="9" t="str">
        <f t="shared" si="17"/>
        <v/>
      </c>
      <c r="BL54" s="9" t="str">
        <f t="shared" si="18"/>
        <v/>
      </c>
      <c r="BM54" s="9" t="str">
        <f t="shared" si="19"/>
        <v/>
      </c>
      <c r="BN54" s="9" t="e">
        <f ca="1">IF(AND($AX$3&lt;&gt;"",BG54&lt;&gt;"",BI54&gt;=IF(BI55="",0,BI55)),SUM(INDIRECT("bm"&amp;ROW()-BI54+1):BM54),"")</f>
        <v>#N/A</v>
      </c>
      <c r="BO54" s="9" t="e">
        <f t="shared" ca="1" si="20"/>
        <v>#N/A</v>
      </c>
      <c r="BP54" s="9" t="str">
        <f ca="1">IF(ISERROR(VLOOKUP(BO54*60,単価表!$B$4:$H$51,$AY$3,FALSE)),"",VLOOKUP(BO54*60,単価表!$B$4:$H$51,$AY$3,FALSE))</f>
        <v/>
      </c>
      <c r="BQ54" s="9" t="str">
        <f t="shared" si="0"/>
        <v/>
      </c>
      <c r="BR54" s="9" t="str">
        <f t="shared" si="21"/>
        <v/>
      </c>
      <c r="BS54" s="13"/>
      <c r="BT54" s="13"/>
      <c r="BU54" s="22"/>
      <c r="BV54" s="22"/>
      <c r="BW54" s="13"/>
      <c r="BX54" s="13"/>
      <c r="BY54" s="9" t="str">
        <f t="shared" si="28"/>
        <v/>
      </c>
      <c r="BZ54" s="9" t="str">
        <f t="shared" si="29"/>
        <v/>
      </c>
      <c r="CA54" s="21" t="str">
        <f t="shared" si="30"/>
        <v/>
      </c>
      <c r="CB54" s="21" t="str">
        <f t="shared" si="31"/>
        <v/>
      </c>
      <c r="CC54" s="9" t="str">
        <f t="shared" si="72"/>
        <v/>
      </c>
      <c r="CD54" s="9" t="str">
        <f t="shared" si="32"/>
        <v/>
      </c>
      <c r="CE54" s="9" t="str">
        <f t="shared" si="33"/>
        <v/>
      </c>
      <c r="CF54" s="9" t="e">
        <f ca="1">IF(AND($AX$3&lt;&gt;"",CA54&lt;&gt;"",CC54&gt;=IF(CC55="",0,CC55)),SUM(INDIRECT("ce"&amp;ROW()-CC54+1):CE54),"")</f>
        <v>#N/A</v>
      </c>
      <c r="CG54" s="9" t="e">
        <f t="shared" ca="1" si="34"/>
        <v>#N/A</v>
      </c>
      <c r="CH54" s="9" t="str">
        <f ca="1">IF(ISERROR(VLOOKUP(CG54*60,単価表!$B$4:$H$51,$AY$3,FALSE)),"",VLOOKUP(CG54*60,単価表!$B$4:$H$51,$AY$3,FALSE))</f>
        <v/>
      </c>
      <c r="CI54" s="9" t="str">
        <f ca="1">IF(CH54="","",CH54+IF(OR(TEXT($AX$3,"000000")="651000",TEXT($AX$3,"000000")="652000",TEXT($AX$3,"000000")="653000"),VLOOKUP(CG54*60,単価表!$B$4:$H$51,$AZ$3,FALSE),0))</f>
        <v/>
      </c>
      <c r="CJ54" s="9" t="str">
        <f t="shared" si="35"/>
        <v/>
      </c>
      <c r="CK54" s="9" t="str">
        <f t="shared" si="36"/>
        <v/>
      </c>
      <c r="CL54" s="11"/>
      <c r="CM54" s="11"/>
      <c r="CN54" s="22"/>
      <c r="CO54" s="22"/>
      <c r="CP54" s="10" t="str">
        <f t="shared" si="41"/>
        <v/>
      </c>
      <c r="CQ54" s="11"/>
      <c r="CR54" s="11"/>
      <c r="CS54" s="9" t="str">
        <f t="shared" si="44"/>
        <v/>
      </c>
      <c r="CT54" s="9" t="str">
        <f t="shared" si="45"/>
        <v/>
      </c>
      <c r="CU54" s="21" t="str">
        <f t="shared" si="46"/>
        <v/>
      </c>
      <c r="CV54" s="21" t="str">
        <f t="shared" si="47"/>
        <v/>
      </c>
      <c r="CW54" s="9" t="str">
        <f t="shared" si="73"/>
        <v/>
      </c>
      <c r="CX54" s="9" t="str">
        <f t="shared" si="48"/>
        <v/>
      </c>
      <c r="CY54" s="9" t="str">
        <f t="shared" si="49"/>
        <v/>
      </c>
      <c r="CZ54" s="9" t="str">
        <f t="shared" si="50"/>
        <v/>
      </c>
      <c r="DA54" s="9" t="str">
        <f t="shared" si="51"/>
        <v/>
      </c>
      <c r="DB54" s="9" t="e">
        <f ca="1">IF(AND($AX$3&lt;&gt;"",CU54&lt;&gt;"",CW54&gt;=IF(CW55="",0,CW55)),SUM(INDIRECT("da"&amp;ROW()-CW54+1):DA54),"")</f>
        <v>#N/A</v>
      </c>
      <c r="DC54" s="9" t="e">
        <f t="shared" ca="1" si="52"/>
        <v>#N/A</v>
      </c>
      <c r="DD54" s="9" t="str">
        <f ca="1">IF(ISERROR(VLOOKUP(DC54*60,単価表!$B$4:$G$51,$AY$3,FALSE)),"",VLOOKUP(DC54*60,単価表!$B$4:$G$51,$AY$3,FALSE))</f>
        <v/>
      </c>
      <c r="DE54" s="9" t="str">
        <f t="shared" si="53"/>
        <v/>
      </c>
      <c r="DF54" s="9" t="str">
        <f t="shared" si="54"/>
        <v/>
      </c>
      <c r="DG54" s="13"/>
      <c r="DH54" s="13"/>
      <c r="DI54" s="22"/>
      <c r="DJ54" s="22"/>
      <c r="DK54" s="10" t="str">
        <f t="shared" si="59"/>
        <v/>
      </c>
      <c r="DL54" s="13"/>
      <c r="DM54" s="9" t="str">
        <f t="shared" si="61"/>
        <v/>
      </c>
      <c r="DN54" s="9" t="str">
        <f t="shared" si="62"/>
        <v/>
      </c>
      <c r="DO54" s="21" t="str">
        <f t="shared" si="63"/>
        <v/>
      </c>
      <c r="DP54" s="21" t="str">
        <f t="shared" si="64"/>
        <v/>
      </c>
      <c r="DQ54" s="9" t="str">
        <f t="shared" si="74"/>
        <v/>
      </c>
      <c r="DR54" s="9" t="str">
        <f t="shared" si="65"/>
        <v/>
      </c>
      <c r="DS54" s="9" t="str">
        <f t="shared" si="66"/>
        <v/>
      </c>
      <c r="DT54" s="9" t="e">
        <f ca="1">IF(AND($AX$3&lt;&gt;"",DO54&lt;&gt;"",DQ54&gt;=IF(DQ55="",0,DQ55)),SUM(INDIRECT("ds"&amp;ROW()-DQ54+1):DS54),"")</f>
        <v>#N/A</v>
      </c>
      <c r="DU54" s="9" t="e">
        <f t="shared" ca="1" si="67"/>
        <v>#N/A</v>
      </c>
      <c r="DV54" s="9" t="str">
        <f ca="1">IF(ISERROR(VLOOKUP(DU54*60,単価表!$B$4:$H$51,$AY$3,FALSE)),"",VLOOKUP(DU54*60,単価表!$B$4:$H$51,$AY$3,FALSE))</f>
        <v/>
      </c>
      <c r="DW54" s="9" t="str">
        <f ca="1">IF(DV54="","",DV54+IF(OR(TEXT($AX$3,"000000")="651000",TEXT($AX$3,"000000")="652000",TEXT($AX$3,"000000")="653000"),VLOOKUP(DU54*60,単価表!$B$4:$H$51,$AZ$3,FALSE),0))</f>
        <v/>
      </c>
      <c r="DX54" s="9" t="str">
        <f t="shared" si="68"/>
        <v/>
      </c>
      <c r="DY54" s="9" t="str">
        <f t="shared" si="69"/>
        <v/>
      </c>
      <c r="DZ54" s="9" cm="1">
        <f t="array" ref="DZ54">IF(AND($B54&lt;&gt;"",$F54&lt;&gt;"",$J54&lt;&gt;"",OR($N54&lt;&gt;"",$Q54&lt;&gt;"",$T54&lt;&gt;"")),SUM(($BE$17:$BE$192&lt;&gt;ROW($B54))*($BF$17:$BF$192=$B54)*($BH$17:$BH$192&gt;$F54)*($BG$17:$BG$192&lt;$J54)),0)</f>
        <v>0</v>
      </c>
      <c r="EA54" s="9" cm="1">
        <f t="array" ref="EA54">IF(AND($B54&lt;&gt;"",$F54&lt;&gt;"",$J54&lt;&gt;"",OR($N54&lt;&gt;"",$Q54&lt;&gt;"",$T54&lt;&gt;"")),SUM(($BY$17:$BY$192&lt;&gt;ROW($B54))*($BZ$17:$BZ$192=$B54)*($CB$17:$CB$192&gt;$F54)*($CA$17:$CA$192&lt;$J54)),0)</f>
        <v>0</v>
      </c>
      <c r="EB54" s="9" cm="1">
        <f t="array" ref="EB54">IF(AND($B54&lt;&gt;"",$F54&lt;&gt;"",$J54&lt;&gt;"",OR($N54&lt;&gt;"",$Q54&lt;&gt;"",$T54&lt;&gt;"")),SUM(($CS$17:$CS$192&lt;&gt;ROW($B54))*($CT$17:$CT$192=$B54)*($CV$17:$CV$192&gt;$F54)*($CU$17:$CU$192&lt;$J54)),0)</f>
        <v>0</v>
      </c>
      <c r="EC54" s="9" cm="1">
        <f t="array" ref="EC54">IF(AND($B54&lt;&gt;"",$F54&lt;&gt;"",$J54&lt;&gt;"",OR($N54&lt;&gt;"",$Q54&lt;&gt;"",$T54&lt;&gt;"")),SUM(($DM$17:$DM$192&lt;&gt;ROW($B54))*($DN$17:$DN$192=$B54)*($DP$17:$DP$192&gt;$F54)*($DO$17:$DO$192&lt;$J54)),0)</f>
        <v>0</v>
      </c>
      <c r="ED54" s="9">
        <f t="shared" ca="1" si="70"/>
        <v>0</v>
      </c>
    </row>
    <row r="55" spans="2:134" ht="18" customHeight="1" x14ac:dyDescent="0.4">
      <c r="B55" s="125" t="s">
        <v>6</v>
      </c>
      <c r="C55" s="102"/>
      <c r="D55" s="102"/>
      <c r="E55" s="102"/>
      <c r="F55" s="102"/>
      <c r="G55" s="103"/>
      <c r="H55" s="126" t="str">
        <f>IF(H6&lt;&gt;"",H6,"")</f>
        <v/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5" t="s">
        <v>7</v>
      </c>
      <c r="AF55" s="102"/>
      <c r="AG55" s="102"/>
      <c r="AH55" s="102"/>
      <c r="AI55" s="103"/>
      <c r="AJ55" s="63" t="str">
        <f>IF(AJ6&lt;&gt;"",AJ6,"")</f>
        <v/>
      </c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5"/>
      <c r="AX55" s="11"/>
      <c r="AY55" s="11"/>
      <c r="AZ55" s="22"/>
      <c r="BA55" s="22"/>
      <c r="BB55" s="12"/>
      <c r="BC55" s="11"/>
      <c r="BD55" s="11"/>
      <c r="BE55" s="9" t="str">
        <f t="shared" si="12"/>
        <v/>
      </c>
      <c r="BF55" s="9" t="str">
        <f t="shared" si="13"/>
        <v/>
      </c>
      <c r="BG55" s="21" t="str">
        <f t="shared" si="14"/>
        <v/>
      </c>
      <c r="BH55" s="21" t="str">
        <f t="shared" si="15"/>
        <v/>
      </c>
      <c r="BI55" s="9" t="str">
        <f t="shared" si="71"/>
        <v/>
      </c>
      <c r="BJ55" s="10" t="str">
        <f t="shared" si="16"/>
        <v/>
      </c>
      <c r="BK55" s="9" t="str">
        <f t="shared" si="17"/>
        <v/>
      </c>
      <c r="BL55" s="9" t="str">
        <f t="shared" si="18"/>
        <v/>
      </c>
      <c r="BM55" s="9" t="str">
        <f t="shared" si="19"/>
        <v/>
      </c>
      <c r="BN55" s="9" t="e">
        <f ca="1">IF(AND($AX$3&lt;&gt;"",BG55&lt;&gt;"",BI55&gt;=IF(BI56="",0,BI56)),SUM(INDIRECT("bm"&amp;ROW()-BI55+1):BM55),"")</f>
        <v>#N/A</v>
      </c>
      <c r="BO55" s="9" t="e">
        <f t="shared" ca="1" si="20"/>
        <v>#N/A</v>
      </c>
      <c r="BP55" s="9" t="str">
        <f ca="1">IF(ISERROR(VLOOKUP(BO55*60,単価表!$B$4:$H$51,$AY$3,FALSE)),"",VLOOKUP(BO55*60,単価表!$B$4:$H$51,$AY$3,FALSE))</f>
        <v/>
      </c>
      <c r="BQ55" s="9" t="str">
        <f t="shared" si="0"/>
        <v/>
      </c>
      <c r="BR55" s="9" t="str">
        <f t="shared" si="21"/>
        <v/>
      </c>
      <c r="BS55" s="13"/>
      <c r="BT55" s="13"/>
      <c r="BU55" s="22"/>
      <c r="BV55" s="22"/>
      <c r="BW55" s="13"/>
      <c r="BX55" s="13"/>
      <c r="BY55" s="9" t="str">
        <f t="shared" si="28"/>
        <v/>
      </c>
      <c r="BZ55" s="9" t="str">
        <f t="shared" si="29"/>
        <v/>
      </c>
      <c r="CA55" s="21" t="str">
        <f t="shared" si="30"/>
        <v/>
      </c>
      <c r="CB55" s="21" t="str">
        <f t="shared" si="31"/>
        <v/>
      </c>
      <c r="CC55" s="9" t="str">
        <f t="shared" si="72"/>
        <v/>
      </c>
      <c r="CD55" s="9" t="str">
        <f t="shared" si="32"/>
        <v/>
      </c>
      <c r="CE55" s="9" t="str">
        <f t="shared" si="33"/>
        <v/>
      </c>
      <c r="CF55" s="9" t="e">
        <f ca="1">IF(AND($AX$3&lt;&gt;"",CA55&lt;&gt;"",CC55&gt;=IF(CC56="",0,CC56)),SUM(INDIRECT("ce"&amp;ROW()-CC55+1):CE55),"")</f>
        <v>#N/A</v>
      </c>
      <c r="CG55" s="9" t="e">
        <f t="shared" ca="1" si="34"/>
        <v>#N/A</v>
      </c>
      <c r="CH55" s="9" t="str">
        <f ca="1">IF(ISERROR(VLOOKUP(CG55*60,単価表!$B$4:$H$51,$AY$3,FALSE)),"",VLOOKUP(CG55*60,単価表!$B$4:$H$51,$AY$3,FALSE))</f>
        <v/>
      </c>
      <c r="CI55" s="9" t="str">
        <f ca="1">IF(CH55="","",CH55+IF(OR(TEXT($AX$3,"000000")="651000",TEXT($AX$3,"000000")="652000",TEXT($AX$3,"000000")="653000"),VLOOKUP(CG55*60,単価表!$B$4:$H$51,$AZ$3,FALSE),0))</f>
        <v/>
      </c>
      <c r="CJ55" s="9" t="str">
        <f t="shared" si="35"/>
        <v/>
      </c>
      <c r="CK55" s="9" t="str">
        <f t="shared" si="36"/>
        <v/>
      </c>
      <c r="CL55" s="11"/>
      <c r="CM55" s="11"/>
      <c r="CN55" s="22"/>
      <c r="CO55" s="22"/>
      <c r="CP55" s="10" t="str">
        <f t="shared" si="41"/>
        <v/>
      </c>
      <c r="CQ55" s="11"/>
      <c r="CR55" s="11"/>
      <c r="CS55" s="9" t="str">
        <f t="shared" si="44"/>
        <v/>
      </c>
      <c r="CT55" s="9" t="str">
        <f t="shared" si="45"/>
        <v/>
      </c>
      <c r="CU55" s="21" t="str">
        <f t="shared" si="46"/>
        <v/>
      </c>
      <c r="CV55" s="21" t="str">
        <f t="shared" si="47"/>
        <v/>
      </c>
      <c r="CW55" s="9" t="str">
        <f t="shared" si="73"/>
        <v/>
      </c>
      <c r="CX55" s="9" t="str">
        <f t="shared" si="48"/>
        <v/>
      </c>
      <c r="CY55" s="9" t="str">
        <f t="shared" si="49"/>
        <v/>
      </c>
      <c r="CZ55" s="9" t="str">
        <f t="shared" si="50"/>
        <v/>
      </c>
      <c r="DA55" s="9" t="str">
        <f t="shared" si="51"/>
        <v/>
      </c>
      <c r="DB55" s="9" t="e">
        <f ca="1">IF(AND($AX$3&lt;&gt;"",CU55&lt;&gt;"",CW55&gt;=IF(CW56="",0,CW56)),SUM(INDIRECT("da"&amp;ROW()-CW55+1):DA55),"")</f>
        <v>#N/A</v>
      </c>
      <c r="DC55" s="9" t="e">
        <f t="shared" ca="1" si="52"/>
        <v>#N/A</v>
      </c>
      <c r="DD55" s="9" t="str">
        <f ca="1">IF(ISERROR(VLOOKUP(DC55*60,単価表!$B$4:$G$51,$AY$3,FALSE)),"",VLOOKUP(DC55*60,単価表!$B$4:$G$51,$AY$3,FALSE))</f>
        <v/>
      </c>
      <c r="DE55" s="9" t="str">
        <f t="shared" si="53"/>
        <v/>
      </c>
      <c r="DF55" s="9" t="str">
        <f t="shared" si="54"/>
        <v/>
      </c>
      <c r="DG55" s="13"/>
      <c r="DH55" s="13"/>
      <c r="DI55" s="22"/>
      <c r="DJ55" s="22"/>
      <c r="DK55" s="10" t="str">
        <f t="shared" si="59"/>
        <v/>
      </c>
      <c r="DL55" s="13"/>
      <c r="DM55" s="9" t="str">
        <f t="shared" si="61"/>
        <v/>
      </c>
      <c r="DN55" s="9" t="str">
        <f t="shared" si="62"/>
        <v/>
      </c>
      <c r="DO55" s="21" t="str">
        <f t="shared" si="63"/>
        <v/>
      </c>
      <c r="DP55" s="21" t="str">
        <f t="shared" si="64"/>
        <v/>
      </c>
      <c r="DQ55" s="9" t="str">
        <f t="shared" si="74"/>
        <v/>
      </c>
      <c r="DR55" s="9" t="str">
        <f t="shared" si="65"/>
        <v/>
      </c>
      <c r="DS55" s="9" t="str">
        <f t="shared" si="66"/>
        <v/>
      </c>
      <c r="DT55" s="9" t="e">
        <f ca="1">IF(AND($AX$3&lt;&gt;"",DO55&lt;&gt;"",DQ55&gt;=IF(DQ56="",0,DQ56)),SUM(INDIRECT("ds"&amp;ROW()-DQ55+1):DS55),"")</f>
        <v>#N/A</v>
      </c>
      <c r="DU55" s="9" t="e">
        <f t="shared" ca="1" si="67"/>
        <v>#N/A</v>
      </c>
      <c r="DV55" s="9" t="str">
        <f ca="1">IF(ISERROR(VLOOKUP(DU55*60,単価表!$B$4:$H$51,$AY$3,FALSE)),"",VLOOKUP(DU55*60,単価表!$B$4:$H$51,$AY$3,FALSE))</f>
        <v/>
      </c>
      <c r="DW55" s="9" t="str">
        <f ca="1">IF(DV55="","",DV55+IF(OR(TEXT($AX$3,"000000")="651000",TEXT($AX$3,"000000")="652000",TEXT($AX$3,"000000")="653000"),VLOOKUP(DU55*60,単価表!$B$4:$H$51,$AZ$3,FALSE),0))</f>
        <v/>
      </c>
      <c r="DX55" s="9" t="str">
        <f t="shared" si="68"/>
        <v/>
      </c>
      <c r="DY55" s="9" t="str">
        <f t="shared" si="69"/>
        <v/>
      </c>
      <c r="DZ55" s="9" cm="1">
        <f t="array" ref="DZ55">IF(AND($B55&lt;&gt;"",$F55&lt;&gt;"",$J55&lt;&gt;"",OR($N55&lt;&gt;"",$Q55&lt;&gt;"",$T55&lt;&gt;"")),SUM(($BE$17:$BE$192&lt;&gt;ROW($B55))*($BF$17:$BF$192=$B55)*($BH$17:$BH$192&gt;$F55)*($BG$17:$BG$192&lt;$J55)),0)</f>
        <v>0</v>
      </c>
      <c r="EA55" s="9" cm="1">
        <f t="array" ref="EA55">IF(AND($B55&lt;&gt;"",$F55&lt;&gt;"",$J55&lt;&gt;"",OR($N55&lt;&gt;"",$Q55&lt;&gt;"",$T55&lt;&gt;"")),SUM(($BY$17:$BY$192&lt;&gt;ROW($B55))*($BZ$17:$BZ$192=$B55)*($CB$17:$CB$192&gt;$F55)*($CA$17:$CA$192&lt;$J55)),0)</f>
        <v>0</v>
      </c>
      <c r="EB55" s="9" cm="1">
        <f t="array" ref="EB55">IF(AND($B55&lt;&gt;"",$F55&lt;&gt;"",$J55&lt;&gt;"",OR($N55&lt;&gt;"",$Q55&lt;&gt;"",$T55&lt;&gt;"")),SUM(($CS$17:$CS$192&lt;&gt;ROW($B55))*($CT$17:$CT$192=$B55)*($CV$17:$CV$192&gt;$F55)*($CU$17:$CU$192&lt;$J55)),0)</f>
        <v>0</v>
      </c>
      <c r="EC55" s="9" cm="1">
        <f t="array" ref="EC55">IF(AND($B55&lt;&gt;"",$F55&lt;&gt;"",$J55&lt;&gt;"",OR($N55&lt;&gt;"",$Q55&lt;&gt;"",$T55&lt;&gt;"")),SUM(($DM$17:$DM$192&lt;&gt;ROW($B55))*($DN$17:$DN$192=$B55)*($DP$17:$DP$192&gt;$F55)*($DO$17:$DO$192&lt;$J55)),0)</f>
        <v>0</v>
      </c>
      <c r="ED55" s="9">
        <f t="shared" ca="1" si="70"/>
        <v>0</v>
      </c>
    </row>
    <row r="56" spans="2:134" ht="18" customHeight="1" x14ac:dyDescent="0.4">
      <c r="B56" s="107"/>
      <c r="C56" s="108"/>
      <c r="D56" s="108"/>
      <c r="E56" s="108"/>
      <c r="F56" s="108"/>
      <c r="G56" s="109"/>
      <c r="H56" s="129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1"/>
      <c r="AE56" s="107"/>
      <c r="AF56" s="108"/>
      <c r="AG56" s="108"/>
      <c r="AH56" s="108"/>
      <c r="AI56" s="109"/>
      <c r="AJ56" s="66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/>
      <c r="AX56" s="11"/>
      <c r="AY56" s="11"/>
      <c r="AZ56" s="22"/>
      <c r="BA56" s="22"/>
      <c r="BB56" s="12"/>
      <c r="BC56" s="11"/>
      <c r="BD56" s="11"/>
      <c r="BE56" s="9" t="str">
        <f t="shared" si="12"/>
        <v/>
      </c>
      <c r="BF56" s="9" t="str">
        <f t="shared" si="13"/>
        <v/>
      </c>
      <c r="BG56" s="21" t="str">
        <f t="shared" si="14"/>
        <v/>
      </c>
      <c r="BH56" s="21" t="str">
        <f t="shared" si="15"/>
        <v/>
      </c>
      <c r="BI56" s="9" t="str">
        <f t="shared" si="71"/>
        <v/>
      </c>
      <c r="BJ56" s="10" t="str">
        <f t="shared" si="16"/>
        <v/>
      </c>
      <c r="BK56" s="9" t="str">
        <f t="shared" si="17"/>
        <v/>
      </c>
      <c r="BL56" s="9" t="str">
        <f t="shared" si="18"/>
        <v/>
      </c>
      <c r="BM56" s="9" t="str">
        <f t="shared" si="19"/>
        <v/>
      </c>
      <c r="BN56" s="9" t="e">
        <f ca="1">IF(AND($AX$3&lt;&gt;"",BG56&lt;&gt;"",BI56&gt;=IF(BI57="",0,BI57)),SUM(INDIRECT("bm"&amp;ROW()-BI56+1):BM56),"")</f>
        <v>#N/A</v>
      </c>
      <c r="BO56" s="9" t="e">
        <f t="shared" ca="1" si="20"/>
        <v>#N/A</v>
      </c>
      <c r="BP56" s="9" t="str">
        <f ca="1">IF(ISERROR(VLOOKUP(BO56*60,単価表!$B$4:$H$51,$AY$3,FALSE)),"",VLOOKUP(BO56*60,単価表!$B$4:$H$51,$AY$3,FALSE))</f>
        <v/>
      </c>
      <c r="BQ56" s="9" t="str">
        <f t="shared" si="0"/>
        <v/>
      </c>
      <c r="BR56" s="9" t="str">
        <f t="shared" si="21"/>
        <v/>
      </c>
      <c r="BS56" s="13"/>
      <c r="BT56" s="13"/>
      <c r="BU56" s="22"/>
      <c r="BV56" s="22"/>
      <c r="BW56" s="13"/>
      <c r="BX56" s="13"/>
      <c r="BY56" s="9" t="str">
        <f t="shared" si="28"/>
        <v/>
      </c>
      <c r="BZ56" s="9" t="str">
        <f t="shared" si="29"/>
        <v/>
      </c>
      <c r="CA56" s="21" t="str">
        <f t="shared" si="30"/>
        <v/>
      </c>
      <c r="CB56" s="21" t="str">
        <f t="shared" si="31"/>
        <v/>
      </c>
      <c r="CC56" s="9" t="str">
        <f t="shared" si="72"/>
        <v/>
      </c>
      <c r="CD56" s="9" t="str">
        <f t="shared" si="32"/>
        <v/>
      </c>
      <c r="CE56" s="9" t="str">
        <f t="shared" si="33"/>
        <v/>
      </c>
      <c r="CF56" s="9" t="e">
        <f ca="1">IF(AND($AX$3&lt;&gt;"",CA56&lt;&gt;"",CC56&gt;=IF(CC57="",0,CC57)),SUM(INDIRECT("ce"&amp;ROW()-CC56+1):CE56),"")</f>
        <v>#N/A</v>
      </c>
      <c r="CG56" s="9" t="e">
        <f t="shared" ca="1" si="34"/>
        <v>#N/A</v>
      </c>
      <c r="CH56" s="9" t="str">
        <f ca="1">IF(ISERROR(VLOOKUP(CG56*60,単価表!$B$4:$H$51,$AY$3,FALSE)),"",VLOOKUP(CG56*60,単価表!$B$4:$H$51,$AY$3,FALSE))</f>
        <v/>
      </c>
      <c r="CI56" s="9" t="str">
        <f ca="1">IF(CH56="","",CH56+IF(OR(TEXT($AX$3,"000000")="651000",TEXT($AX$3,"000000")="652000",TEXT($AX$3,"000000")="653000"),VLOOKUP(CG56*60,単価表!$B$4:$H$51,$AZ$3,FALSE),0))</f>
        <v/>
      </c>
      <c r="CJ56" s="9" t="str">
        <f t="shared" si="35"/>
        <v/>
      </c>
      <c r="CK56" s="9" t="str">
        <f t="shared" si="36"/>
        <v/>
      </c>
      <c r="CL56" s="11"/>
      <c r="CM56" s="11"/>
      <c r="CN56" s="22"/>
      <c r="CO56" s="22"/>
      <c r="CP56" s="10" t="str">
        <f t="shared" si="41"/>
        <v/>
      </c>
      <c r="CQ56" s="11"/>
      <c r="CR56" s="11"/>
      <c r="CS56" s="9" t="str">
        <f t="shared" si="44"/>
        <v/>
      </c>
      <c r="CT56" s="9" t="str">
        <f t="shared" si="45"/>
        <v/>
      </c>
      <c r="CU56" s="21" t="str">
        <f t="shared" si="46"/>
        <v/>
      </c>
      <c r="CV56" s="21" t="str">
        <f t="shared" si="47"/>
        <v/>
      </c>
      <c r="CW56" s="9" t="str">
        <f t="shared" si="73"/>
        <v/>
      </c>
      <c r="CX56" s="9" t="str">
        <f t="shared" si="48"/>
        <v/>
      </c>
      <c r="CY56" s="9" t="str">
        <f t="shared" si="49"/>
        <v/>
      </c>
      <c r="CZ56" s="9" t="str">
        <f t="shared" si="50"/>
        <v/>
      </c>
      <c r="DA56" s="9" t="str">
        <f t="shared" si="51"/>
        <v/>
      </c>
      <c r="DB56" s="9" t="e">
        <f ca="1">IF(AND($AX$3&lt;&gt;"",CU56&lt;&gt;"",CW56&gt;=IF(CW57="",0,CW57)),SUM(INDIRECT("da"&amp;ROW()-CW56+1):DA56),"")</f>
        <v>#N/A</v>
      </c>
      <c r="DC56" s="9" t="e">
        <f t="shared" ca="1" si="52"/>
        <v>#N/A</v>
      </c>
      <c r="DD56" s="9" t="str">
        <f ca="1">IF(ISERROR(VLOOKUP(DC56*60,単価表!$B$4:$G$51,$AY$3,FALSE)),"",VLOOKUP(DC56*60,単価表!$B$4:$G$51,$AY$3,FALSE))</f>
        <v/>
      </c>
      <c r="DE56" s="9" t="str">
        <f t="shared" si="53"/>
        <v/>
      </c>
      <c r="DF56" s="9" t="str">
        <f t="shared" si="54"/>
        <v/>
      </c>
      <c r="DG56" s="13"/>
      <c r="DH56" s="13"/>
      <c r="DI56" s="22"/>
      <c r="DJ56" s="22"/>
      <c r="DK56" s="10" t="str">
        <f t="shared" si="59"/>
        <v/>
      </c>
      <c r="DL56" s="13"/>
      <c r="DM56" s="9" t="str">
        <f t="shared" si="61"/>
        <v/>
      </c>
      <c r="DN56" s="9" t="str">
        <f t="shared" si="62"/>
        <v/>
      </c>
      <c r="DO56" s="21" t="str">
        <f t="shared" si="63"/>
        <v/>
      </c>
      <c r="DP56" s="21" t="str">
        <f t="shared" si="64"/>
        <v/>
      </c>
      <c r="DQ56" s="9" t="str">
        <f t="shared" si="74"/>
        <v/>
      </c>
      <c r="DR56" s="9" t="str">
        <f t="shared" si="65"/>
        <v/>
      </c>
      <c r="DS56" s="9" t="str">
        <f t="shared" si="66"/>
        <v/>
      </c>
      <c r="DT56" s="9" t="e">
        <f ca="1">IF(AND($AX$3&lt;&gt;"",DO56&lt;&gt;"",DQ56&gt;=IF(DQ57="",0,DQ57)),SUM(INDIRECT("ds"&amp;ROW()-DQ56+1):DS56),"")</f>
        <v>#N/A</v>
      </c>
      <c r="DU56" s="9" t="e">
        <f t="shared" ca="1" si="67"/>
        <v>#N/A</v>
      </c>
      <c r="DV56" s="9" t="str">
        <f ca="1">IF(ISERROR(VLOOKUP(DU56*60,単価表!$B$4:$H$51,$AY$3,FALSE)),"",VLOOKUP(DU56*60,単価表!$B$4:$H$51,$AY$3,FALSE))</f>
        <v/>
      </c>
      <c r="DW56" s="9" t="str">
        <f ca="1">IF(DV56="","",DV56+IF(OR(TEXT($AX$3,"000000")="651000",TEXT($AX$3,"000000")="652000",TEXT($AX$3,"000000")="653000"),VLOOKUP(DU56*60,単価表!$B$4:$H$51,$AZ$3,FALSE),0))</f>
        <v/>
      </c>
      <c r="DX56" s="9" t="str">
        <f t="shared" si="68"/>
        <v/>
      </c>
      <c r="DY56" s="9" t="str">
        <f t="shared" si="69"/>
        <v/>
      </c>
      <c r="DZ56" s="9" cm="1">
        <f t="array" ref="DZ56">IF(AND($B56&lt;&gt;"",$F56&lt;&gt;"",$J56&lt;&gt;"",OR($N56&lt;&gt;"",$Q56&lt;&gt;"",$T56&lt;&gt;"")),SUM(($BE$17:$BE$192&lt;&gt;ROW($B56))*($BF$17:$BF$192=$B56)*($BH$17:$BH$192&gt;$F56)*($BG$17:$BG$192&lt;$J56)),0)</f>
        <v>0</v>
      </c>
      <c r="EA56" s="9" cm="1">
        <f t="array" ref="EA56">IF(AND($B56&lt;&gt;"",$F56&lt;&gt;"",$J56&lt;&gt;"",OR($N56&lt;&gt;"",$Q56&lt;&gt;"",$T56&lt;&gt;"")),SUM(($BY$17:$BY$192&lt;&gt;ROW($B56))*($BZ$17:$BZ$192=$B56)*($CB$17:$CB$192&gt;$F56)*($CA$17:$CA$192&lt;$J56)),0)</f>
        <v>0</v>
      </c>
      <c r="EB56" s="9" cm="1">
        <f t="array" ref="EB56">IF(AND($B56&lt;&gt;"",$F56&lt;&gt;"",$J56&lt;&gt;"",OR($N56&lt;&gt;"",$Q56&lt;&gt;"",$T56&lt;&gt;"")),SUM(($CS$17:$CS$192&lt;&gt;ROW($B56))*($CT$17:$CT$192=$B56)*($CV$17:$CV$192&gt;$F56)*($CU$17:$CU$192&lt;$J56)),0)</f>
        <v>0</v>
      </c>
      <c r="EC56" s="9" cm="1">
        <f t="array" ref="EC56">IF(AND($B56&lt;&gt;"",$F56&lt;&gt;"",$J56&lt;&gt;"",OR($N56&lt;&gt;"",$Q56&lt;&gt;"",$T56&lt;&gt;"")),SUM(($DM$17:$DM$192&lt;&gt;ROW($B56))*($DN$17:$DN$192=$B56)*($DP$17:$DP$192&gt;$F56)*($DO$17:$DO$192&lt;$J56)),0)</f>
        <v>0</v>
      </c>
      <c r="ED56" s="9">
        <f t="shared" ca="1" si="70"/>
        <v>0</v>
      </c>
    </row>
    <row r="57" spans="2:134" ht="18" customHeight="1" x14ac:dyDescent="0.4">
      <c r="B57" s="36" t="s">
        <v>8</v>
      </c>
      <c r="C57" s="37"/>
      <c r="D57" s="38"/>
      <c r="E57" s="36" t="s">
        <v>9</v>
      </c>
      <c r="F57" s="37"/>
      <c r="G57" s="38"/>
      <c r="H57" s="119" t="str">
        <f>IF(H8&lt;&gt;"",H8,"")</f>
        <v/>
      </c>
      <c r="I57" s="120"/>
      <c r="J57" s="120"/>
      <c r="K57" s="120"/>
      <c r="L57" s="120"/>
      <c r="M57" s="120"/>
      <c r="N57" s="120"/>
      <c r="O57" s="121"/>
      <c r="P57" s="36" t="s">
        <v>11</v>
      </c>
      <c r="Q57" s="102"/>
      <c r="R57" s="103"/>
      <c r="S57" s="36" t="s">
        <v>9</v>
      </c>
      <c r="T57" s="37"/>
      <c r="U57" s="38"/>
      <c r="V57" s="119" t="str">
        <f>IF(V8&lt;&gt;"",V8,"")</f>
        <v/>
      </c>
      <c r="W57" s="120"/>
      <c r="X57" s="120"/>
      <c r="Y57" s="120"/>
      <c r="Z57" s="120"/>
      <c r="AA57" s="120"/>
      <c r="AB57" s="120"/>
      <c r="AC57" s="120"/>
      <c r="AD57" s="121"/>
      <c r="AE57" s="36" t="s">
        <v>12</v>
      </c>
      <c r="AF57" s="102"/>
      <c r="AG57" s="102"/>
      <c r="AH57" s="102"/>
      <c r="AI57" s="103"/>
      <c r="AJ57" s="110" t="str">
        <f>IF(AJ8&lt;&gt;"",AJ8,"")</f>
        <v/>
      </c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2"/>
      <c r="AX57" s="11"/>
      <c r="AY57" s="11"/>
      <c r="AZ57" s="22"/>
      <c r="BA57" s="22"/>
      <c r="BB57" s="12"/>
      <c r="BC57" s="11"/>
      <c r="BD57" s="11"/>
      <c r="BE57" s="9" t="str">
        <f t="shared" si="12"/>
        <v/>
      </c>
      <c r="BF57" s="9" t="str">
        <f t="shared" si="13"/>
        <v/>
      </c>
      <c r="BG57" s="21" t="str">
        <f t="shared" si="14"/>
        <v/>
      </c>
      <c r="BH57" s="21" t="str">
        <f t="shared" si="15"/>
        <v/>
      </c>
      <c r="BI57" s="9" t="str">
        <f t="shared" si="71"/>
        <v/>
      </c>
      <c r="BJ57" s="10" t="str">
        <f t="shared" si="16"/>
        <v/>
      </c>
      <c r="BK57" s="9" t="str">
        <f t="shared" si="17"/>
        <v/>
      </c>
      <c r="BL57" s="9" t="str">
        <f t="shared" si="18"/>
        <v/>
      </c>
      <c r="BM57" s="9" t="str">
        <f t="shared" si="19"/>
        <v/>
      </c>
      <c r="BN57" s="9" t="e">
        <f ca="1">IF(AND($AX$3&lt;&gt;"",BG57&lt;&gt;"",BI57&gt;=IF(BI58="",0,BI58)),SUM(INDIRECT("bm"&amp;ROW()-BI57+1):BM57),"")</f>
        <v>#N/A</v>
      </c>
      <c r="BO57" s="9" t="e">
        <f t="shared" ca="1" si="20"/>
        <v>#N/A</v>
      </c>
      <c r="BP57" s="9" t="str">
        <f ca="1">IF(ISERROR(VLOOKUP(BO57*60,単価表!$B$4:$H$51,$AY$3,FALSE)),"",VLOOKUP(BO57*60,単価表!$B$4:$H$51,$AY$3,FALSE))</f>
        <v/>
      </c>
      <c r="BQ57" s="9" t="str">
        <f t="shared" si="0"/>
        <v/>
      </c>
      <c r="BR57" s="9" t="str">
        <f t="shared" si="21"/>
        <v/>
      </c>
      <c r="BS57" s="13"/>
      <c r="BT57" s="13"/>
      <c r="BU57" s="22"/>
      <c r="BV57" s="22"/>
      <c r="BW57" s="13"/>
      <c r="BX57" s="13"/>
      <c r="BY57" s="9" t="str">
        <f t="shared" si="28"/>
        <v/>
      </c>
      <c r="BZ57" s="9" t="str">
        <f t="shared" si="29"/>
        <v/>
      </c>
      <c r="CA57" s="21" t="str">
        <f t="shared" si="30"/>
        <v/>
      </c>
      <c r="CB57" s="21" t="str">
        <f t="shared" si="31"/>
        <v/>
      </c>
      <c r="CC57" s="9" t="str">
        <f t="shared" si="72"/>
        <v/>
      </c>
      <c r="CD57" s="9" t="str">
        <f t="shared" si="32"/>
        <v/>
      </c>
      <c r="CE57" s="9" t="str">
        <f t="shared" si="33"/>
        <v/>
      </c>
      <c r="CF57" s="9" t="e">
        <f ca="1">IF(AND($AX$3&lt;&gt;"",CA57&lt;&gt;"",CC57&gt;=IF(CC58="",0,CC58)),SUM(INDIRECT("ce"&amp;ROW()-CC57+1):CE57),"")</f>
        <v>#N/A</v>
      </c>
      <c r="CG57" s="9" t="e">
        <f t="shared" ca="1" si="34"/>
        <v>#N/A</v>
      </c>
      <c r="CH57" s="9" t="str">
        <f ca="1">IF(ISERROR(VLOOKUP(CG57*60,単価表!$B$4:$H$51,$AY$3,FALSE)),"",VLOOKUP(CG57*60,単価表!$B$4:$H$51,$AY$3,FALSE))</f>
        <v/>
      </c>
      <c r="CI57" s="9" t="str">
        <f ca="1">IF(CH57="","",CH57+IF(OR(TEXT($AX$3,"000000")="651000",TEXT($AX$3,"000000")="652000",TEXT($AX$3,"000000")="653000"),VLOOKUP(CG57*60,単価表!$B$4:$H$51,$AZ$3,FALSE),0))</f>
        <v/>
      </c>
      <c r="CJ57" s="9" t="str">
        <f t="shared" si="35"/>
        <v/>
      </c>
      <c r="CK57" s="9" t="str">
        <f t="shared" si="36"/>
        <v/>
      </c>
      <c r="CL57" s="11"/>
      <c r="CM57" s="11"/>
      <c r="CN57" s="22"/>
      <c r="CO57" s="22"/>
      <c r="CP57" s="10" t="str">
        <f t="shared" si="41"/>
        <v/>
      </c>
      <c r="CQ57" s="11"/>
      <c r="CR57" s="11"/>
      <c r="CS57" s="9" t="str">
        <f t="shared" si="44"/>
        <v/>
      </c>
      <c r="CT57" s="9" t="str">
        <f t="shared" si="45"/>
        <v/>
      </c>
      <c r="CU57" s="21" t="str">
        <f t="shared" si="46"/>
        <v/>
      </c>
      <c r="CV57" s="21" t="str">
        <f t="shared" si="47"/>
        <v/>
      </c>
      <c r="CW57" s="9" t="str">
        <f t="shared" si="73"/>
        <v/>
      </c>
      <c r="CX57" s="9" t="str">
        <f t="shared" si="48"/>
        <v/>
      </c>
      <c r="CY57" s="9" t="str">
        <f t="shared" si="49"/>
        <v/>
      </c>
      <c r="CZ57" s="9" t="str">
        <f t="shared" si="50"/>
        <v/>
      </c>
      <c r="DA57" s="9" t="str">
        <f t="shared" si="51"/>
        <v/>
      </c>
      <c r="DB57" s="9" t="e">
        <f ca="1">IF(AND($AX$3&lt;&gt;"",CU57&lt;&gt;"",CW57&gt;=IF(CW58="",0,CW58)),SUM(INDIRECT("da"&amp;ROW()-CW57+1):DA57),"")</f>
        <v>#N/A</v>
      </c>
      <c r="DC57" s="9" t="e">
        <f t="shared" ca="1" si="52"/>
        <v>#N/A</v>
      </c>
      <c r="DD57" s="9" t="str">
        <f ca="1">IF(ISERROR(VLOOKUP(DC57*60,単価表!$B$4:$G$51,$AY$3,FALSE)),"",VLOOKUP(DC57*60,単価表!$B$4:$G$51,$AY$3,FALSE))</f>
        <v/>
      </c>
      <c r="DE57" s="9" t="str">
        <f t="shared" si="53"/>
        <v/>
      </c>
      <c r="DF57" s="9" t="str">
        <f t="shared" si="54"/>
        <v/>
      </c>
      <c r="DG57" s="13"/>
      <c r="DH57" s="13"/>
      <c r="DI57" s="22"/>
      <c r="DJ57" s="22"/>
      <c r="DK57" s="10" t="str">
        <f t="shared" si="59"/>
        <v/>
      </c>
      <c r="DL57" s="13"/>
      <c r="DM57" s="9" t="str">
        <f t="shared" si="61"/>
        <v/>
      </c>
      <c r="DN57" s="9" t="str">
        <f t="shared" si="62"/>
        <v/>
      </c>
      <c r="DO57" s="21" t="str">
        <f t="shared" si="63"/>
        <v/>
      </c>
      <c r="DP57" s="21" t="str">
        <f t="shared" si="64"/>
        <v/>
      </c>
      <c r="DQ57" s="9" t="str">
        <f t="shared" si="74"/>
        <v/>
      </c>
      <c r="DR57" s="9" t="str">
        <f t="shared" si="65"/>
        <v/>
      </c>
      <c r="DS57" s="9" t="str">
        <f t="shared" si="66"/>
        <v/>
      </c>
      <c r="DT57" s="9" t="e">
        <f ca="1">IF(AND($AX$3&lt;&gt;"",DO57&lt;&gt;"",DQ57&gt;=IF(DQ58="",0,DQ58)),SUM(INDIRECT("ds"&amp;ROW()-DQ57+1):DS57),"")</f>
        <v>#N/A</v>
      </c>
      <c r="DU57" s="9" t="e">
        <f t="shared" ca="1" si="67"/>
        <v>#N/A</v>
      </c>
      <c r="DV57" s="9" t="str">
        <f ca="1">IF(ISERROR(VLOOKUP(DU57*60,単価表!$B$4:$H$51,$AY$3,FALSE)),"",VLOOKUP(DU57*60,単価表!$B$4:$H$51,$AY$3,FALSE))</f>
        <v/>
      </c>
      <c r="DW57" s="9" t="str">
        <f ca="1">IF(DV57="","",DV57+IF(OR(TEXT($AX$3,"000000")="651000",TEXT($AX$3,"000000")="652000",TEXT($AX$3,"000000")="653000"),VLOOKUP(DU57*60,単価表!$B$4:$H$51,$AZ$3,FALSE),0))</f>
        <v/>
      </c>
      <c r="DX57" s="9" t="str">
        <f t="shared" si="68"/>
        <v/>
      </c>
      <c r="DY57" s="9" t="str">
        <f t="shared" si="69"/>
        <v/>
      </c>
      <c r="DZ57" s="9" cm="1">
        <f t="array" ref="DZ57">IF(AND($B57&lt;&gt;"",$F57&lt;&gt;"",$J57&lt;&gt;"",OR($N57&lt;&gt;"",$Q57&lt;&gt;"",$T57&lt;&gt;"")),SUM(($BE$17:$BE$192&lt;&gt;ROW($B57))*($BF$17:$BF$192=$B57)*($BH$17:$BH$192&gt;$F57)*($BG$17:$BG$192&lt;$J57)),0)</f>
        <v>0</v>
      </c>
      <c r="EA57" s="9" cm="1">
        <f t="array" ref="EA57">IF(AND($B57&lt;&gt;"",$F57&lt;&gt;"",$J57&lt;&gt;"",OR($N57&lt;&gt;"",$Q57&lt;&gt;"",$T57&lt;&gt;"")),SUM(($BY$17:$BY$192&lt;&gt;ROW($B57))*($BZ$17:$BZ$192=$B57)*($CB$17:$CB$192&gt;$F57)*($CA$17:$CA$192&lt;$J57)),0)</f>
        <v>0</v>
      </c>
      <c r="EB57" s="9" cm="1">
        <f t="array" ref="EB57">IF(AND($B57&lt;&gt;"",$F57&lt;&gt;"",$J57&lt;&gt;"",OR($N57&lt;&gt;"",$Q57&lt;&gt;"",$T57&lt;&gt;"")),SUM(($CS$17:$CS$192&lt;&gt;ROW($B57))*($CT$17:$CT$192=$B57)*($CV$17:$CV$192&gt;$F57)*($CU$17:$CU$192&lt;$J57)),0)</f>
        <v>0</v>
      </c>
      <c r="EC57" s="9" cm="1">
        <f t="array" ref="EC57">IF(AND($B57&lt;&gt;"",$F57&lt;&gt;"",$J57&lt;&gt;"",OR($N57&lt;&gt;"",$Q57&lt;&gt;"",$T57&lt;&gt;"")),SUM(($DM$17:$DM$192&lt;&gt;ROW($B57))*($DN$17:$DN$192=$B57)*($DP$17:$DP$192&gt;$F57)*($DO$17:$DO$192&lt;$J57)),0)</f>
        <v>0</v>
      </c>
      <c r="ED57" s="9">
        <f t="shared" ca="1" si="70"/>
        <v>0</v>
      </c>
    </row>
    <row r="58" spans="2:134" ht="18" customHeight="1" x14ac:dyDescent="0.4">
      <c r="B58" s="39"/>
      <c r="C58" s="40"/>
      <c r="D58" s="41"/>
      <c r="E58" s="42"/>
      <c r="F58" s="43"/>
      <c r="G58" s="44"/>
      <c r="H58" s="122"/>
      <c r="I58" s="123"/>
      <c r="J58" s="123"/>
      <c r="K58" s="123"/>
      <c r="L58" s="123"/>
      <c r="M58" s="123"/>
      <c r="N58" s="123"/>
      <c r="O58" s="124"/>
      <c r="P58" s="104"/>
      <c r="Q58" s="105"/>
      <c r="R58" s="106"/>
      <c r="S58" s="42"/>
      <c r="T58" s="43"/>
      <c r="U58" s="44"/>
      <c r="V58" s="122"/>
      <c r="W58" s="123"/>
      <c r="X58" s="123"/>
      <c r="Y58" s="123"/>
      <c r="Z58" s="123"/>
      <c r="AA58" s="123"/>
      <c r="AB58" s="123"/>
      <c r="AC58" s="123"/>
      <c r="AD58" s="124"/>
      <c r="AE58" s="104"/>
      <c r="AF58" s="105"/>
      <c r="AG58" s="105"/>
      <c r="AH58" s="105"/>
      <c r="AI58" s="106"/>
      <c r="AJ58" s="113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5"/>
      <c r="AX58" s="11"/>
      <c r="AY58" s="11"/>
      <c r="AZ58" s="22"/>
      <c r="BA58" s="22"/>
      <c r="BB58" s="12"/>
      <c r="BC58" s="11"/>
      <c r="BD58" s="11"/>
      <c r="BE58" s="9" t="str">
        <f t="shared" si="12"/>
        <v/>
      </c>
      <c r="BF58" s="9" t="str">
        <f t="shared" si="13"/>
        <v/>
      </c>
      <c r="BG58" s="21" t="str">
        <f t="shared" si="14"/>
        <v/>
      </c>
      <c r="BH58" s="21" t="str">
        <f t="shared" si="15"/>
        <v/>
      </c>
      <c r="BI58" s="9" t="str">
        <f t="shared" si="71"/>
        <v/>
      </c>
      <c r="BJ58" s="10" t="str">
        <f t="shared" si="16"/>
        <v/>
      </c>
      <c r="BK58" s="9" t="str">
        <f t="shared" si="17"/>
        <v/>
      </c>
      <c r="BL58" s="9" t="str">
        <f t="shared" si="18"/>
        <v/>
      </c>
      <c r="BM58" s="9" t="str">
        <f t="shared" si="19"/>
        <v/>
      </c>
      <c r="BN58" s="9" t="e">
        <f ca="1">IF(AND($AX$3&lt;&gt;"",BG58&lt;&gt;"",BI58&gt;=IF(BI59="",0,BI59)),SUM(INDIRECT("bm"&amp;ROW()-BI58+1):BM58),"")</f>
        <v>#N/A</v>
      </c>
      <c r="BO58" s="9" t="e">
        <f t="shared" ca="1" si="20"/>
        <v>#N/A</v>
      </c>
      <c r="BP58" s="9" t="str">
        <f ca="1">IF(ISERROR(VLOOKUP(BO58*60,単価表!$B$4:$H$51,$AY$3,FALSE)),"",VLOOKUP(BO58*60,単価表!$B$4:$H$51,$AY$3,FALSE))</f>
        <v/>
      </c>
      <c r="BQ58" s="9" t="str">
        <f t="shared" si="0"/>
        <v/>
      </c>
      <c r="BR58" s="9" t="str">
        <f t="shared" si="21"/>
        <v/>
      </c>
      <c r="BS58" s="13"/>
      <c r="BT58" s="13"/>
      <c r="BU58" s="22"/>
      <c r="BV58" s="22"/>
      <c r="BW58" s="13"/>
      <c r="BX58" s="13"/>
      <c r="BY58" s="9" t="str">
        <f t="shared" si="28"/>
        <v/>
      </c>
      <c r="BZ58" s="9" t="str">
        <f t="shared" si="29"/>
        <v/>
      </c>
      <c r="CA58" s="21" t="str">
        <f t="shared" si="30"/>
        <v/>
      </c>
      <c r="CB58" s="21" t="str">
        <f t="shared" si="31"/>
        <v/>
      </c>
      <c r="CC58" s="9" t="str">
        <f t="shared" si="72"/>
        <v/>
      </c>
      <c r="CD58" s="9" t="str">
        <f t="shared" si="32"/>
        <v/>
      </c>
      <c r="CE58" s="9" t="str">
        <f t="shared" si="33"/>
        <v/>
      </c>
      <c r="CF58" s="9" t="e">
        <f ca="1">IF(AND($AX$3&lt;&gt;"",CA58&lt;&gt;"",CC58&gt;=IF(CC59="",0,CC59)),SUM(INDIRECT("ce"&amp;ROW()-CC58+1):CE58),"")</f>
        <v>#N/A</v>
      </c>
      <c r="CG58" s="9" t="e">
        <f t="shared" ca="1" si="34"/>
        <v>#N/A</v>
      </c>
      <c r="CH58" s="9" t="str">
        <f ca="1">IF(ISERROR(VLOOKUP(CG58*60,単価表!$B$4:$H$51,$AY$3,FALSE)),"",VLOOKUP(CG58*60,単価表!$B$4:$H$51,$AY$3,FALSE))</f>
        <v/>
      </c>
      <c r="CI58" s="9" t="str">
        <f ca="1">IF(CH58="","",CH58+IF(OR(TEXT($AX$3,"000000")="651000",TEXT($AX$3,"000000")="652000",TEXT($AX$3,"000000")="653000"),VLOOKUP(CG58*60,単価表!$B$4:$H$51,$AZ$3,FALSE),0))</f>
        <v/>
      </c>
      <c r="CJ58" s="9" t="str">
        <f t="shared" si="35"/>
        <v/>
      </c>
      <c r="CK58" s="9" t="str">
        <f t="shared" si="36"/>
        <v/>
      </c>
      <c r="CL58" s="11"/>
      <c r="CM58" s="11"/>
      <c r="CN58" s="22"/>
      <c r="CO58" s="22"/>
      <c r="CP58" s="10" t="str">
        <f t="shared" si="41"/>
        <v/>
      </c>
      <c r="CQ58" s="11"/>
      <c r="CR58" s="11"/>
      <c r="CS58" s="9" t="str">
        <f t="shared" si="44"/>
        <v/>
      </c>
      <c r="CT58" s="9" t="str">
        <f t="shared" si="45"/>
        <v/>
      </c>
      <c r="CU58" s="21" t="str">
        <f t="shared" si="46"/>
        <v/>
      </c>
      <c r="CV58" s="21" t="str">
        <f t="shared" si="47"/>
        <v/>
      </c>
      <c r="CW58" s="9" t="str">
        <f t="shared" si="73"/>
        <v/>
      </c>
      <c r="CX58" s="9" t="str">
        <f t="shared" si="48"/>
        <v/>
      </c>
      <c r="CY58" s="9" t="str">
        <f t="shared" si="49"/>
        <v/>
      </c>
      <c r="CZ58" s="9" t="str">
        <f t="shared" si="50"/>
        <v/>
      </c>
      <c r="DA58" s="9" t="str">
        <f t="shared" si="51"/>
        <v/>
      </c>
      <c r="DB58" s="9" t="e">
        <f ca="1">IF(AND($AX$3&lt;&gt;"",CU58&lt;&gt;"",CW58&gt;=IF(CW59="",0,CW59)),SUM(INDIRECT("da"&amp;ROW()-CW58+1):DA58),"")</f>
        <v>#N/A</v>
      </c>
      <c r="DC58" s="9" t="e">
        <f t="shared" ca="1" si="52"/>
        <v>#N/A</v>
      </c>
      <c r="DD58" s="9" t="str">
        <f ca="1">IF(ISERROR(VLOOKUP(DC58*60,単価表!$B$4:$G$51,$AY$3,FALSE)),"",VLOOKUP(DC58*60,単価表!$B$4:$G$51,$AY$3,FALSE))</f>
        <v/>
      </c>
      <c r="DE58" s="9" t="str">
        <f t="shared" si="53"/>
        <v/>
      </c>
      <c r="DF58" s="9" t="str">
        <f t="shared" si="54"/>
        <v/>
      </c>
      <c r="DG58" s="13"/>
      <c r="DH58" s="13"/>
      <c r="DI58" s="22"/>
      <c r="DJ58" s="22"/>
      <c r="DK58" s="10" t="str">
        <f t="shared" si="59"/>
        <v/>
      </c>
      <c r="DL58" s="13"/>
      <c r="DM58" s="9" t="str">
        <f t="shared" si="61"/>
        <v/>
      </c>
      <c r="DN58" s="9" t="str">
        <f t="shared" si="62"/>
        <v/>
      </c>
      <c r="DO58" s="21" t="str">
        <f t="shared" si="63"/>
        <v/>
      </c>
      <c r="DP58" s="21" t="str">
        <f t="shared" si="64"/>
        <v/>
      </c>
      <c r="DQ58" s="9" t="str">
        <f t="shared" si="74"/>
        <v/>
      </c>
      <c r="DR58" s="9" t="str">
        <f t="shared" si="65"/>
        <v/>
      </c>
      <c r="DS58" s="9" t="str">
        <f t="shared" si="66"/>
        <v/>
      </c>
      <c r="DT58" s="9" t="e">
        <f ca="1">IF(AND($AX$3&lt;&gt;"",DO58&lt;&gt;"",DQ58&gt;=IF(DQ59="",0,DQ59)),SUM(INDIRECT("ds"&amp;ROW()-DQ58+1):DS58),"")</f>
        <v>#N/A</v>
      </c>
      <c r="DU58" s="9" t="e">
        <f t="shared" ca="1" si="67"/>
        <v>#N/A</v>
      </c>
      <c r="DV58" s="9" t="str">
        <f ca="1">IF(ISERROR(VLOOKUP(DU58*60,単価表!$B$4:$H$51,$AY$3,FALSE)),"",VLOOKUP(DU58*60,単価表!$B$4:$H$51,$AY$3,FALSE))</f>
        <v/>
      </c>
      <c r="DW58" s="9" t="str">
        <f ca="1">IF(DV58="","",DV58+IF(OR(TEXT($AX$3,"000000")="651000",TEXT($AX$3,"000000")="652000",TEXT($AX$3,"000000")="653000"),VLOOKUP(DU58*60,単価表!$B$4:$H$51,$AZ$3,FALSE),0))</f>
        <v/>
      </c>
      <c r="DX58" s="9" t="str">
        <f t="shared" si="68"/>
        <v/>
      </c>
      <c r="DY58" s="9" t="str">
        <f t="shared" si="69"/>
        <v/>
      </c>
      <c r="DZ58" s="9" cm="1">
        <f t="array" ref="DZ58">IF(AND($B58&lt;&gt;"",$F58&lt;&gt;"",$J58&lt;&gt;"",OR($N58&lt;&gt;"",$Q58&lt;&gt;"",$T58&lt;&gt;"")),SUM(($BE$17:$BE$192&lt;&gt;ROW($B58))*($BF$17:$BF$192=$B58)*($BH$17:$BH$192&gt;$F58)*($BG$17:$BG$192&lt;$J58)),0)</f>
        <v>0</v>
      </c>
      <c r="EA58" s="9" cm="1">
        <f t="array" ref="EA58">IF(AND($B58&lt;&gt;"",$F58&lt;&gt;"",$J58&lt;&gt;"",OR($N58&lt;&gt;"",$Q58&lt;&gt;"",$T58&lt;&gt;"")),SUM(($BY$17:$BY$192&lt;&gt;ROW($B58))*($BZ$17:$BZ$192=$B58)*($CB$17:$CB$192&gt;$F58)*($CA$17:$CA$192&lt;$J58)),0)</f>
        <v>0</v>
      </c>
      <c r="EB58" s="9" cm="1">
        <f t="array" ref="EB58">IF(AND($B58&lt;&gt;"",$F58&lt;&gt;"",$J58&lt;&gt;"",OR($N58&lt;&gt;"",$Q58&lt;&gt;"",$T58&lt;&gt;"")),SUM(($CS$17:$CS$192&lt;&gt;ROW($B58))*($CT$17:$CT$192=$B58)*($CV$17:$CV$192&gt;$F58)*($CU$17:$CU$192&lt;$J58)),0)</f>
        <v>0</v>
      </c>
      <c r="EC58" s="9" cm="1">
        <f t="array" ref="EC58">IF(AND($B58&lt;&gt;"",$F58&lt;&gt;"",$J58&lt;&gt;"",OR($N58&lt;&gt;"",$Q58&lt;&gt;"",$T58&lt;&gt;"")),SUM(($DM$17:$DM$192&lt;&gt;ROW($B58))*($DN$17:$DN$192=$B58)*($DP$17:$DP$192&gt;$F58)*($DO$17:$DO$192&lt;$J58)),0)</f>
        <v>0</v>
      </c>
      <c r="ED58" s="9">
        <f t="shared" ca="1" si="70"/>
        <v>0</v>
      </c>
    </row>
    <row r="59" spans="2:134" ht="18" customHeight="1" x14ac:dyDescent="0.4">
      <c r="B59" s="39"/>
      <c r="C59" s="40"/>
      <c r="D59" s="41"/>
      <c r="E59" s="36" t="s">
        <v>10</v>
      </c>
      <c r="F59" s="37"/>
      <c r="G59" s="38"/>
      <c r="H59" s="119" t="str">
        <f>IF(H10&lt;&gt;"",H10,"")</f>
        <v/>
      </c>
      <c r="I59" s="120"/>
      <c r="J59" s="120"/>
      <c r="K59" s="120"/>
      <c r="L59" s="120"/>
      <c r="M59" s="120"/>
      <c r="N59" s="120"/>
      <c r="O59" s="121"/>
      <c r="P59" s="104"/>
      <c r="Q59" s="105"/>
      <c r="R59" s="106"/>
      <c r="S59" s="36" t="s">
        <v>10</v>
      </c>
      <c r="T59" s="37"/>
      <c r="U59" s="38"/>
      <c r="V59" s="119" t="str">
        <f>IF(V10&lt;&gt;"",V10,"")</f>
        <v/>
      </c>
      <c r="W59" s="120"/>
      <c r="X59" s="120"/>
      <c r="Y59" s="120"/>
      <c r="Z59" s="120"/>
      <c r="AA59" s="120"/>
      <c r="AB59" s="120"/>
      <c r="AC59" s="120"/>
      <c r="AD59" s="121"/>
      <c r="AE59" s="104"/>
      <c r="AF59" s="105"/>
      <c r="AG59" s="105"/>
      <c r="AH59" s="105"/>
      <c r="AI59" s="106"/>
      <c r="AJ59" s="113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5"/>
      <c r="AX59" s="11"/>
      <c r="AY59" s="11"/>
      <c r="AZ59" s="22"/>
      <c r="BA59" s="22"/>
      <c r="BB59" s="12"/>
      <c r="BC59" s="11"/>
      <c r="BD59" s="11"/>
      <c r="BE59" s="9" t="str">
        <f t="shared" si="12"/>
        <v/>
      </c>
      <c r="BF59" s="9" t="str">
        <f t="shared" si="13"/>
        <v/>
      </c>
      <c r="BG59" s="21" t="str">
        <f t="shared" si="14"/>
        <v/>
      </c>
      <c r="BH59" s="21" t="str">
        <f t="shared" si="15"/>
        <v/>
      </c>
      <c r="BI59" s="9" t="str">
        <f t="shared" si="71"/>
        <v/>
      </c>
      <c r="BJ59" s="10" t="str">
        <f t="shared" si="16"/>
        <v/>
      </c>
      <c r="BK59" s="9" t="str">
        <f t="shared" si="17"/>
        <v/>
      </c>
      <c r="BL59" s="9" t="str">
        <f t="shared" si="18"/>
        <v/>
      </c>
      <c r="BM59" s="9" t="str">
        <f t="shared" si="19"/>
        <v/>
      </c>
      <c r="BN59" s="9" t="e">
        <f ca="1">IF(AND($AX$3&lt;&gt;"",BG59&lt;&gt;"",BI59&gt;=IF(BI60="",0,BI60)),SUM(INDIRECT("bm"&amp;ROW()-BI59+1):BM59),"")</f>
        <v>#N/A</v>
      </c>
      <c r="BO59" s="9" t="e">
        <f t="shared" ca="1" si="20"/>
        <v>#N/A</v>
      </c>
      <c r="BP59" s="9" t="str">
        <f ca="1">IF(ISERROR(VLOOKUP(BO59*60,単価表!$B$4:$H$51,$AY$3,FALSE)),"",VLOOKUP(BO59*60,単価表!$B$4:$H$51,$AY$3,FALSE))</f>
        <v/>
      </c>
      <c r="BQ59" s="9" t="str">
        <f t="shared" si="0"/>
        <v/>
      </c>
      <c r="BR59" s="9" t="str">
        <f t="shared" si="21"/>
        <v/>
      </c>
      <c r="BS59" s="13"/>
      <c r="BT59" s="13"/>
      <c r="BU59" s="22"/>
      <c r="BV59" s="22"/>
      <c r="BW59" s="13"/>
      <c r="BX59" s="13"/>
      <c r="BY59" s="9" t="str">
        <f t="shared" si="28"/>
        <v/>
      </c>
      <c r="BZ59" s="9" t="str">
        <f t="shared" si="29"/>
        <v/>
      </c>
      <c r="CA59" s="21" t="str">
        <f t="shared" si="30"/>
        <v/>
      </c>
      <c r="CB59" s="21" t="str">
        <f t="shared" si="31"/>
        <v/>
      </c>
      <c r="CC59" s="9" t="str">
        <f t="shared" si="72"/>
        <v/>
      </c>
      <c r="CD59" s="9" t="str">
        <f t="shared" si="32"/>
        <v/>
      </c>
      <c r="CE59" s="9" t="str">
        <f t="shared" si="33"/>
        <v/>
      </c>
      <c r="CF59" s="9" t="e">
        <f ca="1">IF(AND($AX$3&lt;&gt;"",CA59&lt;&gt;"",CC59&gt;=IF(CC60="",0,CC60)),SUM(INDIRECT("ce"&amp;ROW()-CC59+1):CE59),"")</f>
        <v>#N/A</v>
      </c>
      <c r="CG59" s="9" t="e">
        <f t="shared" ca="1" si="34"/>
        <v>#N/A</v>
      </c>
      <c r="CH59" s="9" t="str">
        <f ca="1">IF(ISERROR(VLOOKUP(CG59*60,単価表!$B$4:$H$51,$AY$3,FALSE)),"",VLOOKUP(CG59*60,単価表!$B$4:$H$51,$AY$3,FALSE))</f>
        <v/>
      </c>
      <c r="CI59" s="9" t="str">
        <f ca="1">IF(CH59="","",CH59+IF(OR(TEXT($AX$3,"000000")="651000",TEXT($AX$3,"000000")="652000",TEXT($AX$3,"000000")="653000"),VLOOKUP(CG59*60,単価表!$B$4:$H$51,$AZ$3,FALSE),0))</f>
        <v/>
      </c>
      <c r="CJ59" s="9" t="str">
        <f t="shared" si="35"/>
        <v/>
      </c>
      <c r="CK59" s="9" t="str">
        <f t="shared" si="36"/>
        <v/>
      </c>
      <c r="CL59" s="11"/>
      <c r="CM59" s="11"/>
      <c r="CN59" s="22"/>
      <c r="CO59" s="22"/>
      <c r="CP59" s="10" t="str">
        <f t="shared" si="41"/>
        <v/>
      </c>
      <c r="CQ59" s="11"/>
      <c r="CR59" s="11"/>
      <c r="CS59" s="9" t="str">
        <f t="shared" si="44"/>
        <v/>
      </c>
      <c r="CT59" s="9" t="str">
        <f t="shared" si="45"/>
        <v/>
      </c>
      <c r="CU59" s="21" t="str">
        <f t="shared" si="46"/>
        <v/>
      </c>
      <c r="CV59" s="21" t="str">
        <f t="shared" si="47"/>
        <v/>
      </c>
      <c r="CW59" s="9" t="str">
        <f t="shared" si="73"/>
        <v/>
      </c>
      <c r="CX59" s="9" t="str">
        <f t="shared" si="48"/>
        <v/>
      </c>
      <c r="CY59" s="9" t="str">
        <f t="shared" si="49"/>
        <v/>
      </c>
      <c r="CZ59" s="9" t="str">
        <f t="shared" si="50"/>
        <v/>
      </c>
      <c r="DA59" s="9" t="str">
        <f t="shared" si="51"/>
        <v/>
      </c>
      <c r="DB59" s="9" t="e">
        <f ca="1">IF(AND($AX$3&lt;&gt;"",CU59&lt;&gt;"",CW59&gt;=IF(CW60="",0,CW60)),SUM(INDIRECT("da"&amp;ROW()-CW59+1):DA59),"")</f>
        <v>#N/A</v>
      </c>
      <c r="DC59" s="9" t="e">
        <f t="shared" ca="1" si="52"/>
        <v>#N/A</v>
      </c>
      <c r="DD59" s="9" t="str">
        <f ca="1">IF(ISERROR(VLOOKUP(DC59*60,単価表!$B$4:$G$51,$AY$3,FALSE)),"",VLOOKUP(DC59*60,単価表!$B$4:$G$51,$AY$3,FALSE))</f>
        <v/>
      </c>
      <c r="DE59" s="9" t="str">
        <f t="shared" si="53"/>
        <v/>
      </c>
      <c r="DF59" s="9" t="str">
        <f t="shared" si="54"/>
        <v/>
      </c>
      <c r="DG59" s="13"/>
      <c r="DH59" s="13"/>
      <c r="DI59" s="22"/>
      <c r="DJ59" s="22"/>
      <c r="DK59" s="10" t="str">
        <f t="shared" si="59"/>
        <v/>
      </c>
      <c r="DL59" s="13"/>
      <c r="DM59" s="9" t="str">
        <f t="shared" si="61"/>
        <v/>
      </c>
      <c r="DN59" s="9" t="str">
        <f t="shared" si="62"/>
        <v/>
      </c>
      <c r="DO59" s="21" t="str">
        <f t="shared" si="63"/>
        <v/>
      </c>
      <c r="DP59" s="21" t="str">
        <f t="shared" si="64"/>
        <v/>
      </c>
      <c r="DQ59" s="9" t="str">
        <f t="shared" si="74"/>
        <v/>
      </c>
      <c r="DR59" s="9" t="str">
        <f t="shared" si="65"/>
        <v/>
      </c>
      <c r="DS59" s="9" t="str">
        <f t="shared" si="66"/>
        <v/>
      </c>
      <c r="DT59" s="9" t="e">
        <f ca="1">IF(AND($AX$3&lt;&gt;"",DO59&lt;&gt;"",DQ59&gt;=IF(DQ60="",0,DQ60)),SUM(INDIRECT("ds"&amp;ROW()-DQ59+1):DS59),"")</f>
        <v>#N/A</v>
      </c>
      <c r="DU59" s="9" t="e">
        <f t="shared" ca="1" si="67"/>
        <v>#N/A</v>
      </c>
      <c r="DV59" s="9" t="str">
        <f ca="1">IF(ISERROR(VLOOKUP(DU59*60,単価表!$B$4:$H$51,$AY$3,FALSE)),"",VLOOKUP(DU59*60,単価表!$B$4:$H$51,$AY$3,FALSE))</f>
        <v/>
      </c>
      <c r="DW59" s="9" t="str">
        <f ca="1">IF(DV59="","",DV59+IF(OR(TEXT($AX$3,"000000")="651000",TEXT($AX$3,"000000")="652000",TEXT($AX$3,"000000")="653000"),VLOOKUP(DU59*60,単価表!$B$4:$H$51,$AZ$3,FALSE),0))</f>
        <v/>
      </c>
      <c r="DX59" s="9" t="str">
        <f t="shared" si="68"/>
        <v/>
      </c>
      <c r="DY59" s="9" t="str">
        <f t="shared" si="69"/>
        <v/>
      </c>
      <c r="DZ59" s="9" cm="1">
        <f t="array" ref="DZ59">IF(AND($B59&lt;&gt;"",$F59&lt;&gt;"",$J59&lt;&gt;"",OR($N59&lt;&gt;"",$Q59&lt;&gt;"",$T59&lt;&gt;"")),SUM(($BE$17:$BE$192&lt;&gt;ROW($B59))*($BF$17:$BF$192=$B59)*($BH$17:$BH$192&gt;$F59)*($BG$17:$BG$192&lt;$J59)),0)</f>
        <v>0</v>
      </c>
      <c r="EA59" s="9" cm="1">
        <f t="array" ref="EA59">IF(AND($B59&lt;&gt;"",$F59&lt;&gt;"",$J59&lt;&gt;"",OR($N59&lt;&gt;"",$Q59&lt;&gt;"",$T59&lt;&gt;"")),SUM(($BY$17:$BY$192&lt;&gt;ROW($B59))*($BZ$17:$BZ$192=$B59)*($CB$17:$CB$192&gt;$F59)*($CA$17:$CA$192&lt;$J59)),0)</f>
        <v>0</v>
      </c>
      <c r="EB59" s="9" cm="1">
        <f t="array" ref="EB59">IF(AND($B59&lt;&gt;"",$F59&lt;&gt;"",$J59&lt;&gt;"",OR($N59&lt;&gt;"",$Q59&lt;&gt;"",$T59&lt;&gt;"")),SUM(($CS$17:$CS$192&lt;&gt;ROW($B59))*($CT$17:$CT$192=$B59)*($CV$17:$CV$192&gt;$F59)*($CU$17:$CU$192&lt;$J59)),0)</f>
        <v>0</v>
      </c>
      <c r="EC59" s="9" cm="1">
        <f t="array" ref="EC59">IF(AND($B59&lt;&gt;"",$F59&lt;&gt;"",$J59&lt;&gt;"",OR($N59&lt;&gt;"",$Q59&lt;&gt;"",$T59&lt;&gt;"")),SUM(($DM$17:$DM$192&lt;&gt;ROW($B59))*($DN$17:$DN$192=$B59)*($DP$17:$DP$192&gt;$F59)*($DO$17:$DO$192&lt;$J59)),0)</f>
        <v>0</v>
      </c>
      <c r="ED59" s="9">
        <f t="shared" ca="1" si="70"/>
        <v>0</v>
      </c>
    </row>
    <row r="60" spans="2:134" ht="18" customHeight="1" x14ac:dyDescent="0.4">
      <c r="B60" s="42"/>
      <c r="C60" s="43"/>
      <c r="D60" s="44"/>
      <c r="E60" s="42"/>
      <c r="F60" s="43"/>
      <c r="G60" s="44"/>
      <c r="H60" s="122"/>
      <c r="I60" s="123"/>
      <c r="J60" s="123"/>
      <c r="K60" s="123"/>
      <c r="L60" s="123"/>
      <c r="M60" s="123"/>
      <c r="N60" s="123"/>
      <c r="O60" s="124"/>
      <c r="P60" s="107"/>
      <c r="Q60" s="108"/>
      <c r="R60" s="109"/>
      <c r="S60" s="42"/>
      <c r="T60" s="43"/>
      <c r="U60" s="44"/>
      <c r="V60" s="122"/>
      <c r="W60" s="123"/>
      <c r="X60" s="123"/>
      <c r="Y60" s="123"/>
      <c r="Z60" s="123"/>
      <c r="AA60" s="123"/>
      <c r="AB60" s="123"/>
      <c r="AC60" s="123"/>
      <c r="AD60" s="124"/>
      <c r="AE60" s="107"/>
      <c r="AF60" s="108"/>
      <c r="AG60" s="108"/>
      <c r="AH60" s="108"/>
      <c r="AI60" s="109"/>
      <c r="AJ60" s="116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8"/>
      <c r="AX60" s="11"/>
      <c r="AY60" s="11"/>
      <c r="AZ60" s="22"/>
      <c r="BA60" s="22"/>
      <c r="BB60" s="12"/>
      <c r="BC60" s="11"/>
      <c r="BD60" s="11"/>
      <c r="BE60" s="9" t="str">
        <f t="shared" si="12"/>
        <v/>
      </c>
      <c r="BF60" s="9" t="str">
        <f t="shared" si="13"/>
        <v/>
      </c>
      <c r="BG60" s="21" t="str">
        <f t="shared" si="14"/>
        <v/>
      </c>
      <c r="BH60" s="21" t="str">
        <f t="shared" si="15"/>
        <v/>
      </c>
      <c r="BI60" s="9" t="str">
        <f t="shared" si="71"/>
        <v/>
      </c>
      <c r="BJ60" s="10" t="str">
        <f t="shared" si="16"/>
        <v/>
      </c>
      <c r="BK60" s="9" t="str">
        <f t="shared" si="17"/>
        <v/>
      </c>
      <c r="BL60" s="9" t="str">
        <f t="shared" si="18"/>
        <v/>
      </c>
      <c r="BM60" s="9" t="str">
        <f t="shared" si="19"/>
        <v/>
      </c>
      <c r="BN60" s="9" t="e">
        <f ca="1">IF(AND($AX$3&lt;&gt;"",BG60&lt;&gt;"",BI60&gt;=IF(BI61="",0,BI61)),SUM(INDIRECT("bm"&amp;ROW()-BI60+1):BM60),"")</f>
        <v>#N/A</v>
      </c>
      <c r="BO60" s="9" t="e">
        <f t="shared" ca="1" si="20"/>
        <v>#N/A</v>
      </c>
      <c r="BP60" s="9" t="str">
        <f ca="1">IF(ISERROR(VLOOKUP(BO60*60,単価表!$B$4:$H$51,$AY$3,FALSE)),"",VLOOKUP(BO60*60,単価表!$B$4:$H$51,$AY$3,FALSE))</f>
        <v/>
      </c>
      <c r="BQ60" s="9" t="str">
        <f t="shared" si="0"/>
        <v/>
      </c>
      <c r="BR60" s="9" t="str">
        <f t="shared" si="21"/>
        <v/>
      </c>
      <c r="BS60" s="13"/>
      <c r="BT60" s="13"/>
      <c r="BU60" s="22"/>
      <c r="BV60" s="22"/>
      <c r="BW60" s="13"/>
      <c r="BX60" s="13"/>
      <c r="BY60" s="9" t="str">
        <f t="shared" si="28"/>
        <v/>
      </c>
      <c r="BZ60" s="9" t="str">
        <f t="shared" si="29"/>
        <v/>
      </c>
      <c r="CA60" s="21" t="str">
        <f t="shared" si="30"/>
        <v/>
      </c>
      <c r="CB60" s="21" t="str">
        <f t="shared" si="31"/>
        <v/>
      </c>
      <c r="CC60" s="9" t="str">
        <f t="shared" si="72"/>
        <v/>
      </c>
      <c r="CD60" s="9" t="str">
        <f t="shared" si="32"/>
        <v/>
      </c>
      <c r="CE60" s="9" t="str">
        <f t="shared" si="33"/>
        <v/>
      </c>
      <c r="CF60" s="9" t="e">
        <f ca="1">IF(AND($AX$3&lt;&gt;"",CA60&lt;&gt;"",CC60&gt;=IF(CC61="",0,CC61)),SUM(INDIRECT("ce"&amp;ROW()-CC60+1):CE60),"")</f>
        <v>#N/A</v>
      </c>
      <c r="CG60" s="9" t="e">
        <f t="shared" ca="1" si="34"/>
        <v>#N/A</v>
      </c>
      <c r="CH60" s="9" t="str">
        <f ca="1">IF(ISERROR(VLOOKUP(CG60*60,単価表!$B$4:$H$51,$AY$3,FALSE)),"",VLOOKUP(CG60*60,単価表!$B$4:$H$51,$AY$3,FALSE))</f>
        <v/>
      </c>
      <c r="CI60" s="9" t="str">
        <f ca="1">IF(CH60="","",CH60+IF(OR(TEXT($AX$3,"000000")="651000",TEXT($AX$3,"000000")="652000",TEXT($AX$3,"000000")="653000"),VLOOKUP(CG60*60,単価表!$B$4:$H$51,$AZ$3,FALSE),0))</f>
        <v/>
      </c>
      <c r="CJ60" s="9" t="str">
        <f t="shared" si="35"/>
        <v/>
      </c>
      <c r="CK60" s="9" t="str">
        <f t="shared" si="36"/>
        <v/>
      </c>
      <c r="CL60" s="11"/>
      <c r="CM60" s="11"/>
      <c r="CN60" s="22"/>
      <c r="CO60" s="22"/>
      <c r="CP60" s="10" t="str">
        <f t="shared" si="41"/>
        <v/>
      </c>
      <c r="CQ60" s="11"/>
      <c r="CR60" s="11"/>
      <c r="CS60" s="9" t="str">
        <f t="shared" si="44"/>
        <v/>
      </c>
      <c r="CT60" s="9" t="str">
        <f t="shared" si="45"/>
        <v/>
      </c>
      <c r="CU60" s="21" t="str">
        <f t="shared" si="46"/>
        <v/>
      </c>
      <c r="CV60" s="21" t="str">
        <f t="shared" si="47"/>
        <v/>
      </c>
      <c r="CW60" s="9" t="str">
        <f t="shared" si="73"/>
        <v/>
      </c>
      <c r="CX60" s="9" t="str">
        <f t="shared" si="48"/>
        <v/>
      </c>
      <c r="CY60" s="9" t="str">
        <f t="shared" si="49"/>
        <v/>
      </c>
      <c r="CZ60" s="9" t="str">
        <f t="shared" si="50"/>
        <v/>
      </c>
      <c r="DA60" s="9" t="str">
        <f t="shared" si="51"/>
        <v/>
      </c>
      <c r="DB60" s="9" t="e">
        <f ca="1">IF(AND($AX$3&lt;&gt;"",CU60&lt;&gt;"",CW60&gt;=IF(CW61="",0,CW61)),SUM(INDIRECT("da"&amp;ROW()-CW60+1):DA60),"")</f>
        <v>#N/A</v>
      </c>
      <c r="DC60" s="9" t="e">
        <f t="shared" ca="1" si="52"/>
        <v>#N/A</v>
      </c>
      <c r="DD60" s="9" t="str">
        <f ca="1">IF(ISERROR(VLOOKUP(DC60*60,単価表!$B$4:$G$51,$AY$3,FALSE)),"",VLOOKUP(DC60*60,単価表!$B$4:$G$51,$AY$3,FALSE))</f>
        <v/>
      </c>
      <c r="DE60" s="9" t="str">
        <f t="shared" si="53"/>
        <v/>
      </c>
      <c r="DF60" s="9" t="str">
        <f t="shared" si="54"/>
        <v/>
      </c>
      <c r="DG60" s="13"/>
      <c r="DH60" s="13"/>
      <c r="DI60" s="22"/>
      <c r="DJ60" s="22"/>
      <c r="DK60" s="10" t="str">
        <f t="shared" si="59"/>
        <v/>
      </c>
      <c r="DL60" s="13"/>
      <c r="DM60" s="9" t="str">
        <f t="shared" si="61"/>
        <v/>
      </c>
      <c r="DN60" s="9" t="str">
        <f t="shared" si="62"/>
        <v/>
      </c>
      <c r="DO60" s="21" t="str">
        <f t="shared" si="63"/>
        <v/>
      </c>
      <c r="DP60" s="21" t="str">
        <f t="shared" si="64"/>
        <v/>
      </c>
      <c r="DQ60" s="9" t="str">
        <f t="shared" si="74"/>
        <v/>
      </c>
      <c r="DR60" s="9" t="str">
        <f t="shared" si="65"/>
        <v/>
      </c>
      <c r="DS60" s="9" t="str">
        <f t="shared" si="66"/>
        <v/>
      </c>
      <c r="DT60" s="9" t="e">
        <f ca="1">IF(AND($AX$3&lt;&gt;"",DO60&lt;&gt;"",DQ60&gt;=IF(DQ61="",0,DQ61)),SUM(INDIRECT("ds"&amp;ROW()-DQ60+1):DS60),"")</f>
        <v>#N/A</v>
      </c>
      <c r="DU60" s="9" t="e">
        <f t="shared" ca="1" si="67"/>
        <v>#N/A</v>
      </c>
      <c r="DV60" s="9" t="str">
        <f ca="1">IF(ISERROR(VLOOKUP(DU60*60,単価表!$B$4:$H$51,$AY$3,FALSE)),"",VLOOKUP(DU60*60,単価表!$B$4:$H$51,$AY$3,FALSE))</f>
        <v/>
      </c>
      <c r="DW60" s="9" t="str">
        <f ca="1">IF(DV60="","",DV60+IF(OR(TEXT($AX$3,"000000")="651000",TEXT($AX$3,"000000")="652000",TEXT($AX$3,"000000")="653000"),VLOOKUP(DU60*60,単価表!$B$4:$H$51,$AZ$3,FALSE),0))</f>
        <v/>
      </c>
      <c r="DX60" s="9" t="str">
        <f t="shared" si="68"/>
        <v/>
      </c>
      <c r="DY60" s="9" t="str">
        <f t="shared" si="69"/>
        <v/>
      </c>
      <c r="DZ60" s="9" cm="1">
        <f t="array" ref="DZ60">IF(AND($B60&lt;&gt;"",$F60&lt;&gt;"",$J60&lt;&gt;"",OR($N60&lt;&gt;"",$Q60&lt;&gt;"",$T60&lt;&gt;"")),SUM(($BE$17:$BE$192&lt;&gt;ROW($B60))*($BF$17:$BF$192=$B60)*($BH$17:$BH$192&gt;$F60)*($BG$17:$BG$192&lt;$J60)),0)</f>
        <v>0</v>
      </c>
      <c r="EA60" s="9" cm="1">
        <f t="array" ref="EA60">IF(AND($B60&lt;&gt;"",$F60&lt;&gt;"",$J60&lt;&gt;"",OR($N60&lt;&gt;"",$Q60&lt;&gt;"",$T60&lt;&gt;"")),SUM(($BY$17:$BY$192&lt;&gt;ROW($B60))*($BZ$17:$BZ$192=$B60)*($CB$17:$CB$192&gt;$F60)*($CA$17:$CA$192&lt;$J60)),0)</f>
        <v>0</v>
      </c>
      <c r="EB60" s="9" cm="1">
        <f t="array" ref="EB60">IF(AND($B60&lt;&gt;"",$F60&lt;&gt;"",$J60&lt;&gt;"",OR($N60&lt;&gt;"",$Q60&lt;&gt;"",$T60&lt;&gt;"")),SUM(($CS$17:$CS$192&lt;&gt;ROW($B60))*($CT$17:$CT$192=$B60)*($CV$17:$CV$192&gt;$F60)*($CU$17:$CU$192&lt;$J60)),0)</f>
        <v>0</v>
      </c>
      <c r="EC60" s="9" cm="1">
        <f t="array" ref="EC60">IF(AND($B60&lt;&gt;"",$F60&lt;&gt;"",$J60&lt;&gt;"",OR($N60&lt;&gt;"",$Q60&lt;&gt;"",$T60&lt;&gt;"")),SUM(($DM$17:$DM$192&lt;&gt;ROW($B60))*($DN$17:$DN$192=$B60)*($DP$17:$DP$192&gt;$F60)*($DO$17:$DO$192&lt;$J60)),0)</f>
        <v>0</v>
      </c>
      <c r="ED60" s="9">
        <f t="shared" ca="1" si="70"/>
        <v>0</v>
      </c>
    </row>
    <row r="61" spans="2:134" ht="11.25" customHeight="1" x14ac:dyDescent="0.4">
      <c r="AX61" s="11"/>
      <c r="AY61" s="11"/>
      <c r="AZ61" s="22"/>
      <c r="BA61" s="22"/>
      <c r="BB61" s="12"/>
      <c r="BC61" s="11"/>
      <c r="BD61" s="11"/>
      <c r="BE61" s="9" t="str">
        <f t="shared" si="12"/>
        <v/>
      </c>
      <c r="BF61" s="9" t="str">
        <f t="shared" si="13"/>
        <v/>
      </c>
      <c r="BG61" s="21" t="str">
        <f t="shared" si="14"/>
        <v/>
      </c>
      <c r="BH61" s="21" t="str">
        <f t="shared" si="15"/>
        <v/>
      </c>
      <c r="BI61" s="9" t="str">
        <f t="shared" si="71"/>
        <v/>
      </c>
      <c r="BJ61" s="10" t="str">
        <f t="shared" si="16"/>
        <v/>
      </c>
      <c r="BK61" s="9" t="str">
        <f t="shared" si="17"/>
        <v/>
      </c>
      <c r="BL61" s="9" t="str">
        <f t="shared" si="18"/>
        <v/>
      </c>
      <c r="BM61" s="9" t="str">
        <f t="shared" si="19"/>
        <v/>
      </c>
      <c r="BN61" s="9" t="e">
        <f ca="1">IF(AND($AX$3&lt;&gt;"",BG61&lt;&gt;"",BI61&gt;=IF(BI62="",0,BI62)),SUM(INDIRECT("bm"&amp;ROW()-BI61+1):BM61),"")</f>
        <v>#N/A</v>
      </c>
      <c r="BO61" s="9" t="e">
        <f t="shared" ca="1" si="20"/>
        <v>#N/A</v>
      </c>
      <c r="BP61" s="9" t="str">
        <f ca="1">IF(ISERROR(VLOOKUP(BO61*60,単価表!$B$4:$H$51,$AY$3,FALSE)),"",VLOOKUP(BO61*60,単価表!$B$4:$H$51,$AY$3,FALSE))</f>
        <v/>
      </c>
      <c r="BQ61" s="9" t="str">
        <f t="shared" si="0"/>
        <v/>
      </c>
      <c r="BR61" s="9" t="str">
        <f t="shared" si="21"/>
        <v/>
      </c>
      <c r="BS61" s="13"/>
      <c r="BT61" s="13"/>
      <c r="BU61" s="22"/>
      <c r="BV61" s="22"/>
      <c r="BW61" s="13"/>
      <c r="BX61" s="13"/>
      <c r="BY61" s="9" t="str">
        <f t="shared" si="28"/>
        <v/>
      </c>
      <c r="BZ61" s="9" t="str">
        <f t="shared" si="29"/>
        <v/>
      </c>
      <c r="CA61" s="21" t="str">
        <f t="shared" si="30"/>
        <v/>
      </c>
      <c r="CB61" s="21" t="str">
        <f t="shared" si="31"/>
        <v/>
      </c>
      <c r="CC61" s="9" t="str">
        <f t="shared" si="72"/>
        <v/>
      </c>
      <c r="CD61" s="9" t="str">
        <f t="shared" si="32"/>
        <v/>
      </c>
      <c r="CE61" s="9" t="str">
        <f t="shared" si="33"/>
        <v/>
      </c>
      <c r="CF61" s="9" t="e">
        <f ca="1">IF(AND($AX$3&lt;&gt;"",CA61&lt;&gt;"",CC61&gt;=IF(CC62="",0,CC62)),SUM(INDIRECT("ce"&amp;ROW()-CC61+1):CE61),"")</f>
        <v>#N/A</v>
      </c>
      <c r="CG61" s="9" t="e">
        <f t="shared" ca="1" si="34"/>
        <v>#N/A</v>
      </c>
      <c r="CH61" s="9" t="str">
        <f ca="1">IF(ISERROR(VLOOKUP(CG61*60,単価表!$B$4:$H$51,$AY$3,FALSE)),"",VLOOKUP(CG61*60,単価表!$B$4:$H$51,$AY$3,FALSE))</f>
        <v/>
      </c>
      <c r="CI61" s="9" t="str">
        <f ca="1">IF(CH61="","",CH61+IF(OR(TEXT($AX$3,"000000")="651000",TEXT($AX$3,"000000")="652000",TEXT($AX$3,"000000")="653000"),VLOOKUP(CG61*60,単価表!$B$4:$H$51,$AZ$3,FALSE),0))</f>
        <v/>
      </c>
      <c r="CJ61" s="9" t="str">
        <f t="shared" si="35"/>
        <v/>
      </c>
      <c r="CK61" s="9" t="str">
        <f t="shared" si="36"/>
        <v/>
      </c>
      <c r="CL61" s="11"/>
      <c r="CM61" s="11"/>
      <c r="CN61" s="22"/>
      <c r="CO61" s="22"/>
      <c r="CP61" s="10" t="str">
        <f t="shared" si="41"/>
        <v/>
      </c>
      <c r="CQ61" s="11"/>
      <c r="CR61" s="11"/>
      <c r="CS61" s="9" t="str">
        <f t="shared" si="44"/>
        <v/>
      </c>
      <c r="CT61" s="9" t="str">
        <f t="shared" si="45"/>
        <v/>
      </c>
      <c r="CU61" s="21" t="str">
        <f t="shared" si="46"/>
        <v/>
      </c>
      <c r="CV61" s="21" t="str">
        <f t="shared" si="47"/>
        <v/>
      </c>
      <c r="CW61" s="9" t="str">
        <f t="shared" si="73"/>
        <v/>
      </c>
      <c r="CX61" s="9" t="str">
        <f t="shared" si="48"/>
        <v/>
      </c>
      <c r="CY61" s="9" t="str">
        <f t="shared" si="49"/>
        <v/>
      </c>
      <c r="CZ61" s="9" t="str">
        <f t="shared" si="50"/>
        <v/>
      </c>
      <c r="DA61" s="9" t="str">
        <f t="shared" si="51"/>
        <v/>
      </c>
      <c r="DB61" s="9" t="e">
        <f ca="1">IF(AND($AX$3&lt;&gt;"",CU61&lt;&gt;"",CW61&gt;=IF(CW62="",0,CW62)),SUM(INDIRECT("da"&amp;ROW()-CW61+1):DA61),"")</f>
        <v>#N/A</v>
      </c>
      <c r="DC61" s="9" t="e">
        <f t="shared" ca="1" si="52"/>
        <v>#N/A</v>
      </c>
      <c r="DD61" s="9" t="str">
        <f ca="1">IF(ISERROR(VLOOKUP(DC61*60,単価表!$B$4:$G$51,$AY$3,FALSE)),"",VLOOKUP(DC61*60,単価表!$B$4:$G$51,$AY$3,FALSE))</f>
        <v/>
      </c>
      <c r="DE61" s="9" t="str">
        <f t="shared" si="53"/>
        <v/>
      </c>
      <c r="DF61" s="9" t="str">
        <f t="shared" si="54"/>
        <v/>
      </c>
      <c r="DG61" s="13"/>
      <c r="DH61" s="13"/>
      <c r="DI61" s="22"/>
      <c r="DJ61" s="22"/>
      <c r="DK61" s="10" t="str">
        <f t="shared" si="59"/>
        <v/>
      </c>
      <c r="DL61" s="13"/>
      <c r="DM61" s="9" t="str">
        <f t="shared" si="61"/>
        <v/>
      </c>
      <c r="DN61" s="9" t="str">
        <f t="shared" si="62"/>
        <v/>
      </c>
      <c r="DO61" s="21" t="str">
        <f t="shared" si="63"/>
        <v/>
      </c>
      <c r="DP61" s="21" t="str">
        <f t="shared" si="64"/>
        <v/>
      </c>
      <c r="DQ61" s="9" t="str">
        <f t="shared" si="74"/>
        <v/>
      </c>
      <c r="DR61" s="9" t="str">
        <f t="shared" si="65"/>
        <v/>
      </c>
      <c r="DS61" s="9" t="str">
        <f t="shared" si="66"/>
        <v/>
      </c>
      <c r="DT61" s="9" t="e">
        <f ca="1">IF(AND($AX$3&lt;&gt;"",DO61&lt;&gt;"",DQ61&gt;=IF(DQ62="",0,DQ62)),SUM(INDIRECT("ds"&amp;ROW()-DQ61+1):DS61),"")</f>
        <v>#N/A</v>
      </c>
      <c r="DU61" s="9" t="e">
        <f t="shared" ca="1" si="67"/>
        <v>#N/A</v>
      </c>
      <c r="DV61" s="9" t="str">
        <f ca="1">IF(ISERROR(VLOOKUP(DU61*60,単価表!$B$4:$H$51,$AY$3,FALSE)),"",VLOOKUP(DU61*60,単価表!$B$4:$H$51,$AY$3,FALSE))</f>
        <v/>
      </c>
      <c r="DW61" s="9" t="str">
        <f ca="1">IF(DV61="","",DV61+IF(OR(TEXT($AX$3,"000000")="651000",TEXT($AX$3,"000000")="652000",TEXT($AX$3,"000000")="653000"),VLOOKUP(DU61*60,単価表!$B$4:$H$51,$AZ$3,FALSE),0))</f>
        <v/>
      </c>
      <c r="DX61" s="9" t="str">
        <f t="shared" si="68"/>
        <v/>
      </c>
      <c r="DY61" s="9" t="str">
        <f t="shared" si="69"/>
        <v/>
      </c>
      <c r="DZ61" s="9" cm="1">
        <f t="array" ref="DZ61">IF(AND($B61&lt;&gt;"",$F61&lt;&gt;"",$J61&lt;&gt;"",OR($N61&lt;&gt;"",$Q61&lt;&gt;"",$T61&lt;&gt;"")),SUM(($BE$17:$BE$192&lt;&gt;ROW($B61))*($BF$17:$BF$192=$B61)*($BH$17:$BH$192&gt;$F61)*($BG$17:$BG$192&lt;$J61)),0)</f>
        <v>0</v>
      </c>
      <c r="EA61" s="9" cm="1">
        <f t="array" ref="EA61">IF(AND($B61&lt;&gt;"",$F61&lt;&gt;"",$J61&lt;&gt;"",OR($N61&lt;&gt;"",$Q61&lt;&gt;"",$T61&lt;&gt;"")),SUM(($BY$17:$BY$192&lt;&gt;ROW($B61))*($BZ$17:$BZ$192=$B61)*($CB$17:$CB$192&gt;$F61)*($CA$17:$CA$192&lt;$J61)),0)</f>
        <v>0</v>
      </c>
      <c r="EB61" s="9" cm="1">
        <f t="array" ref="EB61">IF(AND($B61&lt;&gt;"",$F61&lt;&gt;"",$J61&lt;&gt;"",OR($N61&lt;&gt;"",$Q61&lt;&gt;"",$T61&lt;&gt;"")),SUM(($CS$17:$CS$192&lt;&gt;ROW($B61))*($CT$17:$CT$192=$B61)*($CV$17:$CV$192&gt;$F61)*($CU$17:$CU$192&lt;$J61)),0)</f>
        <v>0</v>
      </c>
      <c r="EC61" s="9" cm="1">
        <f t="array" ref="EC61">IF(AND($B61&lt;&gt;"",$F61&lt;&gt;"",$J61&lt;&gt;"",OR($N61&lt;&gt;"",$Q61&lt;&gt;"",$T61&lt;&gt;"")),SUM(($DM$17:$DM$192&lt;&gt;ROW($B61))*($DN$17:$DN$192=$B61)*($DP$17:$DP$192&gt;$F61)*($DO$17:$DO$192&lt;$J61)),0)</f>
        <v>0</v>
      </c>
      <c r="ED61" s="9">
        <f t="shared" ca="1" si="70"/>
        <v>0</v>
      </c>
    </row>
    <row r="62" spans="2:134" ht="18" customHeight="1" x14ac:dyDescent="0.4">
      <c r="B62" s="91" t="s">
        <v>13</v>
      </c>
      <c r="C62" s="91"/>
      <c r="D62" s="91" t="s">
        <v>14</v>
      </c>
      <c r="E62" s="91"/>
      <c r="F62" s="91" t="s">
        <v>15</v>
      </c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0" t="s">
        <v>23</v>
      </c>
      <c r="X62" s="91"/>
      <c r="Y62" s="91"/>
      <c r="Z62" s="91"/>
      <c r="AA62" s="91"/>
      <c r="AB62" s="91"/>
      <c r="AC62" s="90" t="s">
        <v>25</v>
      </c>
      <c r="AD62" s="91"/>
      <c r="AE62" s="91"/>
      <c r="AF62" s="91"/>
      <c r="AG62" s="91"/>
      <c r="AH62" s="91"/>
      <c r="AI62" s="91"/>
      <c r="AJ62" s="91"/>
      <c r="AK62" s="90" t="s">
        <v>26</v>
      </c>
      <c r="AL62" s="91"/>
      <c r="AM62" s="90" t="s">
        <v>27</v>
      </c>
      <c r="AN62" s="91"/>
      <c r="AO62" s="91"/>
      <c r="AP62" s="90" t="s">
        <v>28</v>
      </c>
      <c r="AQ62" s="91"/>
      <c r="AR62" s="91"/>
      <c r="AS62" s="90" t="s">
        <v>29</v>
      </c>
      <c r="AT62" s="91"/>
      <c r="AU62" s="91"/>
      <c r="AX62" s="11"/>
      <c r="AY62" s="11"/>
      <c r="AZ62" s="22"/>
      <c r="BA62" s="22"/>
      <c r="BB62" s="12"/>
      <c r="BC62" s="11"/>
      <c r="BD62" s="11"/>
      <c r="BE62" s="9" t="str">
        <f t="shared" si="12"/>
        <v/>
      </c>
      <c r="BF62" s="9" t="str">
        <f t="shared" si="13"/>
        <v/>
      </c>
      <c r="BG62" s="21" t="str">
        <f t="shared" si="14"/>
        <v/>
      </c>
      <c r="BH62" s="21" t="str">
        <f t="shared" si="15"/>
        <v/>
      </c>
      <c r="BI62" s="9" t="str">
        <f t="shared" si="71"/>
        <v/>
      </c>
      <c r="BJ62" s="10" t="str">
        <f t="shared" si="16"/>
        <v/>
      </c>
      <c r="BK62" s="9" t="str">
        <f t="shared" si="17"/>
        <v/>
      </c>
      <c r="BL62" s="9" t="str">
        <f t="shared" si="18"/>
        <v/>
      </c>
      <c r="BM62" s="9" t="str">
        <f t="shared" si="19"/>
        <v/>
      </c>
      <c r="BN62" s="9" t="e">
        <f ca="1">IF(AND($AX$3&lt;&gt;"",BG62&lt;&gt;"",BI62&gt;=IF(BI63="",0,BI63)),SUM(INDIRECT("bm"&amp;ROW()-BI62+1):BM62),"")</f>
        <v>#N/A</v>
      </c>
      <c r="BO62" s="9" t="e">
        <f t="shared" ca="1" si="20"/>
        <v>#N/A</v>
      </c>
      <c r="BP62" s="9" t="str">
        <f ca="1">IF(ISERROR(VLOOKUP(BO62*60,単価表!$B$4:$H$51,$AY$3,FALSE)),"",VLOOKUP(BO62*60,単価表!$B$4:$H$51,$AY$3,FALSE))</f>
        <v/>
      </c>
      <c r="BQ62" s="9" t="str">
        <f t="shared" si="0"/>
        <v/>
      </c>
      <c r="BR62" s="9" t="str">
        <f t="shared" si="21"/>
        <v/>
      </c>
      <c r="BS62" s="13"/>
      <c r="BT62" s="13"/>
      <c r="BU62" s="22"/>
      <c r="BV62" s="22"/>
      <c r="BW62" s="13"/>
      <c r="BX62" s="13"/>
      <c r="BY62" s="9" t="str">
        <f t="shared" si="28"/>
        <v/>
      </c>
      <c r="BZ62" s="9" t="str">
        <f t="shared" si="29"/>
        <v/>
      </c>
      <c r="CA62" s="21" t="str">
        <f t="shared" si="30"/>
        <v/>
      </c>
      <c r="CB62" s="21" t="str">
        <f t="shared" si="31"/>
        <v/>
      </c>
      <c r="CC62" s="9" t="str">
        <f t="shared" si="72"/>
        <v/>
      </c>
      <c r="CD62" s="9" t="str">
        <f t="shared" si="32"/>
        <v/>
      </c>
      <c r="CE62" s="9" t="str">
        <f t="shared" si="33"/>
        <v/>
      </c>
      <c r="CF62" s="9" t="e">
        <f ca="1">IF(AND($AX$3&lt;&gt;"",CA62&lt;&gt;"",CC62&gt;=IF(CC63="",0,CC63)),SUM(INDIRECT("ce"&amp;ROW()-CC62+1):CE62),"")</f>
        <v>#N/A</v>
      </c>
      <c r="CG62" s="9" t="e">
        <f t="shared" ca="1" si="34"/>
        <v>#N/A</v>
      </c>
      <c r="CH62" s="9" t="str">
        <f ca="1">IF(ISERROR(VLOOKUP(CG62*60,単価表!$B$4:$H$51,$AY$3,FALSE)),"",VLOOKUP(CG62*60,単価表!$B$4:$H$51,$AY$3,FALSE))</f>
        <v/>
      </c>
      <c r="CI62" s="9" t="str">
        <f ca="1">IF(CH62="","",CH62+IF(OR(TEXT($AX$3,"000000")="651000",TEXT($AX$3,"000000")="652000",TEXT($AX$3,"000000")="653000"),VLOOKUP(CG62*60,単価表!$B$4:$H$51,$AZ$3,FALSE),0))</f>
        <v/>
      </c>
      <c r="CJ62" s="9" t="str">
        <f t="shared" si="35"/>
        <v/>
      </c>
      <c r="CK62" s="9" t="str">
        <f t="shared" si="36"/>
        <v/>
      </c>
      <c r="CL62" s="11"/>
      <c r="CM62" s="11"/>
      <c r="CN62" s="22"/>
      <c r="CO62" s="22"/>
      <c r="CP62" s="10" t="str">
        <f t="shared" si="41"/>
        <v/>
      </c>
      <c r="CQ62" s="11"/>
      <c r="CR62" s="11"/>
      <c r="CS62" s="9" t="str">
        <f t="shared" si="44"/>
        <v/>
      </c>
      <c r="CT62" s="9" t="str">
        <f t="shared" si="45"/>
        <v/>
      </c>
      <c r="CU62" s="21" t="str">
        <f t="shared" si="46"/>
        <v/>
      </c>
      <c r="CV62" s="21" t="str">
        <f t="shared" si="47"/>
        <v/>
      </c>
      <c r="CW62" s="9" t="str">
        <f t="shared" si="73"/>
        <v/>
      </c>
      <c r="CX62" s="9" t="str">
        <f t="shared" si="48"/>
        <v/>
      </c>
      <c r="CY62" s="9" t="str">
        <f t="shared" si="49"/>
        <v/>
      </c>
      <c r="CZ62" s="9" t="str">
        <f t="shared" si="50"/>
        <v/>
      </c>
      <c r="DA62" s="9" t="str">
        <f t="shared" si="51"/>
        <v/>
      </c>
      <c r="DB62" s="9" t="e">
        <f ca="1">IF(AND($AX$3&lt;&gt;"",CU62&lt;&gt;"",CW62&gt;=IF(CW63="",0,CW63)),SUM(INDIRECT("da"&amp;ROW()-CW62+1):DA62),"")</f>
        <v>#N/A</v>
      </c>
      <c r="DC62" s="9" t="e">
        <f t="shared" ca="1" si="52"/>
        <v>#N/A</v>
      </c>
      <c r="DD62" s="9" t="str">
        <f ca="1">IF(ISERROR(VLOOKUP(DC62*60,単価表!$B$4:$G$51,$AY$3,FALSE)),"",VLOOKUP(DC62*60,単価表!$B$4:$G$51,$AY$3,FALSE))</f>
        <v/>
      </c>
      <c r="DE62" s="9" t="str">
        <f t="shared" si="53"/>
        <v/>
      </c>
      <c r="DF62" s="9" t="str">
        <f t="shared" si="54"/>
        <v/>
      </c>
      <c r="DG62" s="13"/>
      <c r="DH62" s="13"/>
      <c r="DI62" s="22"/>
      <c r="DJ62" s="22"/>
      <c r="DK62" s="10" t="str">
        <f t="shared" si="59"/>
        <v/>
      </c>
      <c r="DL62" s="13"/>
      <c r="DM62" s="9" t="str">
        <f t="shared" si="61"/>
        <v/>
      </c>
      <c r="DN62" s="9" t="str">
        <f t="shared" si="62"/>
        <v/>
      </c>
      <c r="DO62" s="21" t="str">
        <f t="shared" si="63"/>
        <v/>
      </c>
      <c r="DP62" s="21" t="str">
        <f t="shared" si="64"/>
        <v/>
      </c>
      <c r="DQ62" s="9" t="str">
        <f t="shared" si="74"/>
        <v/>
      </c>
      <c r="DR62" s="9" t="str">
        <f t="shared" si="65"/>
        <v/>
      </c>
      <c r="DS62" s="9" t="str">
        <f t="shared" si="66"/>
        <v/>
      </c>
      <c r="DT62" s="9" t="e">
        <f ca="1">IF(AND($AX$3&lt;&gt;"",DO62&lt;&gt;"",DQ62&gt;=IF(DQ63="",0,DQ63)),SUM(INDIRECT("ds"&amp;ROW()-DQ62+1):DS62),"")</f>
        <v>#N/A</v>
      </c>
      <c r="DU62" s="9" t="e">
        <f t="shared" ca="1" si="67"/>
        <v>#N/A</v>
      </c>
      <c r="DV62" s="9" t="str">
        <f ca="1">IF(ISERROR(VLOOKUP(DU62*60,単価表!$B$4:$H$51,$AY$3,FALSE)),"",VLOOKUP(DU62*60,単価表!$B$4:$H$51,$AY$3,FALSE))</f>
        <v/>
      </c>
      <c r="DW62" s="9" t="str">
        <f ca="1">IF(DV62="","",DV62+IF(OR(TEXT($AX$3,"000000")="651000",TEXT($AX$3,"000000")="652000",TEXT($AX$3,"000000")="653000"),VLOOKUP(DU62*60,単価表!$B$4:$H$51,$AZ$3,FALSE),0))</f>
        <v/>
      </c>
      <c r="DX62" s="9" t="str">
        <f t="shared" si="68"/>
        <v/>
      </c>
      <c r="DY62" s="9" t="str">
        <f t="shared" si="69"/>
        <v/>
      </c>
      <c r="DZ62" s="9" cm="1">
        <f t="array" ref="DZ62">IF(AND($B62&lt;&gt;"",$F62&lt;&gt;"",$J62&lt;&gt;"",OR($N62&lt;&gt;"",$Q62&lt;&gt;"",$T62&lt;&gt;"")),SUM(($BE$17:$BE$192&lt;&gt;ROW($B62))*($BF$17:$BF$192=$B62)*($BH$17:$BH$192&gt;$F62)*($BG$17:$BG$192&lt;$J62)),0)</f>
        <v>0</v>
      </c>
      <c r="EA62" s="9" cm="1">
        <f t="array" ref="EA62">IF(AND($B62&lt;&gt;"",$F62&lt;&gt;"",$J62&lt;&gt;"",OR($N62&lt;&gt;"",$Q62&lt;&gt;"",$T62&lt;&gt;"")),SUM(($BY$17:$BY$192&lt;&gt;ROW($B62))*($BZ$17:$BZ$192=$B62)*($CB$17:$CB$192&gt;$F62)*($CA$17:$CA$192&lt;$J62)),0)</f>
        <v>0</v>
      </c>
      <c r="EB62" s="9" cm="1">
        <f t="array" ref="EB62">IF(AND($B62&lt;&gt;"",$F62&lt;&gt;"",$J62&lt;&gt;"",OR($N62&lt;&gt;"",$Q62&lt;&gt;"",$T62&lt;&gt;"")),SUM(($CS$17:$CS$192&lt;&gt;ROW($B62))*($CT$17:$CT$192=$B62)*($CV$17:$CV$192&gt;$F62)*($CU$17:$CU$192&lt;$J62)),0)</f>
        <v>0</v>
      </c>
      <c r="EC62" s="9" cm="1">
        <f t="array" ref="EC62">IF(AND($B62&lt;&gt;"",$F62&lt;&gt;"",$J62&lt;&gt;"",OR($N62&lt;&gt;"",$Q62&lt;&gt;"",$T62&lt;&gt;"")),SUM(($DM$17:$DM$192&lt;&gt;ROW($B62))*($DN$17:$DN$192=$B62)*($DP$17:$DP$192&gt;$F62)*($DO$17:$DO$192&lt;$J62)),0)</f>
        <v>0</v>
      </c>
      <c r="ED62" s="9">
        <f t="shared" ca="1" si="70"/>
        <v>0</v>
      </c>
    </row>
    <row r="63" spans="2:134" ht="18" customHeight="1" x14ac:dyDescent="0.4">
      <c r="B63" s="91"/>
      <c r="C63" s="91"/>
      <c r="D63" s="91"/>
      <c r="E63" s="91"/>
      <c r="F63" s="91" t="s">
        <v>16</v>
      </c>
      <c r="G63" s="91"/>
      <c r="H63" s="91"/>
      <c r="I63" s="91"/>
      <c r="J63" s="91"/>
      <c r="K63" s="91"/>
      <c r="L63" s="91"/>
      <c r="M63" s="91"/>
      <c r="N63" s="91" t="s">
        <v>19</v>
      </c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X63" s="11"/>
      <c r="AY63" s="11"/>
      <c r="AZ63" s="22"/>
      <c r="BA63" s="22"/>
      <c r="BB63" s="12"/>
      <c r="BC63" s="11"/>
      <c r="BD63" s="11"/>
      <c r="BE63" s="9" t="str">
        <f t="shared" si="12"/>
        <v/>
      </c>
      <c r="BF63" s="9" t="str">
        <f t="shared" si="13"/>
        <v/>
      </c>
      <c r="BG63" s="21" t="str">
        <f t="shared" si="14"/>
        <v/>
      </c>
      <c r="BH63" s="21" t="str">
        <f t="shared" si="15"/>
        <v/>
      </c>
      <c r="BI63" s="9" t="str">
        <f t="shared" si="71"/>
        <v/>
      </c>
      <c r="BJ63" s="10" t="str">
        <f t="shared" si="16"/>
        <v/>
      </c>
      <c r="BK63" s="9" t="str">
        <f t="shared" si="17"/>
        <v/>
      </c>
      <c r="BL63" s="9" t="str">
        <f t="shared" si="18"/>
        <v/>
      </c>
      <c r="BM63" s="9" t="str">
        <f t="shared" si="19"/>
        <v/>
      </c>
      <c r="BN63" s="9" t="e">
        <f ca="1">IF(AND($AX$3&lt;&gt;"",BG63&lt;&gt;"",BI63&gt;=IF(BI64="",0,BI64)),SUM(INDIRECT("bm"&amp;ROW()-BI63+1):BM63),"")</f>
        <v>#N/A</v>
      </c>
      <c r="BO63" s="9" t="e">
        <f t="shared" ca="1" si="20"/>
        <v>#N/A</v>
      </c>
      <c r="BP63" s="9" t="str">
        <f ca="1">IF(ISERROR(VLOOKUP(BO63*60,単価表!$B$4:$H$51,$AY$3,FALSE)),"",VLOOKUP(BO63*60,単価表!$B$4:$H$51,$AY$3,FALSE))</f>
        <v/>
      </c>
      <c r="BQ63" s="9" t="str">
        <f t="shared" si="0"/>
        <v/>
      </c>
      <c r="BR63" s="9" t="str">
        <f t="shared" si="21"/>
        <v/>
      </c>
      <c r="BS63" s="13"/>
      <c r="BT63" s="13"/>
      <c r="BU63" s="22"/>
      <c r="BV63" s="22"/>
      <c r="BW63" s="13"/>
      <c r="BX63" s="13"/>
      <c r="BY63" s="9" t="str">
        <f t="shared" si="28"/>
        <v/>
      </c>
      <c r="BZ63" s="9" t="str">
        <f t="shared" si="29"/>
        <v/>
      </c>
      <c r="CA63" s="21" t="str">
        <f t="shared" si="30"/>
        <v/>
      </c>
      <c r="CB63" s="21" t="str">
        <f t="shared" si="31"/>
        <v/>
      </c>
      <c r="CC63" s="9" t="str">
        <f t="shared" si="72"/>
        <v/>
      </c>
      <c r="CD63" s="9" t="str">
        <f t="shared" si="32"/>
        <v/>
      </c>
      <c r="CE63" s="9" t="str">
        <f t="shared" si="33"/>
        <v/>
      </c>
      <c r="CF63" s="9" t="e">
        <f ca="1">IF(AND($AX$3&lt;&gt;"",CA63&lt;&gt;"",CC63&gt;=IF(CC64="",0,CC64)),SUM(INDIRECT("ce"&amp;ROW()-CC63+1):CE63),"")</f>
        <v>#N/A</v>
      </c>
      <c r="CG63" s="9" t="e">
        <f t="shared" ca="1" si="34"/>
        <v>#N/A</v>
      </c>
      <c r="CH63" s="9" t="str">
        <f ca="1">IF(ISERROR(VLOOKUP(CG63*60,単価表!$B$4:$H$51,$AY$3,FALSE)),"",VLOOKUP(CG63*60,単価表!$B$4:$H$51,$AY$3,FALSE))</f>
        <v/>
      </c>
      <c r="CI63" s="9" t="str">
        <f ca="1">IF(CH63="","",CH63+IF(OR(TEXT($AX$3,"000000")="651000",TEXT($AX$3,"000000")="652000",TEXT($AX$3,"000000")="653000"),VLOOKUP(CG63*60,単価表!$B$4:$H$51,$AZ$3,FALSE),0))</f>
        <v/>
      </c>
      <c r="CJ63" s="9" t="str">
        <f t="shared" si="35"/>
        <v/>
      </c>
      <c r="CK63" s="9" t="str">
        <f t="shared" si="36"/>
        <v/>
      </c>
      <c r="CL63" s="11"/>
      <c r="CM63" s="11"/>
      <c r="CN63" s="22"/>
      <c r="CO63" s="22"/>
      <c r="CP63" s="10" t="str">
        <f t="shared" si="41"/>
        <v/>
      </c>
      <c r="CQ63" s="11"/>
      <c r="CR63" s="11"/>
      <c r="CS63" s="9" t="str">
        <f t="shared" si="44"/>
        <v/>
      </c>
      <c r="CT63" s="9" t="str">
        <f t="shared" si="45"/>
        <v/>
      </c>
      <c r="CU63" s="21" t="str">
        <f t="shared" si="46"/>
        <v/>
      </c>
      <c r="CV63" s="21" t="str">
        <f t="shared" si="47"/>
        <v/>
      </c>
      <c r="CW63" s="9" t="str">
        <f t="shared" si="73"/>
        <v/>
      </c>
      <c r="CX63" s="9" t="str">
        <f t="shared" si="48"/>
        <v/>
      </c>
      <c r="CY63" s="9" t="str">
        <f t="shared" si="49"/>
        <v/>
      </c>
      <c r="CZ63" s="9" t="str">
        <f t="shared" si="50"/>
        <v/>
      </c>
      <c r="DA63" s="9" t="str">
        <f t="shared" si="51"/>
        <v/>
      </c>
      <c r="DB63" s="9" t="e">
        <f ca="1">IF(AND($AX$3&lt;&gt;"",CU63&lt;&gt;"",CW63&gt;=IF(CW64="",0,CW64)),SUM(INDIRECT("da"&amp;ROW()-CW63+1):DA63),"")</f>
        <v>#N/A</v>
      </c>
      <c r="DC63" s="9" t="e">
        <f t="shared" ca="1" si="52"/>
        <v>#N/A</v>
      </c>
      <c r="DD63" s="9" t="str">
        <f ca="1">IF(ISERROR(VLOOKUP(DC63*60,単価表!$B$4:$G$51,$AY$3,FALSE)),"",VLOOKUP(DC63*60,単価表!$B$4:$G$51,$AY$3,FALSE))</f>
        <v/>
      </c>
      <c r="DE63" s="9" t="str">
        <f t="shared" si="53"/>
        <v/>
      </c>
      <c r="DF63" s="9" t="str">
        <f t="shared" si="54"/>
        <v/>
      </c>
      <c r="DG63" s="13"/>
      <c r="DH63" s="13"/>
      <c r="DI63" s="22"/>
      <c r="DJ63" s="22"/>
      <c r="DK63" s="10" t="str">
        <f t="shared" si="59"/>
        <v/>
      </c>
      <c r="DL63" s="13"/>
      <c r="DM63" s="9" t="str">
        <f t="shared" si="61"/>
        <v/>
      </c>
      <c r="DN63" s="9" t="str">
        <f t="shared" si="62"/>
        <v/>
      </c>
      <c r="DO63" s="21" t="str">
        <f t="shared" si="63"/>
        <v/>
      </c>
      <c r="DP63" s="21" t="str">
        <f t="shared" si="64"/>
        <v/>
      </c>
      <c r="DQ63" s="9" t="str">
        <f t="shared" si="74"/>
        <v/>
      </c>
      <c r="DR63" s="9" t="str">
        <f t="shared" si="65"/>
        <v/>
      </c>
      <c r="DS63" s="9" t="str">
        <f t="shared" si="66"/>
        <v/>
      </c>
      <c r="DT63" s="9" t="e">
        <f ca="1">IF(AND($AX$3&lt;&gt;"",DO63&lt;&gt;"",DQ63&gt;=IF(DQ64="",0,DQ64)),SUM(INDIRECT("ds"&amp;ROW()-DQ63+1):DS63),"")</f>
        <v>#N/A</v>
      </c>
      <c r="DU63" s="9" t="e">
        <f t="shared" ca="1" si="67"/>
        <v>#N/A</v>
      </c>
      <c r="DV63" s="9" t="str">
        <f ca="1">IF(ISERROR(VLOOKUP(DU63*60,単価表!$B$4:$H$51,$AY$3,FALSE)),"",VLOOKUP(DU63*60,単価表!$B$4:$H$51,$AY$3,FALSE))</f>
        <v/>
      </c>
      <c r="DW63" s="9" t="str">
        <f ca="1">IF(DV63="","",DV63+IF(OR(TEXT($AX$3,"000000")="651000",TEXT($AX$3,"000000")="652000",TEXT($AX$3,"000000")="653000"),VLOOKUP(DU63*60,単価表!$B$4:$H$51,$AZ$3,FALSE),0))</f>
        <v/>
      </c>
      <c r="DX63" s="9" t="str">
        <f t="shared" si="68"/>
        <v/>
      </c>
      <c r="DY63" s="9" t="str">
        <f t="shared" si="69"/>
        <v/>
      </c>
      <c r="DZ63" s="9" cm="1">
        <f t="array" ref="DZ63">IF(AND($B63&lt;&gt;"",$F63&lt;&gt;"",$J63&lt;&gt;"",OR($N63&lt;&gt;"",$Q63&lt;&gt;"",$T63&lt;&gt;"")),SUM(($BE$17:$BE$192&lt;&gt;ROW($B63))*($BF$17:$BF$192=$B63)*($BH$17:$BH$192&gt;$F63)*($BG$17:$BG$192&lt;$J63)),0)</f>
        <v>0</v>
      </c>
      <c r="EA63" s="9" cm="1">
        <f t="array" ref="EA63">IF(AND($B63&lt;&gt;"",$F63&lt;&gt;"",$J63&lt;&gt;"",OR($N63&lt;&gt;"",$Q63&lt;&gt;"",$T63&lt;&gt;"")),SUM(($BY$17:$BY$192&lt;&gt;ROW($B63))*($BZ$17:$BZ$192=$B63)*($CB$17:$CB$192&gt;$F63)*($CA$17:$CA$192&lt;$J63)),0)</f>
        <v>0</v>
      </c>
      <c r="EB63" s="9" cm="1">
        <f t="array" ref="EB63">IF(AND($B63&lt;&gt;"",$F63&lt;&gt;"",$J63&lt;&gt;"",OR($N63&lt;&gt;"",$Q63&lt;&gt;"",$T63&lt;&gt;"")),SUM(($CS$17:$CS$192&lt;&gt;ROW($B63))*($CT$17:$CT$192=$B63)*($CV$17:$CV$192&gt;$F63)*($CU$17:$CU$192&lt;$J63)),0)</f>
        <v>0</v>
      </c>
      <c r="EC63" s="9" cm="1">
        <f t="array" ref="EC63">IF(AND($B63&lt;&gt;"",$F63&lt;&gt;"",$J63&lt;&gt;"",OR($N63&lt;&gt;"",$Q63&lt;&gt;"",$T63&lt;&gt;"")),SUM(($DM$17:$DM$192&lt;&gt;ROW($B63))*($DN$17:$DN$192=$B63)*($DP$17:$DP$192&gt;$F63)*($DO$17:$DO$192&lt;$J63)),0)</f>
        <v>0</v>
      </c>
      <c r="ED63" s="9">
        <f t="shared" ca="1" si="70"/>
        <v>0</v>
      </c>
    </row>
    <row r="64" spans="2:134" ht="18" customHeight="1" x14ac:dyDescent="0.4">
      <c r="B64" s="91"/>
      <c r="C64" s="91"/>
      <c r="D64" s="91"/>
      <c r="E64" s="91"/>
      <c r="F64" s="90" t="s">
        <v>17</v>
      </c>
      <c r="G64" s="91"/>
      <c r="H64" s="91"/>
      <c r="I64" s="91"/>
      <c r="J64" s="90" t="s">
        <v>18</v>
      </c>
      <c r="K64" s="91"/>
      <c r="L64" s="91"/>
      <c r="M64" s="91"/>
      <c r="N64" s="92" t="s">
        <v>20</v>
      </c>
      <c r="O64" s="92"/>
      <c r="P64" s="92"/>
      <c r="Q64" s="92" t="s">
        <v>21</v>
      </c>
      <c r="R64" s="93"/>
      <c r="S64" s="93"/>
      <c r="T64" s="91" t="s">
        <v>22</v>
      </c>
      <c r="U64" s="91"/>
      <c r="V64" s="91"/>
      <c r="W64" s="91" t="s">
        <v>24</v>
      </c>
      <c r="X64" s="91"/>
      <c r="Y64" s="91"/>
      <c r="Z64" s="91" t="s">
        <v>22</v>
      </c>
      <c r="AA64" s="91"/>
      <c r="AB64" s="91"/>
      <c r="AC64" s="91" t="s">
        <v>24</v>
      </c>
      <c r="AD64" s="91"/>
      <c r="AE64" s="91"/>
      <c r="AF64" s="91"/>
      <c r="AG64" s="91" t="s">
        <v>22</v>
      </c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X64" s="11"/>
      <c r="AY64" s="11"/>
      <c r="AZ64" s="22"/>
      <c r="BA64" s="22"/>
      <c r="BB64" s="12"/>
      <c r="BC64" s="11"/>
      <c r="BD64" s="11"/>
      <c r="BE64" s="9" t="str">
        <f t="shared" si="12"/>
        <v/>
      </c>
      <c r="BF64" s="9" t="str">
        <f t="shared" si="13"/>
        <v/>
      </c>
      <c r="BG64" s="21" t="str">
        <f t="shared" si="14"/>
        <v/>
      </c>
      <c r="BH64" s="21" t="str">
        <f t="shared" si="15"/>
        <v/>
      </c>
      <c r="BI64" s="9" t="str">
        <f t="shared" si="71"/>
        <v/>
      </c>
      <c r="BJ64" s="10" t="str">
        <f t="shared" si="16"/>
        <v/>
      </c>
      <c r="BK64" s="9" t="str">
        <f t="shared" si="17"/>
        <v/>
      </c>
      <c r="BL64" s="9" t="str">
        <f t="shared" si="18"/>
        <v/>
      </c>
      <c r="BM64" s="9" t="str">
        <f t="shared" si="19"/>
        <v/>
      </c>
      <c r="BN64" s="9" t="e">
        <f ca="1">IF(AND($AX$3&lt;&gt;"",BG64&lt;&gt;"",BI64&gt;=IF(BI65="",0,BI65)),SUM(INDIRECT("bm"&amp;ROW()-BI64+1):BM64),"")</f>
        <v>#N/A</v>
      </c>
      <c r="BO64" s="9" t="e">
        <f t="shared" ca="1" si="20"/>
        <v>#N/A</v>
      </c>
      <c r="BP64" s="9" t="str">
        <f ca="1">IF(ISERROR(VLOOKUP(BO64*60,単価表!$B$4:$H$51,$AY$3,FALSE)),"",VLOOKUP(BO64*60,単価表!$B$4:$H$51,$AY$3,FALSE))</f>
        <v/>
      </c>
      <c r="BQ64" s="9" t="str">
        <f t="shared" si="0"/>
        <v/>
      </c>
      <c r="BR64" s="9" t="str">
        <f t="shared" si="21"/>
        <v/>
      </c>
      <c r="BS64" s="13"/>
      <c r="BT64" s="13"/>
      <c r="BU64" s="22"/>
      <c r="BV64" s="22"/>
      <c r="BW64" s="13"/>
      <c r="BX64" s="13"/>
      <c r="BY64" s="9" t="str">
        <f t="shared" si="28"/>
        <v/>
      </c>
      <c r="BZ64" s="9" t="str">
        <f t="shared" si="29"/>
        <v/>
      </c>
      <c r="CA64" s="21" t="str">
        <f t="shared" si="30"/>
        <v/>
      </c>
      <c r="CB64" s="21" t="str">
        <f t="shared" si="31"/>
        <v/>
      </c>
      <c r="CC64" s="9" t="str">
        <f t="shared" si="72"/>
        <v/>
      </c>
      <c r="CD64" s="9" t="str">
        <f t="shared" si="32"/>
        <v/>
      </c>
      <c r="CE64" s="9" t="str">
        <f t="shared" si="33"/>
        <v/>
      </c>
      <c r="CF64" s="9" t="e">
        <f ca="1">IF(AND($AX$3&lt;&gt;"",CA64&lt;&gt;"",CC64&gt;=IF(CC65="",0,CC65)),SUM(INDIRECT("ce"&amp;ROW()-CC64+1):CE64),"")</f>
        <v>#N/A</v>
      </c>
      <c r="CG64" s="9" t="e">
        <f t="shared" ca="1" si="34"/>
        <v>#N/A</v>
      </c>
      <c r="CH64" s="9" t="str">
        <f ca="1">IF(ISERROR(VLOOKUP(CG64*60,単価表!$B$4:$H$51,$AY$3,FALSE)),"",VLOOKUP(CG64*60,単価表!$B$4:$H$51,$AY$3,FALSE))</f>
        <v/>
      </c>
      <c r="CI64" s="9" t="str">
        <f ca="1">IF(CH64="","",CH64+IF(OR(TEXT($AX$3,"000000")="651000",TEXT($AX$3,"000000")="652000",TEXT($AX$3,"000000")="653000"),VLOOKUP(CG64*60,単価表!$B$4:$H$51,$AZ$3,FALSE),0))</f>
        <v/>
      </c>
      <c r="CJ64" s="9" t="str">
        <f t="shared" si="35"/>
        <v/>
      </c>
      <c r="CK64" s="9" t="str">
        <f t="shared" si="36"/>
        <v/>
      </c>
      <c r="CL64" s="11"/>
      <c r="CM64" s="11"/>
      <c r="CN64" s="22"/>
      <c r="CO64" s="22"/>
      <c r="CP64" s="10" t="str">
        <f t="shared" si="41"/>
        <v/>
      </c>
      <c r="CQ64" s="11"/>
      <c r="CR64" s="11"/>
      <c r="CS64" s="9" t="str">
        <f t="shared" si="44"/>
        <v/>
      </c>
      <c r="CT64" s="9" t="str">
        <f t="shared" si="45"/>
        <v/>
      </c>
      <c r="CU64" s="21" t="str">
        <f t="shared" si="46"/>
        <v/>
      </c>
      <c r="CV64" s="21" t="str">
        <f t="shared" si="47"/>
        <v/>
      </c>
      <c r="CW64" s="9" t="str">
        <f t="shared" si="73"/>
        <v/>
      </c>
      <c r="CX64" s="9" t="str">
        <f t="shared" si="48"/>
        <v/>
      </c>
      <c r="CY64" s="9" t="str">
        <f t="shared" si="49"/>
        <v/>
      </c>
      <c r="CZ64" s="9" t="str">
        <f t="shared" si="50"/>
        <v/>
      </c>
      <c r="DA64" s="9" t="str">
        <f t="shared" si="51"/>
        <v/>
      </c>
      <c r="DB64" s="9" t="e">
        <f ca="1">IF(AND($AX$3&lt;&gt;"",CU64&lt;&gt;"",CW64&gt;=IF(CW65="",0,CW65)),SUM(INDIRECT("da"&amp;ROW()-CW64+1):DA64),"")</f>
        <v>#N/A</v>
      </c>
      <c r="DC64" s="9" t="e">
        <f t="shared" ca="1" si="52"/>
        <v>#N/A</v>
      </c>
      <c r="DD64" s="9" t="str">
        <f ca="1">IF(ISERROR(VLOOKUP(DC64*60,単価表!$B$4:$G$51,$AY$3,FALSE)),"",VLOOKUP(DC64*60,単価表!$B$4:$G$51,$AY$3,FALSE))</f>
        <v/>
      </c>
      <c r="DE64" s="9" t="str">
        <f t="shared" si="53"/>
        <v/>
      </c>
      <c r="DF64" s="9" t="str">
        <f t="shared" si="54"/>
        <v/>
      </c>
      <c r="DG64" s="13"/>
      <c r="DH64" s="13"/>
      <c r="DI64" s="22"/>
      <c r="DJ64" s="22"/>
      <c r="DK64" s="10" t="str">
        <f t="shared" si="59"/>
        <v/>
      </c>
      <c r="DL64" s="13"/>
      <c r="DM64" s="9" t="str">
        <f t="shared" si="61"/>
        <v/>
      </c>
      <c r="DN64" s="9" t="str">
        <f t="shared" si="62"/>
        <v/>
      </c>
      <c r="DO64" s="21" t="str">
        <f t="shared" si="63"/>
        <v/>
      </c>
      <c r="DP64" s="21" t="str">
        <f t="shared" si="64"/>
        <v/>
      </c>
      <c r="DQ64" s="9" t="str">
        <f t="shared" si="74"/>
        <v/>
      </c>
      <c r="DR64" s="9" t="str">
        <f t="shared" si="65"/>
        <v/>
      </c>
      <c r="DS64" s="9" t="str">
        <f t="shared" si="66"/>
        <v/>
      </c>
      <c r="DT64" s="9" t="e">
        <f ca="1">IF(AND($AX$3&lt;&gt;"",DO64&lt;&gt;"",DQ64&gt;=IF(DQ65="",0,DQ65)),SUM(INDIRECT("ds"&amp;ROW()-DQ64+1):DS64),"")</f>
        <v>#N/A</v>
      </c>
      <c r="DU64" s="9" t="e">
        <f t="shared" ca="1" si="67"/>
        <v>#N/A</v>
      </c>
      <c r="DV64" s="9" t="str">
        <f ca="1">IF(ISERROR(VLOOKUP(DU64*60,単価表!$B$4:$H$51,$AY$3,FALSE)),"",VLOOKUP(DU64*60,単価表!$B$4:$H$51,$AY$3,FALSE))</f>
        <v/>
      </c>
      <c r="DW64" s="9" t="str">
        <f ca="1">IF(DV64="","",DV64+IF(OR(TEXT($AX$3,"000000")="651000",TEXT($AX$3,"000000")="652000",TEXT($AX$3,"000000")="653000"),VLOOKUP(DU64*60,単価表!$B$4:$H$51,$AZ$3,FALSE),0))</f>
        <v/>
      </c>
      <c r="DX64" s="9" t="str">
        <f t="shared" si="68"/>
        <v/>
      </c>
      <c r="DY64" s="9" t="str">
        <f t="shared" si="69"/>
        <v/>
      </c>
      <c r="DZ64" s="9" cm="1">
        <f t="array" ref="DZ64">IF(AND($B64&lt;&gt;"",$F64&lt;&gt;"",$J64&lt;&gt;"",OR($N64&lt;&gt;"",$Q64&lt;&gt;"",$T64&lt;&gt;"")),SUM(($BE$17:$BE$192&lt;&gt;ROW($B64))*($BF$17:$BF$192=$B64)*($BH$17:$BH$192&gt;$F64)*($BG$17:$BG$192&lt;$J64)),0)</f>
        <v>0</v>
      </c>
      <c r="EA64" s="9" cm="1">
        <f t="array" ref="EA64">IF(AND($B64&lt;&gt;"",$F64&lt;&gt;"",$J64&lt;&gt;"",OR($N64&lt;&gt;"",$Q64&lt;&gt;"",$T64&lt;&gt;"")),SUM(($BY$17:$BY$192&lt;&gt;ROW($B64))*($BZ$17:$BZ$192=$B64)*($CB$17:$CB$192&gt;$F64)*($CA$17:$CA$192&lt;$J64)),0)</f>
        <v>0</v>
      </c>
      <c r="EB64" s="9" cm="1">
        <f t="array" ref="EB64">IF(AND($B64&lt;&gt;"",$F64&lt;&gt;"",$J64&lt;&gt;"",OR($N64&lt;&gt;"",$Q64&lt;&gt;"",$T64&lt;&gt;"")),SUM(($CS$17:$CS$192&lt;&gt;ROW($B64))*($CT$17:$CT$192=$B64)*($CV$17:$CV$192&gt;$F64)*($CU$17:$CU$192&lt;$J64)),0)</f>
        <v>0</v>
      </c>
      <c r="EC64" s="9" cm="1">
        <f t="array" ref="EC64">IF(AND($B64&lt;&gt;"",$F64&lt;&gt;"",$J64&lt;&gt;"",OR($N64&lt;&gt;"",$Q64&lt;&gt;"",$T64&lt;&gt;"")),SUM(($DM$17:$DM$192&lt;&gt;ROW($B64))*($DN$17:$DN$192=$B64)*($DP$17:$DP$192&gt;$F64)*($DO$17:$DO$192&lt;$J64)),0)</f>
        <v>0</v>
      </c>
      <c r="ED64" s="9">
        <f t="shared" ca="1" si="70"/>
        <v>0</v>
      </c>
    </row>
    <row r="65" spans="2:134" ht="18" customHeight="1" x14ac:dyDescent="0.4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2"/>
      <c r="O65" s="92"/>
      <c r="P65" s="92"/>
      <c r="Q65" s="93"/>
      <c r="R65" s="93"/>
      <c r="S65" s="93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X65" s="11"/>
      <c r="AY65" s="11"/>
      <c r="AZ65" s="22"/>
      <c r="BA65" s="22"/>
      <c r="BB65" s="12"/>
      <c r="BC65" s="11"/>
      <c r="BD65" s="11"/>
      <c r="BE65" s="9" t="str">
        <f t="shared" si="12"/>
        <v/>
      </c>
      <c r="BF65" s="9" t="str">
        <f t="shared" si="13"/>
        <v/>
      </c>
      <c r="BG65" s="21" t="str">
        <f t="shared" si="14"/>
        <v/>
      </c>
      <c r="BH65" s="21" t="str">
        <f t="shared" si="15"/>
        <v/>
      </c>
      <c r="BI65" s="9" t="str">
        <f t="shared" si="71"/>
        <v/>
      </c>
      <c r="BJ65" s="10" t="str">
        <f t="shared" si="16"/>
        <v/>
      </c>
      <c r="BK65" s="9" t="str">
        <f t="shared" si="17"/>
        <v/>
      </c>
      <c r="BL65" s="9" t="str">
        <f t="shared" si="18"/>
        <v/>
      </c>
      <c r="BM65" s="9" t="str">
        <f t="shared" si="19"/>
        <v/>
      </c>
      <c r="BN65" s="9" t="e">
        <f ca="1">IF(AND($AX$3&lt;&gt;"",BG65&lt;&gt;"",BI65&gt;=IF(BI66="",0,BI66)),SUM(INDIRECT("bm"&amp;ROW()-BI65+1):BM65),"")</f>
        <v>#N/A</v>
      </c>
      <c r="BO65" s="9" t="e">
        <f t="shared" ca="1" si="20"/>
        <v>#N/A</v>
      </c>
      <c r="BP65" s="9" t="str">
        <f ca="1">IF(ISERROR(VLOOKUP(BO65*60,単価表!$B$4:$H$51,$AY$3,FALSE)),"",VLOOKUP(BO65*60,単価表!$B$4:$H$51,$AY$3,FALSE))</f>
        <v/>
      </c>
      <c r="BQ65" s="9" t="str">
        <f t="shared" si="0"/>
        <v/>
      </c>
      <c r="BR65" s="9" t="str">
        <f t="shared" si="21"/>
        <v/>
      </c>
      <c r="BS65" s="13"/>
      <c r="BT65" s="13"/>
      <c r="BU65" s="22"/>
      <c r="BV65" s="22"/>
      <c r="BW65" s="13"/>
      <c r="BX65" s="13"/>
      <c r="BY65" s="9" t="str">
        <f t="shared" si="28"/>
        <v/>
      </c>
      <c r="BZ65" s="9" t="str">
        <f t="shared" si="29"/>
        <v/>
      </c>
      <c r="CA65" s="21" t="str">
        <f t="shared" si="30"/>
        <v/>
      </c>
      <c r="CB65" s="21" t="str">
        <f t="shared" si="31"/>
        <v/>
      </c>
      <c r="CC65" s="9" t="str">
        <f t="shared" si="72"/>
        <v/>
      </c>
      <c r="CD65" s="9" t="str">
        <f t="shared" si="32"/>
        <v/>
      </c>
      <c r="CE65" s="9" t="str">
        <f t="shared" si="33"/>
        <v/>
      </c>
      <c r="CF65" s="9" t="e">
        <f ca="1">IF(AND($AX$3&lt;&gt;"",CA65&lt;&gt;"",CC65&gt;=IF(CC66="",0,CC66)),SUM(INDIRECT("ce"&amp;ROW()-CC65+1):CE65),"")</f>
        <v>#N/A</v>
      </c>
      <c r="CG65" s="9" t="e">
        <f t="shared" ca="1" si="34"/>
        <v>#N/A</v>
      </c>
      <c r="CH65" s="9" t="str">
        <f ca="1">IF(ISERROR(VLOOKUP(CG65*60,単価表!$B$4:$H$51,$AY$3,FALSE)),"",VLOOKUP(CG65*60,単価表!$B$4:$H$51,$AY$3,FALSE))</f>
        <v/>
      </c>
      <c r="CI65" s="9" t="str">
        <f ca="1">IF(CH65="","",CH65+IF(OR(TEXT($AX$3,"000000")="651000",TEXT($AX$3,"000000")="652000",TEXT($AX$3,"000000")="653000"),VLOOKUP(CG65*60,単価表!$B$4:$H$51,$AZ$3,FALSE),0))</f>
        <v/>
      </c>
      <c r="CJ65" s="9" t="str">
        <f t="shared" si="35"/>
        <v/>
      </c>
      <c r="CK65" s="9" t="str">
        <f t="shared" si="36"/>
        <v/>
      </c>
      <c r="CL65" s="11"/>
      <c r="CM65" s="11"/>
      <c r="CN65" s="22"/>
      <c r="CO65" s="22"/>
      <c r="CP65" s="10" t="str">
        <f t="shared" si="41"/>
        <v/>
      </c>
      <c r="CQ65" s="11"/>
      <c r="CR65" s="11"/>
      <c r="CS65" s="9" t="str">
        <f t="shared" si="44"/>
        <v/>
      </c>
      <c r="CT65" s="9" t="str">
        <f t="shared" si="45"/>
        <v/>
      </c>
      <c r="CU65" s="21" t="str">
        <f t="shared" si="46"/>
        <v/>
      </c>
      <c r="CV65" s="21" t="str">
        <f t="shared" si="47"/>
        <v/>
      </c>
      <c r="CW65" s="9" t="str">
        <f t="shared" si="73"/>
        <v/>
      </c>
      <c r="CX65" s="9" t="str">
        <f t="shared" si="48"/>
        <v/>
      </c>
      <c r="CY65" s="9" t="str">
        <f t="shared" si="49"/>
        <v/>
      </c>
      <c r="CZ65" s="9" t="str">
        <f t="shared" si="50"/>
        <v/>
      </c>
      <c r="DA65" s="9" t="str">
        <f t="shared" si="51"/>
        <v/>
      </c>
      <c r="DB65" s="9" t="e">
        <f ca="1">IF(AND($AX$3&lt;&gt;"",CU65&lt;&gt;"",CW65&gt;=IF(CW66="",0,CW66)),SUM(INDIRECT("da"&amp;ROW()-CW65+1):DA65),"")</f>
        <v>#N/A</v>
      </c>
      <c r="DC65" s="9" t="e">
        <f t="shared" ca="1" si="52"/>
        <v>#N/A</v>
      </c>
      <c r="DD65" s="9" t="str">
        <f ca="1">IF(ISERROR(VLOOKUP(DC65*60,単価表!$B$4:$G$51,$AY$3,FALSE)),"",VLOOKUP(DC65*60,単価表!$B$4:$G$51,$AY$3,FALSE))</f>
        <v/>
      </c>
      <c r="DE65" s="9" t="str">
        <f t="shared" si="53"/>
        <v/>
      </c>
      <c r="DF65" s="9" t="str">
        <f t="shared" si="54"/>
        <v/>
      </c>
      <c r="DG65" s="13"/>
      <c r="DH65" s="13"/>
      <c r="DI65" s="22"/>
      <c r="DJ65" s="22"/>
      <c r="DK65" s="10" t="str">
        <f t="shared" si="59"/>
        <v/>
      </c>
      <c r="DL65" s="13"/>
      <c r="DM65" s="9" t="str">
        <f t="shared" si="61"/>
        <v/>
      </c>
      <c r="DN65" s="9" t="str">
        <f t="shared" si="62"/>
        <v/>
      </c>
      <c r="DO65" s="21" t="str">
        <f t="shared" si="63"/>
        <v/>
      </c>
      <c r="DP65" s="21" t="str">
        <f t="shared" si="64"/>
        <v/>
      </c>
      <c r="DQ65" s="9" t="str">
        <f t="shared" si="74"/>
        <v/>
      </c>
      <c r="DR65" s="9" t="str">
        <f t="shared" si="65"/>
        <v/>
      </c>
      <c r="DS65" s="9" t="str">
        <f t="shared" si="66"/>
        <v/>
      </c>
      <c r="DT65" s="9" t="e">
        <f ca="1">IF(AND($AX$3&lt;&gt;"",DO65&lt;&gt;"",DQ65&gt;=IF(DQ66="",0,DQ66)),SUM(INDIRECT("ds"&amp;ROW()-DQ65+1):DS65),"")</f>
        <v>#N/A</v>
      </c>
      <c r="DU65" s="9" t="e">
        <f t="shared" ca="1" si="67"/>
        <v>#N/A</v>
      </c>
      <c r="DV65" s="9" t="str">
        <f ca="1">IF(ISERROR(VLOOKUP(DU65*60,単価表!$B$4:$H$51,$AY$3,FALSE)),"",VLOOKUP(DU65*60,単価表!$B$4:$H$51,$AY$3,FALSE))</f>
        <v/>
      </c>
      <c r="DW65" s="9" t="str">
        <f ca="1">IF(DV65="","",DV65+IF(OR(TEXT($AX$3,"000000")="651000",TEXT($AX$3,"000000")="652000",TEXT($AX$3,"000000")="653000"),VLOOKUP(DU65*60,単価表!$B$4:$H$51,$AZ$3,FALSE),0))</f>
        <v/>
      </c>
      <c r="DX65" s="9" t="str">
        <f t="shared" si="68"/>
        <v/>
      </c>
      <c r="DY65" s="9" t="str">
        <f t="shared" si="69"/>
        <v/>
      </c>
      <c r="DZ65" s="9" cm="1">
        <f t="array" ref="DZ65">IF(AND($B65&lt;&gt;"",$F65&lt;&gt;"",$J65&lt;&gt;"",OR($N65&lt;&gt;"",$Q65&lt;&gt;"",$T65&lt;&gt;"")),SUM(($BE$17:$BE$192&lt;&gt;ROW($B65))*($BF$17:$BF$192=$B65)*($BH$17:$BH$192&gt;$F65)*($BG$17:$BG$192&lt;$J65)),0)</f>
        <v>0</v>
      </c>
      <c r="EA65" s="9" cm="1">
        <f t="array" ref="EA65">IF(AND($B65&lt;&gt;"",$F65&lt;&gt;"",$J65&lt;&gt;"",OR($N65&lt;&gt;"",$Q65&lt;&gt;"",$T65&lt;&gt;"")),SUM(($BY$17:$BY$192&lt;&gt;ROW($B65))*($BZ$17:$BZ$192=$B65)*($CB$17:$CB$192&gt;$F65)*($CA$17:$CA$192&lt;$J65)),0)</f>
        <v>0</v>
      </c>
      <c r="EB65" s="9" cm="1">
        <f t="array" ref="EB65">IF(AND($B65&lt;&gt;"",$F65&lt;&gt;"",$J65&lt;&gt;"",OR($N65&lt;&gt;"",$Q65&lt;&gt;"",$T65&lt;&gt;"")),SUM(($CS$17:$CS$192&lt;&gt;ROW($B65))*($CT$17:$CT$192=$B65)*($CV$17:$CV$192&gt;$F65)*($CU$17:$CU$192&lt;$J65)),0)</f>
        <v>0</v>
      </c>
      <c r="EC65" s="9" cm="1">
        <f t="array" ref="EC65">IF(AND($B65&lt;&gt;"",$F65&lt;&gt;"",$J65&lt;&gt;"",OR($N65&lt;&gt;"",$Q65&lt;&gt;"",$T65&lt;&gt;"")),SUM(($DM$17:$DM$192&lt;&gt;ROW($B65))*($DN$17:$DN$192=$B65)*($DP$17:$DP$192&gt;$F65)*($DO$17:$DO$192&lt;$J65)),0)</f>
        <v>0</v>
      </c>
      <c r="ED65" s="9">
        <f t="shared" ca="1" si="70"/>
        <v>0</v>
      </c>
    </row>
    <row r="66" spans="2:134" ht="21.75" customHeight="1" x14ac:dyDescent="0.4">
      <c r="B66" s="86"/>
      <c r="C66" s="86"/>
      <c r="D66" s="132" t="str">
        <f>IF($B66="","",TEXT(TEXT($C$2,"YYYY/MM")&amp;"/"&amp;TEXT($B66,"00"),"AAA"))</f>
        <v/>
      </c>
      <c r="E66" s="132"/>
      <c r="F66" s="88"/>
      <c r="G66" s="88"/>
      <c r="H66" s="88"/>
      <c r="I66" s="88"/>
      <c r="J66" s="88"/>
      <c r="K66" s="88"/>
      <c r="L66" s="88"/>
      <c r="M66" s="88"/>
      <c r="N66" s="89"/>
      <c r="O66" s="89"/>
      <c r="P66" s="89"/>
      <c r="Q66" s="89"/>
      <c r="R66" s="89"/>
      <c r="S66" s="89"/>
      <c r="T66" s="89"/>
      <c r="U66" s="89"/>
      <c r="V66" s="89"/>
      <c r="W66" s="133" t="str">
        <f>IF(AND(BQ66="",DE66=""),IF(OR(N66&lt;&gt;"",Q66&lt;&gt;""),"―",""),IF(OR(BQ66="最低時間未満",DE66="最低時間未満"),"不可",SUM(BQ66,DE66)))</f>
        <v/>
      </c>
      <c r="X66" s="133"/>
      <c r="Y66" s="133"/>
      <c r="Z66" s="133" t="str">
        <f>IF(AND(CJ66="",DX66=""),IF(T66&lt;&gt;"","―",""),IF(OR(CJ66="最低時間未満",DX66="最低時間未満"),"不可",SUM(CJ66,DX66)))</f>
        <v/>
      </c>
      <c r="AA66" s="133"/>
      <c r="AB66" s="133"/>
      <c r="AC66" s="134" t="str">
        <f>IF(AND(BR66="",DF66=""),IF(OR(N66&lt;&gt;"",Q66&lt;&gt;""),"―",""),IF(BR66="",0,BR66)+IF(DF66="",0,DF66))</f>
        <v/>
      </c>
      <c r="AD66" s="134"/>
      <c r="AE66" s="134"/>
      <c r="AF66" s="134"/>
      <c r="AG66" s="134" t="str">
        <f>IF(AND(CK66="",DY66=""),IF(T66&lt;&gt;"","―",""),IF(CK66="",0,CK66)+IF(DY66="",0,DY66))</f>
        <v/>
      </c>
      <c r="AH66" s="134"/>
      <c r="AI66" s="134"/>
      <c r="AJ66" s="134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20"/>
      <c r="AX66" s="10" t="str">
        <f t="shared" ref="AX66:AX94" si="76">IF(AND(F66&lt;&gt;"",AV66&lt;&gt;2,OR(N66&lt;&gt;"",Q66&lt;&gt;"")),ROW(),"")</f>
        <v/>
      </c>
      <c r="AY66" s="10" t="str">
        <f t="shared" ref="AY66:AY94" si="77">IF(AND(F66&lt;&gt;"",AV66&lt;&gt;2,OR(N66&lt;&gt;"",Q66&lt;&gt;"")),B66,"")</f>
        <v/>
      </c>
      <c r="AZ66" s="21" t="str">
        <f t="shared" ref="AZ66:AZ94" si="78">IF(AND(F66&lt;&gt;"",AV66&lt;&gt;2,OR(N66&lt;&gt;"",Q66&lt;&gt;"")),F66,"")</f>
        <v/>
      </c>
      <c r="BA66" s="21" t="str">
        <f t="shared" ref="BA66:BA94" si="79">IF(AND(F66&lt;&gt;"",AV66&lt;&gt;2,OR(N66&lt;&gt;"",Q66&lt;&gt;"")),J66,"")</f>
        <v/>
      </c>
      <c r="BB66" s="10" t="str">
        <f t="shared" ref="BB66:BB81" si="80">IF(AND(AZ66&lt;&gt;"",BA66&lt;&gt;""),HOUR(BA66-AZ66) * 60 + MINUTE(BA66-AZ66),"")</f>
        <v/>
      </c>
      <c r="BC66" s="10" t="str">
        <f t="shared" ref="BC66:BC94" si="81">IF(AND(F66&lt;&gt;"",AV66&lt;&gt;2,OR(N66&lt;&gt;"",Q66&lt;&gt;"")),N66,"")</f>
        <v/>
      </c>
      <c r="BD66" s="10" t="str">
        <f t="shared" ref="BD66:BD94" si="82">IF(AND(F66&lt;&gt;"",AV66&lt;&gt;2,OR(N66&lt;&gt;"",Q66&lt;&gt;"")),Q66,"")</f>
        <v/>
      </c>
      <c r="BE66" s="9" t="str">
        <f t="shared" si="12"/>
        <v/>
      </c>
      <c r="BF66" s="9" t="str">
        <f t="shared" si="13"/>
        <v/>
      </c>
      <c r="BG66" s="21" t="str">
        <f t="shared" si="14"/>
        <v/>
      </c>
      <c r="BH66" s="21" t="str">
        <f t="shared" si="15"/>
        <v/>
      </c>
      <c r="BI66" s="9" t="str">
        <f t="shared" si="71"/>
        <v/>
      </c>
      <c r="BJ66" s="10" t="str">
        <f t="shared" si="16"/>
        <v/>
      </c>
      <c r="BK66" s="9" t="str">
        <f t="shared" si="17"/>
        <v/>
      </c>
      <c r="BL66" s="9" t="str">
        <f t="shared" si="18"/>
        <v/>
      </c>
      <c r="BM66" s="9" t="str">
        <f t="shared" si="19"/>
        <v/>
      </c>
      <c r="BN66" s="9" t="e">
        <f ca="1">IF(AND($AX$3&lt;&gt;"",BG66&lt;&gt;"",BI66&gt;=IF(BI67="",0,BI67)),SUM(INDIRECT("bm"&amp;ROW()-BI66+1):BM66),"")</f>
        <v>#N/A</v>
      </c>
      <c r="BO66" s="9" t="e">
        <f t="shared" ca="1" si="20"/>
        <v>#N/A</v>
      </c>
      <c r="BP66" s="9" t="str">
        <f ca="1">IF(ISERROR(VLOOKUP(BO66*60,単価表!$B$4:$H$51,$AY$3,FALSE)),"",VLOOKUP(BO66*60,単価表!$B$4:$H$51,$AY$3,FALSE))</f>
        <v/>
      </c>
      <c r="BQ66" s="9" t="str">
        <f t="shared" si="0"/>
        <v/>
      </c>
      <c r="BR66" s="9" t="str">
        <f t="shared" si="21"/>
        <v/>
      </c>
      <c r="BS66" s="9" t="str">
        <f t="shared" si="22"/>
        <v/>
      </c>
      <c r="BT66" s="9" t="str">
        <f t="shared" si="23"/>
        <v/>
      </c>
      <c r="BU66" s="21" t="str">
        <f t="shared" si="24"/>
        <v/>
      </c>
      <c r="BV66" s="21" t="str">
        <f t="shared" si="25"/>
        <v/>
      </c>
      <c r="BW66" s="10" t="str">
        <f t="shared" ref="BW66:BW81" si="83">IF(AND(BU66&lt;&gt;"",BV66&lt;&gt;""),HOUR(BV66-BU66) * 60 + MINUTE(BV66-BU66),"")</f>
        <v/>
      </c>
      <c r="BX66" s="9" t="str">
        <f t="shared" si="27"/>
        <v/>
      </c>
      <c r="BY66" s="9" t="str">
        <f t="shared" si="28"/>
        <v/>
      </c>
      <c r="BZ66" s="9" t="str">
        <f t="shared" si="29"/>
        <v/>
      </c>
      <c r="CA66" s="21" t="str">
        <f t="shared" si="30"/>
        <v/>
      </c>
      <c r="CB66" s="21" t="str">
        <f t="shared" si="31"/>
        <v/>
      </c>
      <c r="CC66" s="9" t="str">
        <f t="shared" si="72"/>
        <v/>
      </c>
      <c r="CD66" s="9" t="str">
        <f t="shared" si="32"/>
        <v/>
      </c>
      <c r="CE66" s="9" t="str">
        <f t="shared" si="33"/>
        <v/>
      </c>
      <c r="CF66" s="9" t="e">
        <f ca="1">IF(AND($AX$3&lt;&gt;"",CA66&lt;&gt;"",CC66&gt;=IF(CC67="",0,CC67)),SUM(INDIRECT("ce"&amp;ROW()-CC66+1):CE66),"")</f>
        <v>#N/A</v>
      </c>
      <c r="CG66" s="9" t="e">
        <f t="shared" ca="1" si="34"/>
        <v>#N/A</v>
      </c>
      <c r="CH66" s="9" t="str">
        <f ca="1">IF(ISERROR(VLOOKUP(CG66*60,単価表!$B$4:$H$51,$AY$3,FALSE)),"",VLOOKUP(CG66*60,単価表!$B$4:$H$51,$AY$3,FALSE))</f>
        <v/>
      </c>
      <c r="CI66" s="9" t="str">
        <f ca="1">IF(CH66="","",CH66+IF(OR(TEXT($AX$3,"000000")="651000",TEXT($AX$3,"000000")="652000",TEXT($AX$3,"000000")="653000"),VLOOKUP(CG66*60,単価表!$B$4:$H$51,$AZ$3,FALSE),0))</f>
        <v/>
      </c>
      <c r="CJ66" s="9" t="str">
        <f t="shared" si="35"/>
        <v/>
      </c>
      <c r="CK66" s="9" t="str">
        <f t="shared" si="36"/>
        <v/>
      </c>
      <c r="CL66" s="9" t="str">
        <f t="shared" ref="CL66:CL94" si="84">IF(AND(F66&lt;&gt;"",OR(AV66=2,AK66=2),OR(N66&lt;&gt;"",Q66&lt;&gt;"")),ROW(),"")</f>
        <v/>
      </c>
      <c r="CM66" s="9" t="str">
        <f t="shared" ref="CM66:CM94" si="85">IF(AND(F66&lt;&gt;"",OR(AV66=2,AK66=2),OR(N66&lt;&gt;"",Q66&lt;&gt;"")),B66,"")</f>
        <v/>
      </c>
      <c r="CN66" s="21" t="str">
        <f t="shared" ref="CN66:CN94" si="86">IF(AND(F66&lt;&gt;"",OR(AV66=2,AK66=2),OR(N66&lt;&gt;"",Q66&lt;&gt;"")),F66,"")</f>
        <v/>
      </c>
      <c r="CO66" s="21" t="str">
        <f t="shared" ref="CO66:CO94" si="87">IF(AND(F66&lt;&gt;"",OR(AV66=2,AK66=2),OR(N66&lt;&gt;"",Q66&lt;&gt;"")),J66,"")</f>
        <v/>
      </c>
      <c r="CP66" s="10" t="str">
        <f t="shared" si="41"/>
        <v/>
      </c>
      <c r="CQ66" s="9" t="str">
        <f t="shared" ref="CQ66:CQ94" si="88">IF(AND(F66&lt;&gt;"",OR(AV66=2,AK66=2),OR(N66&lt;&gt;"",Q66&lt;&gt;"")),N66,"")</f>
        <v/>
      </c>
      <c r="CR66" s="9" t="str">
        <f t="shared" ref="CR66:CR94" si="89">IF(AND(F66&lt;&gt;"",OR(AV66=2,AK66=2),OR(N66&lt;&gt;"",Q66&lt;&gt;"")),Q66,"")</f>
        <v/>
      </c>
      <c r="CS66" s="9" t="str">
        <f t="shared" si="44"/>
        <v/>
      </c>
      <c r="CT66" s="9" t="str">
        <f t="shared" si="45"/>
        <v/>
      </c>
      <c r="CU66" s="21" t="str">
        <f t="shared" si="46"/>
        <v/>
      </c>
      <c r="CV66" s="21" t="str">
        <f t="shared" si="47"/>
        <v/>
      </c>
      <c r="CW66" s="9" t="str">
        <f t="shared" si="73"/>
        <v/>
      </c>
      <c r="CX66" s="9" t="str">
        <f t="shared" si="48"/>
        <v/>
      </c>
      <c r="CY66" s="9" t="str">
        <f t="shared" si="49"/>
        <v/>
      </c>
      <c r="CZ66" s="9" t="str">
        <f t="shared" si="50"/>
        <v/>
      </c>
      <c r="DA66" s="9" t="str">
        <f t="shared" si="51"/>
        <v/>
      </c>
      <c r="DB66" s="9" t="e">
        <f ca="1">IF(AND($AX$3&lt;&gt;"",CU66&lt;&gt;"",CW66&gt;=IF(CW67="",0,CW67)),SUM(INDIRECT("da"&amp;ROW()-CW66+1):DA66),"")</f>
        <v>#N/A</v>
      </c>
      <c r="DC66" s="9" t="e">
        <f t="shared" ca="1" si="52"/>
        <v>#N/A</v>
      </c>
      <c r="DD66" s="9" t="str">
        <f ca="1">IF(ISERROR(VLOOKUP(DC66*60,単価表!$B$4:$G$51,$AY$3,FALSE)),"",VLOOKUP(DC66*60,単価表!$B$4:$G$51,$AY$3,FALSE))</f>
        <v/>
      </c>
      <c r="DE66" s="9" t="str">
        <f t="shared" si="53"/>
        <v/>
      </c>
      <c r="DF66" s="9" t="str">
        <f t="shared" si="54"/>
        <v/>
      </c>
      <c r="DG66" s="9" t="str">
        <f t="shared" ref="DG66:DG94" si="90">IF(AND(F66&lt;&gt;"",OR(AV66=2,AK66=2),T66&lt;&gt;""),ROW(),"")</f>
        <v/>
      </c>
      <c r="DH66" s="9" t="str">
        <f t="shared" ref="DH66:DH94" si="91">IF(AND(F66&lt;&gt;"",OR(AV66=2,AK66=2),T66&lt;&gt;""),B66,"")</f>
        <v/>
      </c>
      <c r="DI66" s="21" t="str">
        <f t="shared" ref="DI66:DI94" si="92">IF(AND(F66&lt;&gt;"",OR(AV66=2,AK66=2),T66&lt;&gt;""),F66,"")</f>
        <v/>
      </c>
      <c r="DJ66" s="21" t="str">
        <f t="shared" ref="DJ66:DJ94" si="93">IF(AND(F66&lt;&gt;"",OR(AV66=2,AK66=2),T66&lt;&gt;""),J66,"")</f>
        <v/>
      </c>
      <c r="DK66" s="10" t="str">
        <f t="shared" si="59"/>
        <v/>
      </c>
      <c r="DL66" s="9" t="str">
        <f t="shared" ref="DL66:DL94" si="94">IF(AND(F66&lt;&gt;"",OR(AV66=2,AK66=2),T66&lt;&gt;""),T66,"")</f>
        <v/>
      </c>
      <c r="DM66" s="9" t="str">
        <f t="shared" si="61"/>
        <v/>
      </c>
      <c r="DN66" s="9" t="str">
        <f t="shared" si="62"/>
        <v/>
      </c>
      <c r="DO66" s="21" t="str">
        <f t="shared" si="63"/>
        <v/>
      </c>
      <c r="DP66" s="21" t="str">
        <f t="shared" si="64"/>
        <v/>
      </c>
      <c r="DQ66" s="9" t="str">
        <f t="shared" si="74"/>
        <v/>
      </c>
      <c r="DR66" s="9" t="str">
        <f t="shared" si="65"/>
        <v/>
      </c>
      <c r="DS66" s="9" t="str">
        <f t="shared" si="66"/>
        <v/>
      </c>
      <c r="DT66" s="9" t="e">
        <f ca="1">IF(AND($AX$3&lt;&gt;"",DO66&lt;&gt;"",DQ66&gt;=IF(DQ67="",0,DQ67)),SUM(INDIRECT("ds"&amp;ROW()-DQ66+1):DS66),"")</f>
        <v>#N/A</v>
      </c>
      <c r="DU66" s="9" t="e">
        <f t="shared" ca="1" si="67"/>
        <v>#N/A</v>
      </c>
      <c r="DV66" s="9" t="str">
        <f ca="1">IF(ISERROR(VLOOKUP(DU66*60,単価表!$B$4:$H$51,$AY$3,FALSE)),"",VLOOKUP(DU66*60,単価表!$B$4:$H$51,$AY$3,FALSE))</f>
        <v/>
      </c>
      <c r="DW66" s="9" t="str">
        <f ca="1">IF(DV66="","",DV66+IF(OR(TEXT($AX$3,"000000")="651000",TEXT($AX$3,"000000")="652000",TEXT($AX$3,"000000")="653000"),VLOOKUP(DU66*60,単価表!$B$4:$H$51,$AZ$3,FALSE),0))</f>
        <v/>
      </c>
      <c r="DX66" s="9" t="str">
        <f t="shared" si="68"/>
        <v/>
      </c>
      <c r="DY66" s="9" t="str">
        <f t="shared" si="69"/>
        <v/>
      </c>
      <c r="DZ66" s="9" cm="1">
        <f t="array" ref="DZ66">IF(AND($B66&lt;&gt;"",$F66&lt;&gt;"",$J66&lt;&gt;"",OR($N66&lt;&gt;"",$Q66&lt;&gt;"",$T66&lt;&gt;"")),SUM(($BE$17:$BE$192&lt;&gt;ROW($B66))*($BF$17:$BF$192=$B66)*($BH$17:$BH$192&gt;$F66)*($BG$17:$BG$192&lt;$J66)),0)</f>
        <v>0</v>
      </c>
      <c r="EA66" s="9" cm="1">
        <f t="array" ref="EA66">IF(AND($B66&lt;&gt;"",$F66&lt;&gt;"",$J66&lt;&gt;"",OR($N66&lt;&gt;"",$Q66&lt;&gt;"",$T66&lt;&gt;"")),SUM(($BY$17:$BY$192&lt;&gt;ROW($B66))*($BZ$17:$BZ$192=$B66)*($CB$17:$CB$192&gt;$F66)*($CA$17:$CA$192&lt;$J66)),0)</f>
        <v>0</v>
      </c>
      <c r="EB66" s="9" cm="1">
        <f t="array" ref="EB66">IF(AND($B66&lt;&gt;"",$F66&lt;&gt;"",$J66&lt;&gt;"",OR($N66&lt;&gt;"",$Q66&lt;&gt;"",$T66&lt;&gt;"")),SUM(($CS$17:$CS$192&lt;&gt;ROW($B66))*($CT$17:$CT$192=$B66)*($CV$17:$CV$192&gt;$F66)*($CU$17:$CU$192&lt;$J66)),0)</f>
        <v>0</v>
      </c>
      <c r="EC66" s="9" cm="1">
        <f t="array" ref="EC66">IF(AND($B66&lt;&gt;"",$F66&lt;&gt;"",$J66&lt;&gt;"",OR($N66&lt;&gt;"",$Q66&lt;&gt;"",$T66&lt;&gt;"")),SUM(($DM$17:$DM$192&lt;&gt;ROW($B66))*($DN$17:$DN$192=$B66)*($DP$17:$DP$192&gt;$F66)*($DO$17:$DO$192&lt;$J66)),0)</f>
        <v>0</v>
      </c>
      <c r="ED66" s="9">
        <f t="shared" ca="1" si="70"/>
        <v>0</v>
      </c>
    </row>
    <row r="67" spans="2:134" ht="21.75" customHeight="1" x14ac:dyDescent="0.4">
      <c r="B67" s="86"/>
      <c r="C67" s="86"/>
      <c r="D67" s="132" t="str">
        <f>IF($B67="","",TEXT(TEXT($C$2,"YYYY/MM")&amp;"/"&amp;TEXT($B67,"00"),"AAA"))</f>
        <v/>
      </c>
      <c r="E67" s="132"/>
      <c r="F67" s="88"/>
      <c r="G67" s="88"/>
      <c r="H67" s="88"/>
      <c r="I67" s="88"/>
      <c r="J67" s="88"/>
      <c r="K67" s="88"/>
      <c r="L67" s="88"/>
      <c r="M67" s="88"/>
      <c r="N67" s="89"/>
      <c r="O67" s="89"/>
      <c r="P67" s="89"/>
      <c r="Q67" s="89"/>
      <c r="R67" s="89"/>
      <c r="S67" s="89"/>
      <c r="T67" s="89"/>
      <c r="U67" s="89"/>
      <c r="V67" s="89"/>
      <c r="W67" s="133" t="str">
        <f t="shared" ref="W67:W94" si="95">IF(AND(BQ67="",DE67=""),IF(OR(N67&lt;&gt;"",Q67&lt;&gt;""),"―",""),IF(OR(BQ67="最低時間未満",DE67="最低時間未満"),"不可",SUM(BQ67,DE67)))</f>
        <v/>
      </c>
      <c r="X67" s="133"/>
      <c r="Y67" s="133"/>
      <c r="Z67" s="133" t="str">
        <f t="shared" ref="Z67:Z94" si="96">IF(AND(CJ67="",DX67=""),IF(T67&lt;&gt;"","―",""),IF(OR(CJ67="最低時間未満",DX67="最低時間未満"),"不可",SUM(CJ67,DX67)))</f>
        <v/>
      </c>
      <c r="AA67" s="133"/>
      <c r="AB67" s="133"/>
      <c r="AC67" s="134" t="str">
        <f t="shared" ref="AC67:AC94" si="97">IF(AND(BR67="",DF67=""),IF(OR(N67&lt;&gt;"",Q67&lt;&gt;""),"―",""),IF(BR67="",0,BR67)+IF(DF67="",0,DF67))</f>
        <v/>
      </c>
      <c r="AD67" s="134"/>
      <c r="AE67" s="134"/>
      <c r="AF67" s="134"/>
      <c r="AG67" s="134" t="str">
        <f t="shared" ref="AG67:AG94" si="98">IF(AND(CK67="",DY67=""),IF(T67&lt;&gt;"","―",""),IF(CK67="",0,CK67)+IF(DY67="",0,DY67))</f>
        <v/>
      </c>
      <c r="AH67" s="134"/>
      <c r="AI67" s="134"/>
      <c r="AJ67" s="134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20"/>
      <c r="AX67" s="10" t="str">
        <f t="shared" si="76"/>
        <v/>
      </c>
      <c r="AY67" s="10" t="str">
        <f t="shared" si="77"/>
        <v/>
      </c>
      <c r="AZ67" s="21" t="str">
        <f t="shared" si="78"/>
        <v/>
      </c>
      <c r="BA67" s="21" t="str">
        <f t="shared" si="79"/>
        <v/>
      </c>
      <c r="BB67" s="10" t="str">
        <f t="shared" si="80"/>
        <v/>
      </c>
      <c r="BC67" s="10" t="str">
        <f t="shared" si="81"/>
        <v/>
      </c>
      <c r="BD67" s="10" t="str">
        <f t="shared" si="82"/>
        <v/>
      </c>
      <c r="BE67" s="9" t="str">
        <f t="shared" si="12"/>
        <v/>
      </c>
      <c r="BF67" s="9" t="str">
        <f t="shared" si="13"/>
        <v/>
      </c>
      <c r="BG67" s="21" t="str">
        <f t="shared" si="14"/>
        <v/>
      </c>
      <c r="BH67" s="21" t="str">
        <f t="shared" si="15"/>
        <v/>
      </c>
      <c r="BI67" s="9" t="str">
        <f t="shared" si="71"/>
        <v/>
      </c>
      <c r="BJ67" s="10" t="str">
        <f t="shared" si="16"/>
        <v/>
      </c>
      <c r="BK67" s="9" t="str">
        <f t="shared" si="17"/>
        <v/>
      </c>
      <c r="BL67" s="9" t="str">
        <f t="shared" si="18"/>
        <v/>
      </c>
      <c r="BM67" s="9" t="str">
        <f t="shared" si="19"/>
        <v/>
      </c>
      <c r="BN67" s="9" t="e">
        <f ca="1">IF(AND($AX$3&lt;&gt;"",BG67&lt;&gt;"",BI67&gt;=IF(BI68="",0,BI68)),SUM(INDIRECT("bm"&amp;ROW()-BI67+1):BM67),"")</f>
        <v>#N/A</v>
      </c>
      <c r="BO67" s="9" t="e">
        <f t="shared" ca="1" si="20"/>
        <v>#N/A</v>
      </c>
      <c r="BP67" s="9" t="str">
        <f ca="1">IF(ISERROR(VLOOKUP(BO67*60,単価表!$B$4:$H$51,$AY$3,FALSE)),"",VLOOKUP(BO67*60,単価表!$B$4:$H$51,$AY$3,FALSE))</f>
        <v/>
      </c>
      <c r="BQ67" s="9" t="str">
        <f t="shared" si="0"/>
        <v/>
      </c>
      <c r="BR67" s="9" t="str">
        <f t="shared" si="21"/>
        <v/>
      </c>
      <c r="BS67" s="9" t="str">
        <f t="shared" si="22"/>
        <v/>
      </c>
      <c r="BT67" s="9" t="str">
        <f t="shared" si="23"/>
        <v/>
      </c>
      <c r="BU67" s="21" t="str">
        <f t="shared" si="24"/>
        <v/>
      </c>
      <c r="BV67" s="21" t="str">
        <f t="shared" si="25"/>
        <v/>
      </c>
      <c r="BW67" s="10" t="str">
        <f t="shared" si="83"/>
        <v/>
      </c>
      <c r="BX67" s="9" t="str">
        <f t="shared" si="27"/>
        <v/>
      </c>
      <c r="BY67" s="9" t="str">
        <f t="shared" si="28"/>
        <v/>
      </c>
      <c r="BZ67" s="9" t="str">
        <f t="shared" si="29"/>
        <v/>
      </c>
      <c r="CA67" s="21" t="str">
        <f t="shared" si="30"/>
        <v/>
      </c>
      <c r="CB67" s="21" t="str">
        <f t="shared" si="31"/>
        <v/>
      </c>
      <c r="CC67" s="9" t="str">
        <f t="shared" si="72"/>
        <v/>
      </c>
      <c r="CD67" s="9" t="str">
        <f t="shared" si="32"/>
        <v/>
      </c>
      <c r="CE67" s="9" t="str">
        <f t="shared" si="33"/>
        <v/>
      </c>
      <c r="CF67" s="9" t="e">
        <f ca="1">IF(AND($AX$3&lt;&gt;"",CA67&lt;&gt;"",CC67&gt;=IF(CC68="",0,CC68)),SUM(INDIRECT("ce"&amp;ROW()-CC67+1):CE67),"")</f>
        <v>#N/A</v>
      </c>
      <c r="CG67" s="9" t="e">
        <f t="shared" ca="1" si="34"/>
        <v>#N/A</v>
      </c>
      <c r="CH67" s="9" t="str">
        <f ca="1">IF(ISERROR(VLOOKUP(CG67*60,単価表!$B$4:$H$51,$AY$3,FALSE)),"",VLOOKUP(CG67*60,単価表!$B$4:$H$51,$AY$3,FALSE))</f>
        <v/>
      </c>
      <c r="CI67" s="9" t="str">
        <f ca="1">IF(CH67="","",CH67+IF(OR(TEXT($AX$3,"000000")="651000",TEXT($AX$3,"000000")="652000",TEXT($AX$3,"000000")="653000"),VLOOKUP(CG67*60,単価表!$B$4:$H$51,$AZ$3,FALSE),0))</f>
        <v/>
      </c>
      <c r="CJ67" s="9" t="str">
        <f t="shared" si="35"/>
        <v/>
      </c>
      <c r="CK67" s="9" t="str">
        <f t="shared" si="36"/>
        <v/>
      </c>
      <c r="CL67" s="9" t="str">
        <f t="shared" si="84"/>
        <v/>
      </c>
      <c r="CM67" s="9" t="str">
        <f t="shared" si="85"/>
        <v/>
      </c>
      <c r="CN67" s="21" t="str">
        <f t="shared" si="86"/>
        <v/>
      </c>
      <c r="CO67" s="21" t="str">
        <f t="shared" si="87"/>
        <v/>
      </c>
      <c r="CP67" s="10" t="str">
        <f t="shared" si="41"/>
        <v/>
      </c>
      <c r="CQ67" s="9" t="str">
        <f t="shared" si="88"/>
        <v/>
      </c>
      <c r="CR67" s="9" t="str">
        <f t="shared" si="89"/>
        <v/>
      </c>
      <c r="CS67" s="9" t="str">
        <f t="shared" si="44"/>
        <v/>
      </c>
      <c r="CT67" s="9" t="str">
        <f t="shared" si="45"/>
        <v/>
      </c>
      <c r="CU67" s="21" t="str">
        <f t="shared" si="46"/>
        <v/>
      </c>
      <c r="CV67" s="21" t="str">
        <f t="shared" si="47"/>
        <v/>
      </c>
      <c r="CW67" s="9" t="str">
        <f t="shared" si="73"/>
        <v/>
      </c>
      <c r="CX67" s="9" t="str">
        <f t="shared" si="48"/>
        <v/>
      </c>
      <c r="CY67" s="9" t="str">
        <f t="shared" si="49"/>
        <v/>
      </c>
      <c r="CZ67" s="9" t="str">
        <f t="shared" si="50"/>
        <v/>
      </c>
      <c r="DA67" s="9" t="str">
        <f t="shared" si="51"/>
        <v/>
      </c>
      <c r="DB67" s="9" t="e">
        <f ca="1">IF(AND($AX$3&lt;&gt;"",CU67&lt;&gt;"",CW67&gt;=IF(CW68="",0,CW68)),SUM(INDIRECT("da"&amp;ROW()-CW67+1):DA67),"")</f>
        <v>#N/A</v>
      </c>
      <c r="DC67" s="9" t="e">
        <f t="shared" ca="1" si="52"/>
        <v>#N/A</v>
      </c>
      <c r="DD67" s="9" t="str">
        <f ca="1">IF(ISERROR(VLOOKUP(DC67*60,単価表!$B$4:$G$51,$AY$3,FALSE)),"",VLOOKUP(DC67*60,単価表!$B$4:$G$51,$AY$3,FALSE))</f>
        <v/>
      </c>
      <c r="DE67" s="9" t="str">
        <f t="shared" si="53"/>
        <v/>
      </c>
      <c r="DF67" s="9" t="str">
        <f t="shared" si="54"/>
        <v/>
      </c>
      <c r="DG67" s="9" t="str">
        <f t="shared" si="90"/>
        <v/>
      </c>
      <c r="DH67" s="9" t="str">
        <f t="shared" si="91"/>
        <v/>
      </c>
      <c r="DI67" s="21" t="str">
        <f t="shared" si="92"/>
        <v/>
      </c>
      <c r="DJ67" s="21" t="str">
        <f t="shared" si="93"/>
        <v/>
      </c>
      <c r="DK67" s="10" t="str">
        <f t="shared" si="59"/>
        <v/>
      </c>
      <c r="DL67" s="9" t="str">
        <f t="shared" si="94"/>
        <v/>
      </c>
      <c r="DM67" s="9" t="str">
        <f t="shared" si="61"/>
        <v/>
      </c>
      <c r="DN67" s="9" t="str">
        <f t="shared" si="62"/>
        <v/>
      </c>
      <c r="DO67" s="21" t="str">
        <f t="shared" si="63"/>
        <v/>
      </c>
      <c r="DP67" s="21" t="str">
        <f t="shared" si="64"/>
        <v/>
      </c>
      <c r="DQ67" s="9" t="str">
        <f t="shared" si="74"/>
        <v/>
      </c>
      <c r="DR67" s="9" t="str">
        <f t="shared" si="65"/>
        <v/>
      </c>
      <c r="DS67" s="9" t="str">
        <f t="shared" si="66"/>
        <v/>
      </c>
      <c r="DT67" s="9" t="e">
        <f ca="1">IF(AND($AX$3&lt;&gt;"",DO67&lt;&gt;"",DQ67&gt;=IF(DQ68="",0,DQ68)),SUM(INDIRECT("ds"&amp;ROW()-DQ67+1):DS67),"")</f>
        <v>#N/A</v>
      </c>
      <c r="DU67" s="9" t="e">
        <f t="shared" ca="1" si="67"/>
        <v>#N/A</v>
      </c>
      <c r="DV67" s="9" t="str">
        <f ca="1">IF(ISERROR(VLOOKUP(DU67*60,単価表!$B$4:$H$51,$AY$3,FALSE)),"",VLOOKUP(DU67*60,単価表!$B$4:$H$51,$AY$3,FALSE))</f>
        <v/>
      </c>
      <c r="DW67" s="9" t="str">
        <f ca="1">IF(DV67="","",DV67+IF(OR(TEXT($AX$3,"000000")="651000",TEXT($AX$3,"000000")="652000",TEXT($AX$3,"000000")="653000"),VLOOKUP(DU67*60,単価表!$B$4:$H$51,$AZ$3,FALSE),0))</f>
        <v/>
      </c>
      <c r="DX67" s="9" t="str">
        <f t="shared" si="68"/>
        <v/>
      </c>
      <c r="DY67" s="9" t="str">
        <f t="shared" si="69"/>
        <v/>
      </c>
      <c r="DZ67" s="9" cm="1">
        <f t="array" ref="DZ67">IF(AND($B67&lt;&gt;"",$F67&lt;&gt;"",$J67&lt;&gt;"",OR($N67&lt;&gt;"",$Q67&lt;&gt;"",$T67&lt;&gt;"")),SUM(($BE$17:$BE$192&lt;&gt;ROW($B67))*($BF$17:$BF$192=$B67)*($BH$17:$BH$192&gt;$F67)*($BG$17:$BG$192&lt;$J67)),0)</f>
        <v>0</v>
      </c>
      <c r="EA67" s="9" cm="1">
        <f t="array" ref="EA67">IF(AND($B67&lt;&gt;"",$F67&lt;&gt;"",$J67&lt;&gt;"",OR($N67&lt;&gt;"",$Q67&lt;&gt;"",$T67&lt;&gt;"")),SUM(($BY$17:$BY$192&lt;&gt;ROW($B67))*($BZ$17:$BZ$192=$B67)*($CB$17:$CB$192&gt;$F67)*($CA$17:$CA$192&lt;$J67)),0)</f>
        <v>0</v>
      </c>
      <c r="EB67" s="9" cm="1">
        <f t="array" ref="EB67">IF(AND($B67&lt;&gt;"",$F67&lt;&gt;"",$J67&lt;&gt;"",OR($N67&lt;&gt;"",$Q67&lt;&gt;"",$T67&lt;&gt;"")),SUM(($CS$17:$CS$192&lt;&gt;ROW($B67))*($CT$17:$CT$192=$B67)*($CV$17:$CV$192&gt;$F67)*($CU$17:$CU$192&lt;$J67)),0)</f>
        <v>0</v>
      </c>
      <c r="EC67" s="9" cm="1">
        <f t="array" ref="EC67">IF(AND($B67&lt;&gt;"",$F67&lt;&gt;"",$J67&lt;&gt;"",OR($N67&lt;&gt;"",$Q67&lt;&gt;"",$T67&lt;&gt;"")),SUM(($DM$17:$DM$192&lt;&gt;ROW($B67))*($DN$17:$DN$192=$B67)*($DP$17:$DP$192&gt;$F67)*($DO$17:$DO$192&lt;$J67)),0)</f>
        <v>0</v>
      </c>
      <c r="ED67" s="9">
        <f t="shared" ca="1" si="70"/>
        <v>0</v>
      </c>
    </row>
    <row r="68" spans="2:134" ht="21.75" customHeight="1" x14ac:dyDescent="0.4">
      <c r="B68" s="86"/>
      <c r="C68" s="86"/>
      <c r="D68" s="132" t="str">
        <f>IF($B68="","",TEXT(TEXT($C$2,"YYYY/MM")&amp;"/"&amp;TEXT($B68,"00"),"AAA"))</f>
        <v/>
      </c>
      <c r="E68" s="132"/>
      <c r="F68" s="88"/>
      <c r="G68" s="88"/>
      <c r="H68" s="88"/>
      <c r="I68" s="88"/>
      <c r="J68" s="88"/>
      <c r="K68" s="88"/>
      <c r="L68" s="88"/>
      <c r="M68" s="88"/>
      <c r="N68" s="89"/>
      <c r="O68" s="89"/>
      <c r="P68" s="89"/>
      <c r="Q68" s="89"/>
      <c r="R68" s="89"/>
      <c r="S68" s="89"/>
      <c r="T68" s="89"/>
      <c r="U68" s="89"/>
      <c r="V68" s="89"/>
      <c r="W68" s="133" t="str">
        <f t="shared" si="95"/>
        <v/>
      </c>
      <c r="X68" s="133"/>
      <c r="Y68" s="133"/>
      <c r="Z68" s="133" t="str">
        <f t="shared" si="96"/>
        <v/>
      </c>
      <c r="AA68" s="133"/>
      <c r="AB68" s="133"/>
      <c r="AC68" s="134" t="str">
        <f t="shared" si="97"/>
        <v/>
      </c>
      <c r="AD68" s="134"/>
      <c r="AE68" s="134"/>
      <c r="AF68" s="134"/>
      <c r="AG68" s="134" t="str">
        <f t="shared" si="98"/>
        <v/>
      </c>
      <c r="AH68" s="134"/>
      <c r="AI68" s="134"/>
      <c r="AJ68" s="134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20"/>
      <c r="AX68" s="10" t="str">
        <f t="shared" si="76"/>
        <v/>
      </c>
      <c r="AY68" s="10" t="str">
        <f t="shared" si="77"/>
        <v/>
      </c>
      <c r="AZ68" s="21" t="str">
        <f t="shared" si="78"/>
        <v/>
      </c>
      <c r="BA68" s="21" t="str">
        <f t="shared" si="79"/>
        <v/>
      </c>
      <c r="BB68" s="10" t="str">
        <f t="shared" si="80"/>
        <v/>
      </c>
      <c r="BC68" s="10" t="str">
        <f t="shared" si="81"/>
        <v/>
      </c>
      <c r="BD68" s="10" t="str">
        <f t="shared" si="82"/>
        <v/>
      </c>
      <c r="BE68" s="9" t="str">
        <f t="shared" si="12"/>
        <v/>
      </c>
      <c r="BF68" s="9" t="str">
        <f t="shared" si="13"/>
        <v/>
      </c>
      <c r="BG68" s="21" t="str">
        <f t="shared" si="14"/>
        <v/>
      </c>
      <c r="BH68" s="21" t="str">
        <f t="shared" si="15"/>
        <v/>
      </c>
      <c r="BI68" s="9" t="str">
        <f t="shared" si="71"/>
        <v/>
      </c>
      <c r="BJ68" s="10" t="str">
        <f t="shared" si="16"/>
        <v/>
      </c>
      <c r="BK68" s="9" t="str">
        <f t="shared" si="17"/>
        <v/>
      </c>
      <c r="BL68" s="9" t="str">
        <f t="shared" si="18"/>
        <v/>
      </c>
      <c r="BM68" s="9" t="str">
        <f t="shared" si="19"/>
        <v/>
      </c>
      <c r="BN68" s="9" t="e">
        <f ca="1">IF(AND($AX$3&lt;&gt;"",BG68&lt;&gt;"",BI68&gt;=IF(BI69="",0,BI69)),SUM(INDIRECT("bm"&amp;ROW()-BI68+1):BM68),"")</f>
        <v>#N/A</v>
      </c>
      <c r="BO68" s="9" t="e">
        <f t="shared" ca="1" si="20"/>
        <v>#N/A</v>
      </c>
      <c r="BP68" s="9" t="str">
        <f ca="1">IF(ISERROR(VLOOKUP(BO68*60,単価表!$B$4:$H$51,$AY$3,FALSE)),"",VLOOKUP(BO68*60,単価表!$B$4:$H$51,$AY$3,FALSE))</f>
        <v/>
      </c>
      <c r="BQ68" s="9" t="str">
        <f t="shared" si="0"/>
        <v/>
      </c>
      <c r="BR68" s="9" t="str">
        <f t="shared" si="21"/>
        <v/>
      </c>
      <c r="BS68" s="9" t="str">
        <f t="shared" si="22"/>
        <v/>
      </c>
      <c r="BT68" s="9" t="str">
        <f t="shared" si="23"/>
        <v/>
      </c>
      <c r="BU68" s="21" t="str">
        <f t="shared" si="24"/>
        <v/>
      </c>
      <c r="BV68" s="21" t="str">
        <f t="shared" si="25"/>
        <v/>
      </c>
      <c r="BW68" s="10" t="str">
        <f t="shared" si="83"/>
        <v/>
      </c>
      <c r="BX68" s="9" t="str">
        <f t="shared" si="27"/>
        <v/>
      </c>
      <c r="BY68" s="9" t="str">
        <f t="shared" si="28"/>
        <v/>
      </c>
      <c r="BZ68" s="9" t="str">
        <f t="shared" si="29"/>
        <v/>
      </c>
      <c r="CA68" s="21" t="str">
        <f t="shared" si="30"/>
        <v/>
      </c>
      <c r="CB68" s="21" t="str">
        <f t="shared" si="31"/>
        <v/>
      </c>
      <c r="CC68" s="9" t="str">
        <f t="shared" si="72"/>
        <v/>
      </c>
      <c r="CD68" s="9" t="str">
        <f t="shared" si="32"/>
        <v/>
      </c>
      <c r="CE68" s="9" t="str">
        <f t="shared" si="33"/>
        <v/>
      </c>
      <c r="CF68" s="9" t="e">
        <f ca="1">IF(AND($AX$3&lt;&gt;"",CA68&lt;&gt;"",CC68&gt;=IF(CC69="",0,CC69)),SUM(INDIRECT("ce"&amp;ROW()-CC68+1):CE68),"")</f>
        <v>#N/A</v>
      </c>
      <c r="CG68" s="9" t="e">
        <f t="shared" ca="1" si="34"/>
        <v>#N/A</v>
      </c>
      <c r="CH68" s="9" t="str">
        <f ca="1">IF(ISERROR(VLOOKUP(CG68*60,単価表!$B$4:$H$51,$AY$3,FALSE)),"",VLOOKUP(CG68*60,単価表!$B$4:$H$51,$AY$3,FALSE))</f>
        <v/>
      </c>
      <c r="CI68" s="9" t="str">
        <f ca="1">IF(CH68="","",CH68+IF(OR(TEXT($AX$3,"000000")="651000",TEXT($AX$3,"000000")="652000",TEXT($AX$3,"000000")="653000"),VLOOKUP(CG68*60,単価表!$B$4:$H$51,$AZ$3,FALSE),0))</f>
        <v/>
      </c>
      <c r="CJ68" s="9" t="str">
        <f t="shared" si="35"/>
        <v/>
      </c>
      <c r="CK68" s="9" t="str">
        <f t="shared" si="36"/>
        <v/>
      </c>
      <c r="CL68" s="9" t="str">
        <f t="shared" si="84"/>
        <v/>
      </c>
      <c r="CM68" s="9" t="str">
        <f t="shared" si="85"/>
        <v/>
      </c>
      <c r="CN68" s="21" t="str">
        <f t="shared" si="86"/>
        <v/>
      </c>
      <c r="CO68" s="21" t="str">
        <f t="shared" si="87"/>
        <v/>
      </c>
      <c r="CP68" s="10" t="str">
        <f t="shared" si="41"/>
        <v/>
      </c>
      <c r="CQ68" s="9" t="str">
        <f t="shared" si="88"/>
        <v/>
      </c>
      <c r="CR68" s="9" t="str">
        <f t="shared" si="89"/>
        <v/>
      </c>
      <c r="CS68" s="9" t="str">
        <f t="shared" si="44"/>
        <v/>
      </c>
      <c r="CT68" s="9" t="str">
        <f t="shared" si="45"/>
        <v/>
      </c>
      <c r="CU68" s="21" t="str">
        <f t="shared" si="46"/>
        <v/>
      </c>
      <c r="CV68" s="21" t="str">
        <f t="shared" si="47"/>
        <v/>
      </c>
      <c r="CW68" s="9" t="str">
        <f t="shared" si="73"/>
        <v/>
      </c>
      <c r="CX68" s="9" t="str">
        <f t="shared" si="48"/>
        <v/>
      </c>
      <c r="CY68" s="9" t="str">
        <f t="shared" si="49"/>
        <v/>
      </c>
      <c r="CZ68" s="9" t="str">
        <f t="shared" si="50"/>
        <v/>
      </c>
      <c r="DA68" s="9" t="str">
        <f t="shared" si="51"/>
        <v/>
      </c>
      <c r="DB68" s="9" t="e">
        <f ca="1">IF(AND($AX$3&lt;&gt;"",CU68&lt;&gt;"",CW68&gt;=IF(CW69="",0,CW69)),SUM(INDIRECT("da"&amp;ROW()-CW68+1):DA68),"")</f>
        <v>#N/A</v>
      </c>
      <c r="DC68" s="9" t="e">
        <f t="shared" ca="1" si="52"/>
        <v>#N/A</v>
      </c>
      <c r="DD68" s="9" t="str">
        <f ca="1">IF(ISERROR(VLOOKUP(DC68*60,単価表!$B$4:$G$51,$AY$3,FALSE)),"",VLOOKUP(DC68*60,単価表!$B$4:$G$51,$AY$3,FALSE))</f>
        <v/>
      </c>
      <c r="DE68" s="9" t="str">
        <f t="shared" si="53"/>
        <v/>
      </c>
      <c r="DF68" s="9" t="str">
        <f t="shared" si="54"/>
        <v/>
      </c>
      <c r="DG68" s="9" t="str">
        <f t="shared" si="90"/>
        <v/>
      </c>
      <c r="DH68" s="9" t="str">
        <f t="shared" si="91"/>
        <v/>
      </c>
      <c r="DI68" s="21" t="str">
        <f t="shared" si="92"/>
        <v/>
      </c>
      <c r="DJ68" s="21" t="str">
        <f t="shared" si="93"/>
        <v/>
      </c>
      <c r="DK68" s="10" t="str">
        <f t="shared" si="59"/>
        <v/>
      </c>
      <c r="DL68" s="9" t="str">
        <f t="shared" si="94"/>
        <v/>
      </c>
      <c r="DM68" s="9" t="str">
        <f t="shared" si="61"/>
        <v/>
      </c>
      <c r="DN68" s="9" t="str">
        <f t="shared" si="62"/>
        <v/>
      </c>
      <c r="DO68" s="21" t="str">
        <f t="shared" si="63"/>
        <v/>
      </c>
      <c r="DP68" s="21" t="str">
        <f t="shared" si="64"/>
        <v/>
      </c>
      <c r="DQ68" s="9" t="str">
        <f t="shared" si="74"/>
        <v/>
      </c>
      <c r="DR68" s="9" t="str">
        <f t="shared" si="65"/>
        <v/>
      </c>
      <c r="DS68" s="9" t="str">
        <f t="shared" si="66"/>
        <v/>
      </c>
      <c r="DT68" s="9" t="e">
        <f ca="1">IF(AND($AX$3&lt;&gt;"",DO68&lt;&gt;"",DQ68&gt;=IF(DQ69="",0,DQ69)),SUM(INDIRECT("ds"&amp;ROW()-DQ68+1):DS68),"")</f>
        <v>#N/A</v>
      </c>
      <c r="DU68" s="9" t="e">
        <f t="shared" ca="1" si="67"/>
        <v>#N/A</v>
      </c>
      <c r="DV68" s="9" t="str">
        <f ca="1">IF(ISERROR(VLOOKUP(DU68*60,単価表!$B$4:$H$51,$AY$3,FALSE)),"",VLOOKUP(DU68*60,単価表!$B$4:$H$51,$AY$3,FALSE))</f>
        <v/>
      </c>
      <c r="DW68" s="9" t="str">
        <f ca="1">IF(DV68="","",DV68+IF(OR(TEXT($AX$3,"000000")="651000",TEXT($AX$3,"000000")="652000",TEXT($AX$3,"000000")="653000"),VLOOKUP(DU68*60,単価表!$B$4:$H$51,$AZ$3,FALSE),0))</f>
        <v/>
      </c>
      <c r="DX68" s="9" t="str">
        <f t="shared" si="68"/>
        <v/>
      </c>
      <c r="DY68" s="9" t="str">
        <f t="shared" si="69"/>
        <v/>
      </c>
      <c r="DZ68" s="9" cm="1">
        <f t="array" ref="DZ68">IF(AND($B68&lt;&gt;"",$F68&lt;&gt;"",$J68&lt;&gt;"",OR($N68&lt;&gt;"",$Q68&lt;&gt;"",$T68&lt;&gt;"")),SUM(($BE$17:$BE$192&lt;&gt;ROW($B68))*($BF$17:$BF$192=$B68)*($BH$17:$BH$192&gt;$F68)*($BG$17:$BG$192&lt;$J68)),0)</f>
        <v>0</v>
      </c>
      <c r="EA68" s="9" cm="1">
        <f t="array" ref="EA68">IF(AND($B68&lt;&gt;"",$F68&lt;&gt;"",$J68&lt;&gt;"",OR($N68&lt;&gt;"",$Q68&lt;&gt;"",$T68&lt;&gt;"")),SUM(($BY$17:$BY$192&lt;&gt;ROW($B68))*($BZ$17:$BZ$192=$B68)*($CB$17:$CB$192&gt;$F68)*($CA$17:$CA$192&lt;$J68)),0)</f>
        <v>0</v>
      </c>
      <c r="EB68" s="9" cm="1">
        <f t="array" ref="EB68">IF(AND($B68&lt;&gt;"",$F68&lt;&gt;"",$J68&lt;&gt;"",OR($N68&lt;&gt;"",$Q68&lt;&gt;"",$T68&lt;&gt;"")),SUM(($CS$17:$CS$192&lt;&gt;ROW($B68))*($CT$17:$CT$192=$B68)*($CV$17:$CV$192&gt;$F68)*($CU$17:$CU$192&lt;$J68)),0)</f>
        <v>0</v>
      </c>
      <c r="EC68" s="9" cm="1">
        <f t="array" ref="EC68">IF(AND($B68&lt;&gt;"",$F68&lt;&gt;"",$J68&lt;&gt;"",OR($N68&lt;&gt;"",$Q68&lt;&gt;"",$T68&lt;&gt;"")),SUM(($DM$17:$DM$192&lt;&gt;ROW($B68))*($DN$17:$DN$192=$B68)*($DP$17:$DP$192&gt;$F68)*($DO$17:$DO$192&lt;$J68)),0)</f>
        <v>0</v>
      </c>
      <c r="ED68" s="9">
        <f t="shared" ca="1" si="70"/>
        <v>0</v>
      </c>
    </row>
    <row r="69" spans="2:134" ht="21.75" customHeight="1" x14ac:dyDescent="0.4">
      <c r="B69" s="86"/>
      <c r="C69" s="86"/>
      <c r="D69" s="132" t="str">
        <f t="shared" ref="D69:D94" si="99">IF($B69="","",TEXT(TEXT($C$2,"YYYY/MM")&amp;"/"&amp;TEXT($B69,"00"),"AAA"))</f>
        <v/>
      </c>
      <c r="E69" s="132"/>
      <c r="F69" s="88"/>
      <c r="G69" s="88"/>
      <c r="H69" s="88"/>
      <c r="I69" s="88"/>
      <c r="J69" s="88"/>
      <c r="K69" s="88"/>
      <c r="L69" s="88"/>
      <c r="M69" s="88"/>
      <c r="N69" s="89"/>
      <c r="O69" s="89"/>
      <c r="P69" s="89"/>
      <c r="Q69" s="89"/>
      <c r="R69" s="89"/>
      <c r="S69" s="89"/>
      <c r="T69" s="89"/>
      <c r="U69" s="89"/>
      <c r="V69" s="89"/>
      <c r="W69" s="133" t="str">
        <f t="shared" si="95"/>
        <v/>
      </c>
      <c r="X69" s="133"/>
      <c r="Y69" s="133"/>
      <c r="Z69" s="133" t="str">
        <f t="shared" si="96"/>
        <v/>
      </c>
      <c r="AA69" s="133"/>
      <c r="AB69" s="133"/>
      <c r="AC69" s="134" t="str">
        <f t="shared" si="97"/>
        <v/>
      </c>
      <c r="AD69" s="134"/>
      <c r="AE69" s="134"/>
      <c r="AF69" s="134"/>
      <c r="AG69" s="134" t="str">
        <f t="shared" si="98"/>
        <v/>
      </c>
      <c r="AH69" s="134"/>
      <c r="AI69" s="134"/>
      <c r="AJ69" s="134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20"/>
      <c r="AX69" s="10" t="str">
        <f t="shared" si="76"/>
        <v/>
      </c>
      <c r="AY69" s="10" t="str">
        <f t="shared" si="77"/>
        <v/>
      </c>
      <c r="AZ69" s="21" t="str">
        <f t="shared" si="78"/>
        <v/>
      </c>
      <c r="BA69" s="21" t="str">
        <f t="shared" si="79"/>
        <v/>
      </c>
      <c r="BB69" s="10" t="str">
        <f t="shared" si="80"/>
        <v/>
      </c>
      <c r="BC69" s="10" t="str">
        <f t="shared" si="81"/>
        <v/>
      </c>
      <c r="BD69" s="10" t="str">
        <f t="shared" si="82"/>
        <v/>
      </c>
      <c r="BE69" s="9" t="str">
        <f t="shared" si="12"/>
        <v/>
      </c>
      <c r="BF69" s="9" t="str">
        <f t="shared" si="13"/>
        <v/>
      </c>
      <c r="BG69" s="21" t="str">
        <f t="shared" si="14"/>
        <v/>
      </c>
      <c r="BH69" s="21" t="str">
        <f t="shared" si="15"/>
        <v/>
      </c>
      <c r="BI69" s="9" t="str">
        <f t="shared" si="71"/>
        <v/>
      </c>
      <c r="BJ69" s="10" t="str">
        <f t="shared" si="16"/>
        <v/>
      </c>
      <c r="BK69" s="9" t="str">
        <f t="shared" si="17"/>
        <v/>
      </c>
      <c r="BL69" s="9" t="str">
        <f t="shared" si="18"/>
        <v/>
      </c>
      <c r="BM69" s="9" t="str">
        <f t="shared" si="19"/>
        <v/>
      </c>
      <c r="BN69" s="9" t="e">
        <f ca="1">IF(AND($AX$3&lt;&gt;"",BG69&lt;&gt;"",BI69&gt;=IF(BI70="",0,BI70)),SUM(INDIRECT("bm"&amp;ROW()-BI69+1):BM69),"")</f>
        <v>#N/A</v>
      </c>
      <c r="BO69" s="9" t="e">
        <f t="shared" ca="1" si="20"/>
        <v>#N/A</v>
      </c>
      <c r="BP69" s="9" t="str">
        <f ca="1">IF(ISERROR(VLOOKUP(BO69*60,単価表!$B$4:$H$51,$AY$3,FALSE)),"",VLOOKUP(BO69*60,単価表!$B$4:$H$51,$AY$3,FALSE))</f>
        <v/>
      </c>
      <c r="BQ69" s="9" t="str">
        <f t="shared" si="0"/>
        <v/>
      </c>
      <c r="BR69" s="9" t="str">
        <f t="shared" si="21"/>
        <v/>
      </c>
      <c r="BS69" s="9" t="str">
        <f t="shared" si="22"/>
        <v/>
      </c>
      <c r="BT69" s="9" t="str">
        <f t="shared" si="23"/>
        <v/>
      </c>
      <c r="BU69" s="21" t="str">
        <f t="shared" si="24"/>
        <v/>
      </c>
      <c r="BV69" s="21" t="str">
        <f t="shared" si="25"/>
        <v/>
      </c>
      <c r="BW69" s="10" t="str">
        <f t="shared" si="83"/>
        <v/>
      </c>
      <c r="BX69" s="9" t="str">
        <f t="shared" si="27"/>
        <v/>
      </c>
      <c r="BY69" s="9" t="str">
        <f t="shared" si="28"/>
        <v/>
      </c>
      <c r="BZ69" s="9" t="str">
        <f t="shared" si="29"/>
        <v/>
      </c>
      <c r="CA69" s="21" t="str">
        <f t="shared" si="30"/>
        <v/>
      </c>
      <c r="CB69" s="21" t="str">
        <f t="shared" si="31"/>
        <v/>
      </c>
      <c r="CC69" s="9" t="str">
        <f t="shared" si="72"/>
        <v/>
      </c>
      <c r="CD69" s="9" t="str">
        <f t="shared" si="32"/>
        <v/>
      </c>
      <c r="CE69" s="9" t="str">
        <f t="shared" si="33"/>
        <v/>
      </c>
      <c r="CF69" s="9" t="e">
        <f ca="1">IF(AND($AX$3&lt;&gt;"",CA69&lt;&gt;"",CC69&gt;=IF(CC70="",0,CC70)),SUM(INDIRECT("ce"&amp;ROW()-CC69+1):CE69),"")</f>
        <v>#N/A</v>
      </c>
      <c r="CG69" s="9" t="e">
        <f t="shared" ca="1" si="34"/>
        <v>#N/A</v>
      </c>
      <c r="CH69" s="9" t="str">
        <f ca="1">IF(ISERROR(VLOOKUP(CG69*60,単価表!$B$4:$H$51,$AY$3,FALSE)),"",VLOOKUP(CG69*60,単価表!$B$4:$H$51,$AY$3,FALSE))</f>
        <v/>
      </c>
      <c r="CI69" s="9" t="str">
        <f ca="1">IF(CH69="","",CH69+IF(OR(TEXT($AX$3,"000000")="651000",TEXT($AX$3,"000000")="652000",TEXT($AX$3,"000000")="653000"),VLOOKUP(CG69*60,単価表!$B$4:$H$51,$AZ$3,FALSE),0))</f>
        <v/>
      </c>
      <c r="CJ69" s="9" t="str">
        <f t="shared" si="35"/>
        <v/>
      </c>
      <c r="CK69" s="9" t="str">
        <f t="shared" si="36"/>
        <v/>
      </c>
      <c r="CL69" s="9" t="str">
        <f t="shared" si="84"/>
        <v/>
      </c>
      <c r="CM69" s="9" t="str">
        <f t="shared" si="85"/>
        <v/>
      </c>
      <c r="CN69" s="21" t="str">
        <f t="shared" si="86"/>
        <v/>
      </c>
      <c r="CO69" s="21" t="str">
        <f t="shared" si="87"/>
        <v/>
      </c>
      <c r="CP69" s="10" t="str">
        <f t="shared" si="41"/>
        <v/>
      </c>
      <c r="CQ69" s="9" t="str">
        <f t="shared" si="88"/>
        <v/>
      </c>
      <c r="CR69" s="9" t="str">
        <f t="shared" si="89"/>
        <v/>
      </c>
      <c r="CS69" s="9" t="str">
        <f t="shared" si="44"/>
        <v/>
      </c>
      <c r="CT69" s="9" t="str">
        <f t="shared" si="45"/>
        <v/>
      </c>
      <c r="CU69" s="21" t="str">
        <f t="shared" si="46"/>
        <v/>
      </c>
      <c r="CV69" s="21" t="str">
        <f t="shared" si="47"/>
        <v/>
      </c>
      <c r="CW69" s="9" t="str">
        <f t="shared" si="73"/>
        <v/>
      </c>
      <c r="CX69" s="9" t="str">
        <f t="shared" si="48"/>
        <v/>
      </c>
      <c r="CY69" s="9" t="str">
        <f t="shared" si="49"/>
        <v/>
      </c>
      <c r="CZ69" s="9" t="str">
        <f t="shared" si="50"/>
        <v/>
      </c>
      <c r="DA69" s="9" t="str">
        <f t="shared" si="51"/>
        <v/>
      </c>
      <c r="DB69" s="9" t="e">
        <f ca="1">IF(AND($AX$3&lt;&gt;"",CU69&lt;&gt;"",CW69&gt;=IF(CW70="",0,CW70)),SUM(INDIRECT("da"&amp;ROW()-CW69+1):DA69),"")</f>
        <v>#N/A</v>
      </c>
      <c r="DC69" s="9" t="e">
        <f t="shared" ca="1" si="52"/>
        <v>#N/A</v>
      </c>
      <c r="DD69" s="9" t="str">
        <f ca="1">IF(ISERROR(VLOOKUP(DC69*60,単価表!$B$4:$G$51,$AY$3,FALSE)),"",VLOOKUP(DC69*60,単価表!$B$4:$G$51,$AY$3,FALSE))</f>
        <v/>
      </c>
      <c r="DE69" s="9" t="str">
        <f t="shared" si="53"/>
        <v/>
      </c>
      <c r="DF69" s="9" t="str">
        <f t="shared" si="54"/>
        <v/>
      </c>
      <c r="DG69" s="9" t="str">
        <f t="shared" si="90"/>
        <v/>
      </c>
      <c r="DH69" s="9" t="str">
        <f t="shared" si="91"/>
        <v/>
      </c>
      <c r="DI69" s="21" t="str">
        <f t="shared" si="92"/>
        <v/>
      </c>
      <c r="DJ69" s="21" t="str">
        <f t="shared" si="93"/>
        <v/>
      </c>
      <c r="DK69" s="10" t="str">
        <f t="shared" si="59"/>
        <v/>
      </c>
      <c r="DL69" s="9" t="str">
        <f t="shared" si="94"/>
        <v/>
      </c>
      <c r="DM69" s="9" t="str">
        <f t="shared" si="61"/>
        <v/>
      </c>
      <c r="DN69" s="9" t="str">
        <f t="shared" si="62"/>
        <v/>
      </c>
      <c r="DO69" s="21" t="str">
        <f t="shared" si="63"/>
        <v/>
      </c>
      <c r="DP69" s="21" t="str">
        <f t="shared" si="64"/>
        <v/>
      </c>
      <c r="DQ69" s="9" t="str">
        <f t="shared" si="74"/>
        <v/>
      </c>
      <c r="DR69" s="9" t="str">
        <f t="shared" si="65"/>
        <v/>
      </c>
      <c r="DS69" s="9" t="str">
        <f t="shared" si="66"/>
        <v/>
      </c>
      <c r="DT69" s="9" t="e">
        <f ca="1">IF(AND($AX$3&lt;&gt;"",DO69&lt;&gt;"",DQ69&gt;=IF(DQ70="",0,DQ70)),SUM(INDIRECT("ds"&amp;ROW()-DQ69+1):DS69),"")</f>
        <v>#N/A</v>
      </c>
      <c r="DU69" s="9" t="e">
        <f t="shared" ca="1" si="67"/>
        <v>#N/A</v>
      </c>
      <c r="DV69" s="9" t="str">
        <f ca="1">IF(ISERROR(VLOOKUP(DU69*60,単価表!$B$4:$H$51,$AY$3,FALSE)),"",VLOOKUP(DU69*60,単価表!$B$4:$H$51,$AY$3,FALSE))</f>
        <v/>
      </c>
      <c r="DW69" s="9" t="str">
        <f ca="1">IF(DV69="","",DV69+IF(OR(TEXT($AX$3,"000000")="651000",TEXT($AX$3,"000000")="652000",TEXT($AX$3,"000000")="653000"),VLOOKUP(DU69*60,単価表!$B$4:$H$51,$AZ$3,FALSE),0))</f>
        <v/>
      </c>
      <c r="DX69" s="9" t="str">
        <f t="shared" si="68"/>
        <v/>
      </c>
      <c r="DY69" s="9" t="str">
        <f t="shared" si="69"/>
        <v/>
      </c>
      <c r="DZ69" s="9" cm="1">
        <f t="array" ref="DZ69">IF(AND($B69&lt;&gt;"",$F69&lt;&gt;"",$J69&lt;&gt;"",OR($N69&lt;&gt;"",$Q69&lt;&gt;"",$T69&lt;&gt;"")),SUM(($BE$17:$BE$192&lt;&gt;ROW($B69))*($BF$17:$BF$192=$B69)*($BH$17:$BH$192&gt;$F69)*($BG$17:$BG$192&lt;$J69)),0)</f>
        <v>0</v>
      </c>
      <c r="EA69" s="9" cm="1">
        <f t="array" ref="EA69">IF(AND($B69&lt;&gt;"",$F69&lt;&gt;"",$J69&lt;&gt;"",OR($N69&lt;&gt;"",$Q69&lt;&gt;"",$T69&lt;&gt;"")),SUM(($BY$17:$BY$192&lt;&gt;ROW($B69))*($BZ$17:$BZ$192=$B69)*($CB$17:$CB$192&gt;$F69)*($CA$17:$CA$192&lt;$J69)),0)</f>
        <v>0</v>
      </c>
      <c r="EB69" s="9" cm="1">
        <f t="array" ref="EB69">IF(AND($B69&lt;&gt;"",$F69&lt;&gt;"",$J69&lt;&gt;"",OR($N69&lt;&gt;"",$Q69&lt;&gt;"",$T69&lt;&gt;"")),SUM(($CS$17:$CS$192&lt;&gt;ROW($B69))*($CT$17:$CT$192=$B69)*($CV$17:$CV$192&gt;$F69)*($CU$17:$CU$192&lt;$J69)),0)</f>
        <v>0</v>
      </c>
      <c r="EC69" s="9" cm="1">
        <f t="array" ref="EC69">IF(AND($B69&lt;&gt;"",$F69&lt;&gt;"",$J69&lt;&gt;"",OR($N69&lt;&gt;"",$Q69&lt;&gt;"",$T69&lt;&gt;"")),SUM(($DM$17:$DM$192&lt;&gt;ROW($B69))*($DN$17:$DN$192=$B69)*($DP$17:$DP$192&gt;$F69)*($DO$17:$DO$192&lt;$J69)),0)</f>
        <v>0</v>
      </c>
      <c r="ED69" s="9">
        <f t="shared" ca="1" si="70"/>
        <v>0</v>
      </c>
    </row>
    <row r="70" spans="2:134" ht="21.75" customHeight="1" x14ac:dyDescent="0.4">
      <c r="B70" s="86"/>
      <c r="C70" s="86"/>
      <c r="D70" s="132" t="str">
        <f t="shared" si="99"/>
        <v/>
      </c>
      <c r="E70" s="132"/>
      <c r="F70" s="88"/>
      <c r="G70" s="88"/>
      <c r="H70" s="88"/>
      <c r="I70" s="88"/>
      <c r="J70" s="88"/>
      <c r="K70" s="88"/>
      <c r="L70" s="88"/>
      <c r="M70" s="88"/>
      <c r="N70" s="89"/>
      <c r="O70" s="89"/>
      <c r="P70" s="89"/>
      <c r="Q70" s="89"/>
      <c r="R70" s="89"/>
      <c r="S70" s="89"/>
      <c r="T70" s="89"/>
      <c r="U70" s="89"/>
      <c r="V70" s="89"/>
      <c r="W70" s="133" t="str">
        <f t="shared" si="95"/>
        <v/>
      </c>
      <c r="X70" s="133"/>
      <c r="Y70" s="133"/>
      <c r="Z70" s="133" t="str">
        <f t="shared" si="96"/>
        <v/>
      </c>
      <c r="AA70" s="133"/>
      <c r="AB70" s="133"/>
      <c r="AC70" s="134" t="str">
        <f t="shared" si="97"/>
        <v/>
      </c>
      <c r="AD70" s="134"/>
      <c r="AE70" s="134"/>
      <c r="AF70" s="134"/>
      <c r="AG70" s="134" t="str">
        <f t="shared" si="98"/>
        <v/>
      </c>
      <c r="AH70" s="134"/>
      <c r="AI70" s="134"/>
      <c r="AJ70" s="134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20"/>
      <c r="AX70" s="10" t="str">
        <f t="shared" si="76"/>
        <v/>
      </c>
      <c r="AY70" s="10" t="str">
        <f t="shared" si="77"/>
        <v/>
      </c>
      <c r="AZ70" s="21" t="str">
        <f t="shared" si="78"/>
        <v/>
      </c>
      <c r="BA70" s="21" t="str">
        <f t="shared" si="79"/>
        <v/>
      </c>
      <c r="BB70" s="10" t="str">
        <f t="shared" si="80"/>
        <v/>
      </c>
      <c r="BC70" s="10" t="str">
        <f t="shared" si="81"/>
        <v/>
      </c>
      <c r="BD70" s="10" t="str">
        <f t="shared" si="82"/>
        <v/>
      </c>
      <c r="BE70" s="9" t="str">
        <f t="shared" si="12"/>
        <v/>
      </c>
      <c r="BF70" s="9" t="str">
        <f t="shared" si="13"/>
        <v/>
      </c>
      <c r="BG70" s="21" t="str">
        <f t="shared" si="14"/>
        <v/>
      </c>
      <c r="BH70" s="21" t="str">
        <f t="shared" si="15"/>
        <v/>
      </c>
      <c r="BI70" s="9" t="str">
        <f t="shared" si="71"/>
        <v/>
      </c>
      <c r="BJ70" s="10" t="str">
        <f t="shared" si="16"/>
        <v/>
      </c>
      <c r="BK70" s="9" t="str">
        <f t="shared" si="17"/>
        <v/>
      </c>
      <c r="BL70" s="9" t="str">
        <f t="shared" si="18"/>
        <v/>
      </c>
      <c r="BM70" s="9" t="str">
        <f t="shared" si="19"/>
        <v/>
      </c>
      <c r="BN70" s="9" t="e">
        <f ca="1">IF(AND($AX$3&lt;&gt;"",BG70&lt;&gt;"",BI70&gt;=IF(BI71="",0,BI71)),SUM(INDIRECT("bm"&amp;ROW()-BI70+1):BM70),"")</f>
        <v>#N/A</v>
      </c>
      <c r="BO70" s="9" t="e">
        <f t="shared" ca="1" si="20"/>
        <v>#N/A</v>
      </c>
      <c r="BP70" s="9" t="str">
        <f ca="1">IF(ISERROR(VLOOKUP(BO70*60,単価表!$B$4:$H$51,$AY$3,FALSE)),"",VLOOKUP(BO70*60,単価表!$B$4:$H$51,$AY$3,FALSE))</f>
        <v/>
      </c>
      <c r="BQ70" s="9" t="str">
        <f t="shared" si="0"/>
        <v/>
      </c>
      <c r="BR70" s="9" t="str">
        <f t="shared" si="21"/>
        <v/>
      </c>
      <c r="BS70" s="9" t="str">
        <f t="shared" si="22"/>
        <v/>
      </c>
      <c r="BT70" s="9" t="str">
        <f t="shared" si="23"/>
        <v/>
      </c>
      <c r="BU70" s="21" t="str">
        <f t="shared" si="24"/>
        <v/>
      </c>
      <c r="BV70" s="21" t="str">
        <f t="shared" si="25"/>
        <v/>
      </c>
      <c r="BW70" s="10" t="str">
        <f t="shared" si="83"/>
        <v/>
      </c>
      <c r="BX70" s="9" t="str">
        <f t="shared" si="27"/>
        <v/>
      </c>
      <c r="BY70" s="9" t="str">
        <f t="shared" si="28"/>
        <v/>
      </c>
      <c r="BZ70" s="9" t="str">
        <f t="shared" si="29"/>
        <v/>
      </c>
      <c r="CA70" s="21" t="str">
        <f t="shared" si="30"/>
        <v/>
      </c>
      <c r="CB70" s="21" t="str">
        <f t="shared" si="31"/>
        <v/>
      </c>
      <c r="CC70" s="9" t="str">
        <f t="shared" si="72"/>
        <v/>
      </c>
      <c r="CD70" s="9" t="str">
        <f t="shared" si="32"/>
        <v/>
      </c>
      <c r="CE70" s="9" t="str">
        <f t="shared" si="33"/>
        <v/>
      </c>
      <c r="CF70" s="9" t="e">
        <f ca="1">IF(AND($AX$3&lt;&gt;"",CA70&lt;&gt;"",CC70&gt;=IF(CC71="",0,CC71)),SUM(INDIRECT("ce"&amp;ROW()-CC70+1):CE70),"")</f>
        <v>#N/A</v>
      </c>
      <c r="CG70" s="9" t="e">
        <f t="shared" ca="1" si="34"/>
        <v>#N/A</v>
      </c>
      <c r="CH70" s="9" t="str">
        <f ca="1">IF(ISERROR(VLOOKUP(CG70*60,単価表!$B$4:$H$51,$AY$3,FALSE)),"",VLOOKUP(CG70*60,単価表!$B$4:$H$51,$AY$3,FALSE))</f>
        <v/>
      </c>
      <c r="CI70" s="9" t="str">
        <f ca="1">IF(CH70="","",CH70+IF(OR(TEXT($AX$3,"000000")="651000",TEXT($AX$3,"000000")="652000",TEXT($AX$3,"000000")="653000"),VLOOKUP(CG70*60,単価表!$B$4:$H$51,$AZ$3,FALSE),0))</f>
        <v/>
      </c>
      <c r="CJ70" s="9" t="str">
        <f t="shared" si="35"/>
        <v/>
      </c>
      <c r="CK70" s="9" t="str">
        <f t="shared" si="36"/>
        <v/>
      </c>
      <c r="CL70" s="9" t="str">
        <f t="shared" si="84"/>
        <v/>
      </c>
      <c r="CM70" s="9" t="str">
        <f t="shared" si="85"/>
        <v/>
      </c>
      <c r="CN70" s="21" t="str">
        <f t="shared" si="86"/>
        <v/>
      </c>
      <c r="CO70" s="21" t="str">
        <f t="shared" si="87"/>
        <v/>
      </c>
      <c r="CP70" s="10" t="str">
        <f t="shared" si="41"/>
        <v/>
      </c>
      <c r="CQ70" s="9" t="str">
        <f t="shared" si="88"/>
        <v/>
      </c>
      <c r="CR70" s="9" t="str">
        <f t="shared" si="89"/>
        <v/>
      </c>
      <c r="CS70" s="9" t="str">
        <f t="shared" si="44"/>
        <v/>
      </c>
      <c r="CT70" s="9" t="str">
        <f t="shared" si="45"/>
        <v/>
      </c>
      <c r="CU70" s="21" t="str">
        <f t="shared" si="46"/>
        <v/>
      </c>
      <c r="CV70" s="21" t="str">
        <f t="shared" si="47"/>
        <v/>
      </c>
      <c r="CW70" s="9" t="str">
        <f t="shared" si="73"/>
        <v/>
      </c>
      <c r="CX70" s="9" t="str">
        <f t="shared" si="48"/>
        <v/>
      </c>
      <c r="CY70" s="9" t="str">
        <f t="shared" si="49"/>
        <v/>
      </c>
      <c r="CZ70" s="9" t="str">
        <f t="shared" si="50"/>
        <v/>
      </c>
      <c r="DA70" s="9" t="str">
        <f t="shared" si="51"/>
        <v/>
      </c>
      <c r="DB70" s="9" t="e">
        <f ca="1">IF(AND($AX$3&lt;&gt;"",CU70&lt;&gt;"",CW70&gt;=IF(CW71="",0,CW71)),SUM(INDIRECT("da"&amp;ROW()-CW70+1):DA70),"")</f>
        <v>#N/A</v>
      </c>
      <c r="DC70" s="9" t="e">
        <f t="shared" ca="1" si="52"/>
        <v>#N/A</v>
      </c>
      <c r="DD70" s="9" t="str">
        <f ca="1">IF(ISERROR(VLOOKUP(DC70*60,単価表!$B$4:$G$51,$AY$3,FALSE)),"",VLOOKUP(DC70*60,単価表!$B$4:$G$51,$AY$3,FALSE))</f>
        <v/>
      </c>
      <c r="DE70" s="9" t="str">
        <f t="shared" si="53"/>
        <v/>
      </c>
      <c r="DF70" s="9" t="str">
        <f t="shared" si="54"/>
        <v/>
      </c>
      <c r="DG70" s="9" t="str">
        <f t="shared" si="90"/>
        <v/>
      </c>
      <c r="DH70" s="9" t="str">
        <f t="shared" si="91"/>
        <v/>
      </c>
      <c r="DI70" s="21" t="str">
        <f t="shared" si="92"/>
        <v/>
      </c>
      <c r="DJ70" s="21" t="str">
        <f t="shared" si="93"/>
        <v/>
      </c>
      <c r="DK70" s="10" t="str">
        <f t="shared" si="59"/>
        <v/>
      </c>
      <c r="DL70" s="9" t="str">
        <f t="shared" si="94"/>
        <v/>
      </c>
      <c r="DM70" s="9" t="str">
        <f t="shared" si="61"/>
        <v/>
      </c>
      <c r="DN70" s="9" t="str">
        <f t="shared" si="62"/>
        <v/>
      </c>
      <c r="DO70" s="21" t="str">
        <f t="shared" si="63"/>
        <v/>
      </c>
      <c r="DP70" s="21" t="str">
        <f t="shared" si="64"/>
        <v/>
      </c>
      <c r="DQ70" s="9" t="str">
        <f t="shared" si="74"/>
        <v/>
      </c>
      <c r="DR70" s="9" t="str">
        <f t="shared" si="65"/>
        <v/>
      </c>
      <c r="DS70" s="9" t="str">
        <f t="shared" si="66"/>
        <v/>
      </c>
      <c r="DT70" s="9" t="e">
        <f ca="1">IF(AND($AX$3&lt;&gt;"",DO70&lt;&gt;"",DQ70&gt;=IF(DQ71="",0,DQ71)),SUM(INDIRECT("ds"&amp;ROW()-DQ70+1):DS70),"")</f>
        <v>#N/A</v>
      </c>
      <c r="DU70" s="9" t="e">
        <f t="shared" ca="1" si="67"/>
        <v>#N/A</v>
      </c>
      <c r="DV70" s="9" t="str">
        <f ca="1">IF(ISERROR(VLOOKUP(DU70*60,単価表!$B$4:$H$51,$AY$3,FALSE)),"",VLOOKUP(DU70*60,単価表!$B$4:$H$51,$AY$3,FALSE))</f>
        <v/>
      </c>
      <c r="DW70" s="9" t="str">
        <f ca="1">IF(DV70="","",DV70+IF(OR(TEXT($AX$3,"000000")="651000",TEXT($AX$3,"000000")="652000",TEXT($AX$3,"000000")="653000"),VLOOKUP(DU70*60,単価表!$B$4:$H$51,$AZ$3,FALSE),0))</f>
        <v/>
      </c>
      <c r="DX70" s="9" t="str">
        <f t="shared" si="68"/>
        <v/>
      </c>
      <c r="DY70" s="9" t="str">
        <f t="shared" si="69"/>
        <v/>
      </c>
      <c r="DZ70" s="9" cm="1">
        <f t="array" ref="DZ70">IF(AND($B70&lt;&gt;"",$F70&lt;&gt;"",$J70&lt;&gt;"",OR($N70&lt;&gt;"",$Q70&lt;&gt;"",$T70&lt;&gt;"")),SUM(($BE$17:$BE$192&lt;&gt;ROW($B70))*($BF$17:$BF$192=$B70)*($BH$17:$BH$192&gt;$F70)*($BG$17:$BG$192&lt;$J70)),0)</f>
        <v>0</v>
      </c>
      <c r="EA70" s="9" cm="1">
        <f t="array" ref="EA70">IF(AND($B70&lt;&gt;"",$F70&lt;&gt;"",$J70&lt;&gt;"",OR($N70&lt;&gt;"",$Q70&lt;&gt;"",$T70&lt;&gt;"")),SUM(($BY$17:$BY$192&lt;&gt;ROW($B70))*($BZ$17:$BZ$192=$B70)*($CB$17:$CB$192&gt;$F70)*($CA$17:$CA$192&lt;$J70)),0)</f>
        <v>0</v>
      </c>
      <c r="EB70" s="9" cm="1">
        <f t="array" ref="EB70">IF(AND($B70&lt;&gt;"",$F70&lt;&gt;"",$J70&lt;&gt;"",OR($N70&lt;&gt;"",$Q70&lt;&gt;"",$T70&lt;&gt;"")),SUM(($CS$17:$CS$192&lt;&gt;ROW($B70))*($CT$17:$CT$192=$B70)*($CV$17:$CV$192&gt;$F70)*($CU$17:$CU$192&lt;$J70)),0)</f>
        <v>0</v>
      </c>
      <c r="EC70" s="9" cm="1">
        <f t="array" ref="EC70">IF(AND($B70&lt;&gt;"",$F70&lt;&gt;"",$J70&lt;&gt;"",OR($N70&lt;&gt;"",$Q70&lt;&gt;"",$T70&lt;&gt;"")),SUM(($DM$17:$DM$192&lt;&gt;ROW($B70))*($DN$17:$DN$192=$B70)*($DP$17:$DP$192&gt;$F70)*($DO$17:$DO$192&lt;$J70)),0)</f>
        <v>0</v>
      </c>
      <c r="ED70" s="9">
        <f t="shared" ca="1" si="70"/>
        <v>0</v>
      </c>
    </row>
    <row r="71" spans="2:134" ht="21.75" customHeight="1" x14ac:dyDescent="0.4">
      <c r="B71" s="86"/>
      <c r="C71" s="86"/>
      <c r="D71" s="132" t="str">
        <f t="shared" si="99"/>
        <v/>
      </c>
      <c r="E71" s="132"/>
      <c r="F71" s="88"/>
      <c r="G71" s="88"/>
      <c r="H71" s="88"/>
      <c r="I71" s="88"/>
      <c r="J71" s="88"/>
      <c r="K71" s="88"/>
      <c r="L71" s="88"/>
      <c r="M71" s="88"/>
      <c r="N71" s="89"/>
      <c r="O71" s="89"/>
      <c r="P71" s="89"/>
      <c r="Q71" s="89"/>
      <c r="R71" s="89"/>
      <c r="S71" s="89"/>
      <c r="T71" s="89"/>
      <c r="U71" s="89"/>
      <c r="V71" s="89"/>
      <c r="W71" s="133" t="str">
        <f t="shared" si="95"/>
        <v/>
      </c>
      <c r="X71" s="133"/>
      <c r="Y71" s="133"/>
      <c r="Z71" s="133" t="str">
        <f t="shared" si="96"/>
        <v/>
      </c>
      <c r="AA71" s="133"/>
      <c r="AB71" s="133"/>
      <c r="AC71" s="134" t="str">
        <f t="shared" si="97"/>
        <v/>
      </c>
      <c r="AD71" s="134"/>
      <c r="AE71" s="134"/>
      <c r="AF71" s="134"/>
      <c r="AG71" s="134" t="str">
        <f t="shared" si="98"/>
        <v/>
      </c>
      <c r="AH71" s="134"/>
      <c r="AI71" s="134"/>
      <c r="AJ71" s="134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20"/>
      <c r="AX71" s="10" t="str">
        <f t="shared" si="76"/>
        <v/>
      </c>
      <c r="AY71" s="10" t="str">
        <f t="shared" si="77"/>
        <v/>
      </c>
      <c r="AZ71" s="21" t="str">
        <f t="shared" si="78"/>
        <v/>
      </c>
      <c r="BA71" s="21" t="str">
        <f t="shared" si="79"/>
        <v/>
      </c>
      <c r="BB71" s="10" t="str">
        <f t="shared" si="80"/>
        <v/>
      </c>
      <c r="BC71" s="10" t="str">
        <f t="shared" si="81"/>
        <v/>
      </c>
      <c r="BD71" s="10" t="str">
        <f t="shared" si="82"/>
        <v/>
      </c>
      <c r="BE71" s="9" t="str">
        <f t="shared" si="12"/>
        <v/>
      </c>
      <c r="BF71" s="9" t="str">
        <f t="shared" si="13"/>
        <v/>
      </c>
      <c r="BG71" s="21" t="str">
        <f t="shared" si="14"/>
        <v/>
      </c>
      <c r="BH71" s="21" t="str">
        <f t="shared" si="15"/>
        <v/>
      </c>
      <c r="BI71" s="9" t="str">
        <f t="shared" si="71"/>
        <v/>
      </c>
      <c r="BJ71" s="10" t="str">
        <f t="shared" si="16"/>
        <v/>
      </c>
      <c r="BK71" s="9" t="str">
        <f t="shared" si="17"/>
        <v/>
      </c>
      <c r="BL71" s="9" t="str">
        <f t="shared" si="18"/>
        <v/>
      </c>
      <c r="BM71" s="9" t="str">
        <f t="shared" si="19"/>
        <v/>
      </c>
      <c r="BN71" s="9" t="e">
        <f ca="1">IF(AND($AX$3&lt;&gt;"",BG71&lt;&gt;"",BI71&gt;=IF(BI72="",0,BI72)),SUM(INDIRECT("bm"&amp;ROW()-BI71+1):BM71),"")</f>
        <v>#N/A</v>
      </c>
      <c r="BO71" s="9" t="e">
        <f t="shared" ca="1" si="20"/>
        <v>#N/A</v>
      </c>
      <c r="BP71" s="9" t="str">
        <f ca="1">IF(ISERROR(VLOOKUP(BO71*60,単価表!$B$4:$H$51,$AY$3,FALSE)),"",VLOOKUP(BO71*60,単価表!$B$4:$H$51,$AY$3,FALSE))</f>
        <v/>
      </c>
      <c r="BQ71" s="9" t="str">
        <f t="shared" si="0"/>
        <v/>
      </c>
      <c r="BR71" s="9" t="str">
        <f t="shared" si="21"/>
        <v/>
      </c>
      <c r="BS71" s="9" t="str">
        <f t="shared" si="22"/>
        <v/>
      </c>
      <c r="BT71" s="9" t="str">
        <f t="shared" si="23"/>
        <v/>
      </c>
      <c r="BU71" s="21" t="str">
        <f t="shared" si="24"/>
        <v/>
      </c>
      <c r="BV71" s="21" t="str">
        <f t="shared" si="25"/>
        <v/>
      </c>
      <c r="BW71" s="10" t="str">
        <f t="shared" si="83"/>
        <v/>
      </c>
      <c r="BX71" s="9" t="str">
        <f t="shared" si="27"/>
        <v/>
      </c>
      <c r="BY71" s="9" t="str">
        <f t="shared" si="28"/>
        <v/>
      </c>
      <c r="BZ71" s="9" t="str">
        <f t="shared" si="29"/>
        <v/>
      </c>
      <c r="CA71" s="21" t="str">
        <f t="shared" si="30"/>
        <v/>
      </c>
      <c r="CB71" s="21" t="str">
        <f t="shared" si="31"/>
        <v/>
      </c>
      <c r="CC71" s="9" t="str">
        <f t="shared" si="72"/>
        <v/>
      </c>
      <c r="CD71" s="9" t="str">
        <f t="shared" si="32"/>
        <v/>
      </c>
      <c r="CE71" s="9" t="str">
        <f t="shared" si="33"/>
        <v/>
      </c>
      <c r="CF71" s="9" t="e">
        <f ca="1">IF(AND($AX$3&lt;&gt;"",CA71&lt;&gt;"",CC71&gt;=IF(CC72="",0,CC72)),SUM(INDIRECT("ce"&amp;ROW()-CC71+1):CE71),"")</f>
        <v>#N/A</v>
      </c>
      <c r="CG71" s="9" t="e">
        <f t="shared" ca="1" si="34"/>
        <v>#N/A</v>
      </c>
      <c r="CH71" s="9" t="str">
        <f ca="1">IF(ISERROR(VLOOKUP(CG71*60,単価表!$B$4:$H$51,$AY$3,FALSE)),"",VLOOKUP(CG71*60,単価表!$B$4:$H$51,$AY$3,FALSE))</f>
        <v/>
      </c>
      <c r="CI71" s="9" t="str">
        <f ca="1">IF(CH71="","",CH71+IF(OR(TEXT($AX$3,"000000")="651000",TEXT($AX$3,"000000")="652000",TEXT($AX$3,"000000")="653000"),VLOOKUP(CG71*60,単価表!$B$4:$H$51,$AZ$3,FALSE),0))</f>
        <v/>
      </c>
      <c r="CJ71" s="9" t="str">
        <f t="shared" si="35"/>
        <v/>
      </c>
      <c r="CK71" s="9" t="str">
        <f t="shared" si="36"/>
        <v/>
      </c>
      <c r="CL71" s="9" t="str">
        <f t="shared" si="84"/>
        <v/>
      </c>
      <c r="CM71" s="9" t="str">
        <f t="shared" si="85"/>
        <v/>
      </c>
      <c r="CN71" s="21" t="str">
        <f t="shared" si="86"/>
        <v/>
      </c>
      <c r="CO71" s="21" t="str">
        <f t="shared" si="87"/>
        <v/>
      </c>
      <c r="CP71" s="10" t="str">
        <f t="shared" si="41"/>
        <v/>
      </c>
      <c r="CQ71" s="9" t="str">
        <f t="shared" si="88"/>
        <v/>
      </c>
      <c r="CR71" s="9" t="str">
        <f t="shared" si="89"/>
        <v/>
      </c>
      <c r="CS71" s="9" t="str">
        <f t="shared" si="44"/>
        <v/>
      </c>
      <c r="CT71" s="9" t="str">
        <f t="shared" si="45"/>
        <v/>
      </c>
      <c r="CU71" s="21" t="str">
        <f t="shared" si="46"/>
        <v/>
      </c>
      <c r="CV71" s="21" t="str">
        <f t="shared" si="47"/>
        <v/>
      </c>
      <c r="CW71" s="9" t="str">
        <f t="shared" si="73"/>
        <v/>
      </c>
      <c r="CX71" s="9" t="str">
        <f t="shared" si="48"/>
        <v/>
      </c>
      <c r="CY71" s="9" t="str">
        <f t="shared" si="49"/>
        <v/>
      </c>
      <c r="CZ71" s="9" t="str">
        <f t="shared" si="50"/>
        <v/>
      </c>
      <c r="DA71" s="9" t="str">
        <f t="shared" si="51"/>
        <v/>
      </c>
      <c r="DB71" s="9" t="e">
        <f ca="1">IF(AND($AX$3&lt;&gt;"",CU71&lt;&gt;"",CW71&gt;=IF(CW72="",0,CW72)),SUM(INDIRECT("da"&amp;ROW()-CW71+1):DA71),"")</f>
        <v>#N/A</v>
      </c>
      <c r="DC71" s="9" t="e">
        <f t="shared" ca="1" si="52"/>
        <v>#N/A</v>
      </c>
      <c r="DD71" s="9" t="str">
        <f ca="1">IF(ISERROR(VLOOKUP(DC71*60,単価表!$B$4:$G$51,$AY$3,FALSE)),"",VLOOKUP(DC71*60,単価表!$B$4:$G$51,$AY$3,FALSE))</f>
        <v/>
      </c>
      <c r="DE71" s="9" t="str">
        <f t="shared" si="53"/>
        <v/>
      </c>
      <c r="DF71" s="9" t="str">
        <f t="shared" si="54"/>
        <v/>
      </c>
      <c r="DG71" s="9" t="str">
        <f t="shared" si="90"/>
        <v/>
      </c>
      <c r="DH71" s="9" t="str">
        <f t="shared" si="91"/>
        <v/>
      </c>
      <c r="DI71" s="21" t="str">
        <f t="shared" si="92"/>
        <v/>
      </c>
      <c r="DJ71" s="21" t="str">
        <f t="shared" si="93"/>
        <v/>
      </c>
      <c r="DK71" s="10" t="str">
        <f t="shared" si="59"/>
        <v/>
      </c>
      <c r="DL71" s="9" t="str">
        <f t="shared" si="94"/>
        <v/>
      </c>
      <c r="DM71" s="9" t="str">
        <f t="shared" si="61"/>
        <v/>
      </c>
      <c r="DN71" s="9" t="str">
        <f t="shared" si="62"/>
        <v/>
      </c>
      <c r="DO71" s="21" t="str">
        <f t="shared" si="63"/>
        <v/>
      </c>
      <c r="DP71" s="21" t="str">
        <f t="shared" si="64"/>
        <v/>
      </c>
      <c r="DQ71" s="9" t="str">
        <f t="shared" si="74"/>
        <v/>
      </c>
      <c r="DR71" s="9" t="str">
        <f t="shared" si="65"/>
        <v/>
      </c>
      <c r="DS71" s="9" t="str">
        <f t="shared" si="66"/>
        <v/>
      </c>
      <c r="DT71" s="9" t="e">
        <f ca="1">IF(AND($AX$3&lt;&gt;"",DO71&lt;&gt;"",DQ71&gt;=IF(DQ72="",0,DQ72)),SUM(INDIRECT("ds"&amp;ROW()-DQ71+1):DS71),"")</f>
        <v>#N/A</v>
      </c>
      <c r="DU71" s="9" t="e">
        <f t="shared" ca="1" si="67"/>
        <v>#N/A</v>
      </c>
      <c r="DV71" s="9" t="str">
        <f ca="1">IF(ISERROR(VLOOKUP(DU71*60,単価表!$B$4:$H$51,$AY$3,FALSE)),"",VLOOKUP(DU71*60,単価表!$B$4:$H$51,$AY$3,FALSE))</f>
        <v/>
      </c>
      <c r="DW71" s="9" t="str">
        <f ca="1">IF(DV71="","",DV71+IF(OR(TEXT($AX$3,"000000")="651000",TEXT($AX$3,"000000")="652000",TEXT($AX$3,"000000")="653000"),VLOOKUP(DU71*60,単価表!$B$4:$H$51,$AZ$3,FALSE),0))</f>
        <v/>
      </c>
      <c r="DX71" s="9" t="str">
        <f t="shared" si="68"/>
        <v/>
      </c>
      <c r="DY71" s="9" t="str">
        <f t="shared" si="69"/>
        <v/>
      </c>
      <c r="DZ71" s="9" cm="1">
        <f t="array" ref="DZ71">IF(AND($B71&lt;&gt;"",$F71&lt;&gt;"",$J71&lt;&gt;"",OR($N71&lt;&gt;"",$Q71&lt;&gt;"",$T71&lt;&gt;"")),SUM(($BE$17:$BE$192&lt;&gt;ROW($B71))*($BF$17:$BF$192=$B71)*($BH$17:$BH$192&gt;$F71)*($BG$17:$BG$192&lt;$J71)),0)</f>
        <v>0</v>
      </c>
      <c r="EA71" s="9" cm="1">
        <f t="array" ref="EA71">IF(AND($B71&lt;&gt;"",$F71&lt;&gt;"",$J71&lt;&gt;"",OR($N71&lt;&gt;"",$Q71&lt;&gt;"",$T71&lt;&gt;"")),SUM(($BY$17:$BY$192&lt;&gt;ROW($B71))*($BZ$17:$BZ$192=$B71)*($CB$17:$CB$192&gt;$F71)*($CA$17:$CA$192&lt;$J71)),0)</f>
        <v>0</v>
      </c>
      <c r="EB71" s="9" cm="1">
        <f t="array" ref="EB71">IF(AND($B71&lt;&gt;"",$F71&lt;&gt;"",$J71&lt;&gt;"",OR($N71&lt;&gt;"",$Q71&lt;&gt;"",$T71&lt;&gt;"")),SUM(($CS$17:$CS$192&lt;&gt;ROW($B71))*($CT$17:$CT$192=$B71)*($CV$17:$CV$192&gt;$F71)*($CU$17:$CU$192&lt;$J71)),0)</f>
        <v>0</v>
      </c>
      <c r="EC71" s="9" cm="1">
        <f t="array" ref="EC71">IF(AND($B71&lt;&gt;"",$F71&lt;&gt;"",$J71&lt;&gt;"",OR($N71&lt;&gt;"",$Q71&lt;&gt;"",$T71&lt;&gt;"")),SUM(($DM$17:$DM$192&lt;&gt;ROW($B71))*($DN$17:$DN$192=$B71)*($DP$17:$DP$192&gt;$F71)*($DO$17:$DO$192&lt;$J71)),0)</f>
        <v>0</v>
      </c>
      <c r="ED71" s="9">
        <f t="shared" ca="1" si="70"/>
        <v>0</v>
      </c>
    </row>
    <row r="72" spans="2:134" ht="21.75" customHeight="1" x14ac:dyDescent="0.4">
      <c r="B72" s="86"/>
      <c r="C72" s="86"/>
      <c r="D72" s="132" t="str">
        <f t="shared" si="99"/>
        <v/>
      </c>
      <c r="E72" s="132"/>
      <c r="F72" s="88"/>
      <c r="G72" s="88"/>
      <c r="H72" s="88"/>
      <c r="I72" s="88"/>
      <c r="J72" s="88"/>
      <c r="K72" s="88"/>
      <c r="L72" s="88"/>
      <c r="M72" s="88"/>
      <c r="N72" s="89"/>
      <c r="O72" s="89"/>
      <c r="P72" s="89"/>
      <c r="Q72" s="89"/>
      <c r="R72" s="89"/>
      <c r="S72" s="89"/>
      <c r="T72" s="89"/>
      <c r="U72" s="89"/>
      <c r="V72" s="89"/>
      <c r="W72" s="133" t="str">
        <f t="shared" si="95"/>
        <v/>
      </c>
      <c r="X72" s="133"/>
      <c r="Y72" s="133"/>
      <c r="Z72" s="133" t="str">
        <f t="shared" si="96"/>
        <v/>
      </c>
      <c r="AA72" s="133"/>
      <c r="AB72" s="133"/>
      <c r="AC72" s="134" t="str">
        <f t="shared" si="97"/>
        <v/>
      </c>
      <c r="AD72" s="134"/>
      <c r="AE72" s="134"/>
      <c r="AF72" s="134"/>
      <c r="AG72" s="134" t="str">
        <f t="shared" si="98"/>
        <v/>
      </c>
      <c r="AH72" s="134"/>
      <c r="AI72" s="134"/>
      <c r="AJ72" s="134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20"/>
      <c r="AX72" s="10" t="str">
        <f t="shared" si="76"/>
        <v/>
      </c>
      <c r="AY72" s="10" t="str">
        <f t="shared" si="77"/>
        <v/>
      </c>
      <c r="AZ72" s="21" t="str">
        <f t="shared" si="78"/>
        <v/>
      </c>
      <c r="BA72" s="21" t="str">
        <f t="shared" si="79"/>
        <v/>
      </c>
      <c r="BB72" s="10" t="str">
        <f t="shared" si="80"/>
        <v/>
      </c>
      <c r="BC72" s="10" t="str">
        <f t="shared" si="81"/>
        <v/>
      </c>
      <c r="BD72" s="10" t="str">
        <f t="shared" si="82"/>
        <v/>
      </c>
      <c r="BE72" s="9" t="str">
        <f t="shared" si="12"/>
        <v/>
      </c>
      <c r="BF72" s="9" t="str">
        <f t="shared" si="13"/>
        <v/>
      </c>
      <c r="BG72" s="21" t="str">
        <f t="shared" si="14"/>
        <v/>
      </c>
      <c r="BH72" s="21" t="str">
        <f t="shared" si="15"/>
        <v/>
      </c>
      <c r="BI72" s="9" t="str">
        <f t="shared" si="71"/>
        <v/>
      </c>
      <c r="BJ72" s="10" t="str">
        <f t="shared" si="16"/>
        <v/>
      </c>
      <c r="BK72" s="9" t="str">
        <f t="shared" si="17"/>
        <v/>
      </c>
      <c r="BL72" s="9" t="str">
        <f t="shared" si="18"/>
        <v/>
      </c>
      <c r="BM72" s="9" t="str">
        <f t="shared" si="19"/>
        <v/>
      </c>
      <c r="BN72" s="9" t="e">
        <f ca="1">IF(AND($AX$3&lt;&gt;"",BG72&lt;&gt;"",BI72&gt;=IF(BI73="",0,BI73)),SUM(INDIRECT("bm"&amp;ROW()-BI72+1):BM72),"")</f>
        <v>#N/A</v>
      </c>
      <c r="BO72" s="9" t="e">
        <f t="shared" ca="1" si="20"/>
        <v>#N/A</v>
      </c>
      <c r="BP72" s="9" t="str">
        <f ca="1">IF(ISERROR(VLOOKUP(BO72*60,単価表!$B$4:$H$51,$AY$3,FALSE)),"",VLOOKUP(BO72*60,単価表!$B$4:$H$51,$AY$3,FALSE))</f>
        <v/>
      </c>
      <c r="BQ72" s="9" t="str">
        <f t="shared" si="0"/>
        <v/>
      </c>
      <c r="BR72" s="9" t="str">
        <f t="shared" si="21"/>
        <v/>
      </c>
      <c r="BS72" s="9" t="str">
        <f t="shared" si="22"/>
        <v/>
      </c>
      <c r="BT72" s="9" t="str">
        <f t="shared" si="23"/>
        <v/>
      </c>
      <c r="BU72" s="21" t="str">
        <f t="shared" si="24"/>
        <v/>
      </c>
      <c r="BV72" s="21" t="str">
        <f t="shared" si="25"/>
        <v/>
      </c>
      <c r="BW72" s="10" t="str">
        <f t="shared" si="83"/>
        <v/>
      </c>
      <c r="BX72" s="9" t="str">
        <f t="shared" si="27"/>
        <v/>
      </c>
      <c r="BY72" s="9" t="str">
        <f t="shared" si="28"/>
        <v/>
      </c>
      <c r="BZ72" s="9" t="str">
        <f t="shared" si="29"/>
        <v/>
      </c>
      <c r="CA72" s="21" t="str">
        <f t="shared" si="30"/>
        <v/>
      </c>
      <c r="CB72" s="21" t="str">
        <f t="shared" si="31"/>
        <v/>
      </c>
      <c r="CC72" s="9" t="str">
        <f t="shared" si="72"/>
        <v/>
      </c>
      <c r="CD72" s="9" t="str">
        <f t="shared" si="32"/>
        <v/>
      </c>
      <c r="CE72" s="9" t="str">
        <f t="shared" si="33"/>
        <v/>
      </c>
      <c r="CF72" s="9" t="e">
        <f ca="1">IF(AND($AX$3&lt;&gt;"",CA72&lt;&gt;"",CC72&gt;=IF(CC73="",0,CC73)),SUM(INDIRECT("ce"&amp;ROW()-CC72+1):CE72),"")</f>
        <v>#N/A</v>
      </c>
      <c r="CG72" s="9" t="e">
        <f t="shared" ca="1" si="34"/>
        <v>#N/A</v>
      </c>
      <c r="CH72" s="9" t="str">
        <f ca="1">IF(ISERROR(VLOOKUP(CG72*60,単価表!$B$4:$H$51,$AY$3,FALSE)),"",VLOOKUP(CG72*60,単価表!$B$4:$H$51,$AY$3,FALSE))</f>
        <v/>
      </c>
      <c r="CI72" s="9" t="str">
        <f ca="1">IF(CH72="","",CH72+IF(OR(TEXT($AX$3,"000000")="651000",TEXT($AX$3,"000000")="652000",TEXT($AX$3,"000000")="653000"),VLOOKUP(CG72*60,単価表!$B$4:$H$51,$AZ$3,FALSE),0))</f>
        <v/>
      </c>
      <c r="CJ72" s="9" t="str">
        <f t="shared" si="35"/>
        <v/>
      </c>
      <c r="CK72" s="9" t="str">
        <f t="shared" si="36"/>
        <v/>
      </c>
      <c r="CL72" s="9" t="str">
        <f t="shared" si="84"/>
        <v/>
      </c>
      <c r="CM72" s="9" t="str">
        <f t="shared" si="85"/>
        <v/>
      </c>
      <c r="CN72" s="21" t="str">
        <f t="shared" si="86"/>
        <v/>
      </c>
      <c r="CO72" s="21" t="str">
        <f t="shared" si="87"/>
        <v/>
      </c>
      <c r="CP72" s="10" t="str">
        <f t="shared" si="41"/>
        <v/>
      </c>
      <c r="CQ72" s="9" t="str">
        <f t="shared" si="88"/>
        <v/>
      </c>
      <c r="CR72" s="9" t="str">
        <f t="shared" si="89"/>
        <v/>
      </c>
      <c r="CS72" s="9" t="str">
        <f t="shared" si="44"/>
        <v/>
      </c>
      <c r="CT72" s="9" t="str">
        <f t="shared" si="45"/>
        <v/>
      </c>
      <c r="CU72" s="21" t="str">
        <f t="shared" si="46"/>
        <v/>
      </c>
      <c r="CV72" s="21" t="str">
        <f t="shared" si="47"/>
        <v/>
      </c>
      <c r="CW72" s="9" t="str">
        <f t="shared" si="73"/>
        <v/>
      </c>
      <c r="CX72" s="9" t="str">
        <f t="shared" si="48"/>
        <v/>
      </c>
      <c r="CY72" s="9" t="str">
        <f t="shared" si="49"/>
        <v/>
      </c>
      <c r="CZ72" s="9" t="str">
        <f t="shared" si="50"/>
        <v/>
      </c>
      <c r="DA72" s="9" t="str">
        <f t="shared" si="51"/>
        <v/>
      </c>
      <c r="DB72" s="9" t="e">
        <f ca="1">IF(AND($AX$3&lt;&gt;"",CU72&lt;&gt;"",CW72&gt;=IF(CW73="",0,CW73)),SUM(INDIRECT("da"&amp;ROW()-CW72+1):DA72),"")</f>
        <v>#N/A</v>
      </c>
      <c r="DC72" s="9" t="e">
        <f t="shared" ca="1" si="52"/>
        <v>#N/A</v>
      </c>
      <c r="DD72" s="9" t="str">
        <f ca="1">IF(ISERROR(VLOOKUP(DC72*60,単価表!$B$4:$G$51,$AY$3,FALSE)),"",VLOOKUP(DC72*60,単価表!$B$4:$G$51,$AY$3,FALSE))</f>
        <v/>
      </c>
      <c r="DE72" s="9" t="str">
        <f t="shared" si="53"/>
        <v/>
      </c>
      <c r="DF72" s="9" t="str">
        <f t="shared" si="54"/>
        <v/>
      </c>
      <c r="DG72" s="9" t="str">
        <f t="shared" si="90"/>
        <v/>
      </c>
      <c r="DH72" s="9" t="str">
        <f t="shared" si="91"/>
        <v/>
      </c>
      <c r="DI72" s="21" t="str">
        <f t="shared" si="92"/>
        <v/>
      </c>
      <c r="DJ72" s="21" t="str">
        <f t="shared" si="93"/>
        <v/>
      </c>
      <c r="DK72" s="10" t="str">
        <f t="shared" si="59"/>
        <v/>
      </c>
      <c r="DL72" s="9" t="str">
        <f t="shared" si="94"/>
        <v/>
      </c>
      <c r="DM72" s="9" t="str">
        <f t="shared" si="61"/>
        <v/>
      </c>
      <c r="DN72" s="9" t="str">
        <f t="shared" si="62"/>
        <v/>
      </c>
      <c r="DO72" s="21" t="str">
        <f t="shared" si="63"/>
        <v/>
      </c>
      <c r="DP72" s="21" t="str">
        <f t="shared" si="64"/>
        <v/>
      </c>
      <c r="DQ72" s="9" t="str">
        <f t="shared" si="74"/>
        <v/>
      </c>
      <c r="DR72" s="9" t="str">
        <f t="shared" si="65"/>
        <v/>
      </c>
      <c r="DS72" s="9" t="str">
        <f t="shared" si="66"/>
        <v/>
      </c>
      <c r="DT72" s="9" t="e">
        <f ca="1">IF(AND($AX$3&lt;&gt;"",DO72&lt;&gt;"",DQ72&gt;=IF(DQ73="",0,DQ73)),SUM(INDIRECT("ds"&amp;ROW()-DQ72+1):DS72),"")</f>
        <v>#N/A</v>
      </c>
      <c r="DU72" s="9" t="e">
        <f t="shared" ca="1" si="67"/>
        <v>#N/A</v>
      </c>
      <c r="DV72" s="9" t="str">
        <f ca="1">IF(ISERROR(VLOOKUP(DU72*60,単価表!$B$4:$H$51,$AY$3,FALSE)),"",VLOOKUP(DU72*60,単価表!$B$4:$H$51,$AY$3,FALSE))</f>
        <v/>
      </c>
      <c r="DW72" s="9" t="str">
        <f ca="1">IF(DV72="","",DV72+IF(OR(TEXT($AX$3,"000000")="651000",TEXT($AX$3,"000000")="652000",TEXT($AX$3,"000000")="653000"),VLOOKUP(DU72*60,単価表!$B$4:$H$51,$AZ$3,FALSE),0))</f>
        <v/>
      </c>
      <c r="DX72" s="9" t="str">
        <f t="shared" si="68"/>
        <v/>
      </c>
      <c r="DY72" s="9" t="str">
        <f t="shared" si="69"/>
        <v/>
      </c>
      <c r="DZ72" s="9" cm="1">
        <f t="array" ref="DZ72">IF(AND($B72&lt;&gt;"",$F72&lt;&gt;"",$J72&lt;&gt;"",OR($N72&lt;&gt;"",$Q72&lt;&gt;"",$T72&lt;&gt;"")),SUM(($BE$17:$BE$192&lt;&gt;ROW($B72))*($BF$17:$BF$192=$B72)*($BH$17:$BH$192&gt;$F72)*($BG$17:$BG$192&lt;$J72)),0)</f>
        <v>0</v>
      </c>
      <c r="EA72" s="9" cm="1">
        <f t="array" ref="EA72">IF(AND($B72&lt;&gt;"",$F72&lt;&gt;"",$J72&lt;&gt;"",OR($N72&lt;&gt;"",$Q72&lt;&gt;"",$T72&lt;&gt;"")),SUM(($BY$17:$BY$192&lt;&gt;ROW($B72))*($BZ$17:$BZ$192=$B72)*($CB$17:$CB$192&gt;$F72)*($CA$17:$CA$192&lt;$J72)),0)</f>
        <v>0</v>
      </c>
      <c r="EB72" s="9" cm="1">
        <f t="array" ref="EB72">IF(AND($B72&lt;&gt;"",$F72&lt;&gt;"",$J72&lt;&gt;"",OR($N72&lt;&gt;"",$Q72&lt;&gt;"",$T72&lt;&gt;"")),SUM(($CS$17:$CS$192&lt;&gt;ROW($B72))*($CT$17:$CT$192=$B72)*($CV$17:$CV$192&gt;$F72)*($CU$17:$CU$192&lt;$J72)),0)</f>
        <v>0</v>
      </c>
      <c r="EC72" s="9" cm="1">
        <f t="array" ref="EC72">IF(AND($B72&lt;&gt;"",$F72&lt;&gt;"",$J72&lt;&gt;"",OR($N72&lt;&gt;"",$Q72&lt;&gt;"",$T72&lt;&gt;"")),SUM(($DM$17:$DM$192&lt;&gt;ROW($B72))*($DN$17:$DN$192=$B72)*($DP$17:$DP$192&gt;$F72)*($DO$17:$DO$192&lt;$J72)),0)</f>
        <v>0</v>
      </c>
      <c r="ED72" s="9">
        <f t="shared" ca="1" si="70"/>
        <v>0</v>
      </c>
    </row>
    <row r="73" spans="2:134" ht="21.75" customHeight="1" x14ac:dyDescent="0.4">
      <c r="B73" s="86"/>
      <c r="C73" s="86"/>
      <c r="D73" s="132" t="str">
        <f t="shared" si="99"/>
        <v/>
      </c>
      <c r="E73" s="132"/>
      <c r="F73" s="88"/>
      <c r="G73" s="88"/>
      <c r="H73" s="88"/>
      <c r="I73" s="88"/>
      <c r="J73" s="88"/>
      <c r="K73" s="88"/>
      <c r="L73" s="88"/>
      <c r="M73" s="88"/>
      <c r="N73" s="89"/>
      <c r="O73" s="89"/>
      <c r="P73" s="89"/>
      <c r="Q73" s="89"/>
      <c r="R73" s="89"/>
      <c r="S73" s="89"/>
      <c r="T73" s="89"/>
      <c r="U73" s="89"/>
      <c r="V73" s="89"/>
      <c r="W73" s="133" t="str">
        <f t="shared" si="95"/>
        <v/>
      </c>
      <c r="X73" s="133"/>
      <c r="Y73" s="133"/>
      <c r="Z73" s="133" t="str">
        <f t="shared" si="96"/>
        <v/>
      </c>
      <c r="AA73" s="133"/>
      <c r="AB73" s="133"/>
      <c r="AC73" s="134" t="str">
        <f t="shared" si="97"/>
        <v/>
      </c>
      <c r="AD73" s="134"/>
      <c r="AE73" s="134"/>
      <c r="AF73" s="134"/>
      <c r="AG73" s="134" t="str">
        <f t="shared" si="98"/>
        <v/>
      </c>
      <c r="AH73" s="134"/>
      <c r="AI73" s="134"/>
      <c r="AJ73" s="134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20"/>
      <c r="AX73" s="10" t="str">
        <f t="shared" si="76"/>
        <v/>
      </c>
      <c r="AY73" s="10" t="str">
        <f t="shared" si="77"/>
        <v/>
      </c>
      <c r="AZ73" s="21" t="str">
        <f t="shared" si="78"/>
        <v/>
      </c>
      <c r="BA73" s="21" t="str">
        <f t="shared" si="79"/>
        <v/>
      </c>
      <c r="BB73" s="10" t="str">
        <f t="shared" si="80"/>
        <v/>
      </c>
      <c r="BC73" s="10" t="str">
        <f t="shared" si="81"/>
        <v/>
      </c>
      <c r="BD73" s="10" t="str">
        <f t="shared" si="82"/>
        <v/>
      </c>
      <c r="BE73" s="9" t="str">
        <f t="shared" si="12"/>
        <v/>
      </c>
      <c r="BF73" s="9" t="str">
        <f t="shared" si="13"/>
        <v/>
      </c>
      <c r="BG73" s="21" t="str">
        <f t="shared" si="14"/>
        <v/>
      </c>
      <c r="BH73" s="21" t="str">
        <f t="shared" si="15"/>
        <v/>
      </c>
      <c r="BI73" s="9" t="str">
        <f t="shared" si="71"/>
        <v/>
      </c>
      <c r="BJ73" s="10" t="str">
        <f t="shared" si="16"/>
        <v/>
      </c>
      <c r="BK73" s="9" t="str">
        <f t="shared" si="17"/>
        <v/>
      </c>
      <c r="BL73" s="9" t="str">
        <f t="shared" si="18"/>
        <v/>
      </c>
      <c r="BM73" s="9" t="str">
        <f t="shared" si="19"/>
        <v/>
      </c>
      <c r="BN73" s="9" t="e">
        <f ca="1">IF(AND($AX$3&lt;&gt;"",BG73&lt;&gt;"",BI73&gt;=IF(BI74="",0,BI74)),SUM(INDIRECT("bm"&amp;ROW()-BI73+1):BM73),"")</f>
        <v>#N/A</v>
      </c>
      <c r="BO73" s="9" t="e">
        <f t="shared" ca="1" si="20"/>
        <v>#N/A</v>
      </c>
      <c r="BP73" s="9" t="str">
        <f ca="1">IF(ISERROR(VLOOKUP(BO73*60,単価表!$B$4:$H$51,$AY$3,FALSE)),"",VLOOKUP(BO73*60,単価表!$B$4:$H$51,$AY$3,FALSE))</f>
        <v/>
      </c>
      <c r="BQ73" s="9" t="str">
        <f t="shared" si="0"/>
        <v/>
      </c>
      <c r="BR73" s="9" t="str">
        <f t="shared" si="21"/>
        <v/>
      </c>
      <c r="BS73" s="9" t="str">
        <f t="shared" si="22"/>
        <v/>
      </c>
      <c r="BT73" s="9" t="str">
        <f t="shared" si="23"/>
        <v/>
      </c>
      <c r="BU73" s="21" t="str">
        <f t="shared" si="24"/>
        <v/>
      </c>
      <c r="BV73" s="21" t="str">
        <f t="shared" si="25"/>
        <v/>
      </c>
      <c r="BW73" s="10" t="str">
        <f t="shared" si="83"/>
        <v/>
      </c>
      <c r="BX73" s="9" t="str">
        <f t="shared" si="27"/>
        <v/>
      </c>
      <c r="BY73" s="9" t="str">
        <f t="shared" si="28"/>
        <v/>
      </c>
      <c r="BZ73" s="9" t="str">
        <f t="shared" si="29"/>
        <v/>
      </c>
      <c r="CA73" s="21" t="str">
        <f t="shared" si="30"/>
        <v/>
      </c>
      <c r="CB73" s="21" t="str">
        <f t="shared" si="31"/>
        <v/>
      </c>
      <c r="CC73" s="9" t="str">
        <f t="shared" si="72"/>
        <v/>
      </c>
      <c r="CD73" s="9" t="str">
        <f t="shared" si="32"/>
        <v/>
      </c>
      <c r="CE73" s="9" t="str">
        <f t="shared" si="33"/>
        <v/>
      </c>
      <c r="CF73" s="9" t="e">
        <f ca="1">IF(AND($AX$3&lt;&gt;"",CA73&lt;&gt;"",CC73&gt;=IF(CC74="",0,CC74)),SUM(INDIRECT("ce"&amp;ROW()-CC73+1):CE73),"")</f>
        <v>#N/A</v>
      </c>
      <c r="CG73" s="9" t="e">
        <f t="shared" ca="1" si="34"/>
        <v>#N/A</v>
      </c>
      <c r="CH73" s="9" t="str">
        <f ca="1">IF(ISERROR(VLOOKUP(CG73*60,単価表!$B$4:$H$51,$AY$3,FALSE)),"",VLOOKUP(CG73*60,単価表!$B$4:$H$51,$AY$3,FALSE))</f>
        <v/>
      </c>
      <c r="CI73" s="9" t="str">
        <f ca="1">IF(CH73="","",CH73+IF(OR(TEXT($AX$3,"000000")="651000",TEXT($AX$3,"000000")="652000",TEXT($AX$3,"000000")="653000"),VLOOKUP(CG73*60,単価表!$B$4:$H$51,$AZ$3,FALSE),0))</f>
        <v/>
      </c>
      <c r="CJ73" s="9" t="str">
        <f t="shared" si="35"/>
        <v/>
      </c>
      <c r="CK73" s="9" t="str">
        <f t="shared" si="36"/>
        <v/>
      </c>
      <c r="CL73" s="9" t="str">
        <f t="shared" si="84"/>
        <v/>
      </c>
      <c r="CM73" s="9" t="str">
        <f t="shared" si="85"/>
        <v/>
      </c>
      <c r="CN73" s="21" t="str">
        <f t="shared" si="86"/>
        <v/>
      </c>
      <c r="CO73" s="21" t="str">
        <f t="shared" si="87"/>
        <v/>
      </c>
      <c r="CP73" s="10" t="str">
        <f t="shared" si="41"/>
        <v/>
      </c>
      <c r="CQ73" s="9" t="str">
        <f t="shared" si="88"/>
        <v/>
      </c>
      <c r="CR73" s="9" t="str">
        <f t="shared" si="89"/>
        <v/>
      </c>
      <c r="CS73" s="9" t="str">
        <f t="shared" si="44"/>
        <v/>
      </c>
      <c r="CT73" s="9" t="str">
        <f t="shared" si="45"/>
        <v/>
      </c>
      <c r="CU73" s="21" t="str">
        <f t="shared" si="46"/>
        <v/>
      </c>
      <c r="CV73" s="21" t="str">
        <f t="shared" si="47"/>
        <v/>
      </c>
      <c r="CW73" s="9" t="str">
        <f t="shared" si="73"/>
        <v/>
      </c>
      <c r="CX73" s="9" t="str">
        <f t="shared" si="48"/>
        <v/>
      </c>
      <c r="CY73" s="9" t="str">
        <f t="shared" si="49"/>
        <v/>
      </c>
      <c r="CZ73" s="9" t="str">
        <f t="shared" si="50"/>
        <v/>
      </c>
      <c r="DA73" s="9" t="str">
        <f t="shared" si="51"/>
        <v/>
      </c>
      <c r="DB73" s="9" t="e">
        <f ca="1">IF(AND($AX$3&lt;&gt;"",CU73&lt;&gt;"",CW73&gt;=IF(CW74="",0,CW74)),SUM(INDIRECT("da"&amp;ROW()-CW73+1):DA73),"")</f>
        <v>#N/A</v>
      </c>
      <c r="DC73" s="9" t="e">
        <f t="shared" ca="1" si="52"/>
        <v>#N/A</v>
      </c>
      <c r="DD73" s="9" t="str">
        <f ca="1">IF(ISERROR(VLOOKUP(DC73*60,単価表!$B$4:$G$51,$AY$3,FALSE)),"",VLOOKUP(DC73*60,単価表!$B$4:$G$51,$AY$3,FALSE))</f>
        <v/>
      </c>
      <c r="DE73" s="9" t="str">
        <f t="shared" si="53"/>
        <v/>
      </c>
      <c r="DF73" s="9" t="str">
        <f t="shared" si="54"/>
        <v/>
      </c>
      <c r="DG73" s="9" t="str">
        <f t="shared" si="90"/>
        <v/>
      </c>
      <c r="DH73" s="9" t="str">
        <f t="shared" si="91"/>
        <v/>
      </c>
      <c r="DI73" s="21" t="str">
        <f t="shared" si="92"/>
        <v/>
      </c>
      <c r="DJ73" s="21" t="str">
        <f t="shared" si="93"/>
        <v/>
      </c>
      <c r="DK73" s="10" t="str">
        <f t="shared" si="59"/>
        <v/>
      </c>
      <c r="DL73" s="9" t="str">
        <f t="shared" si="94"/>
        <v/>
      </c>
      <c r="DM73" s="9" t="str">
        <f t="shared" si="61"/>
        <v/>
      </c>
      <c r="DN73" s="9" t="str">
        <f t="shared" si="62"/>
        <v/>
      </c>
      <c r="DO73" s="21" t="str">
        <f t="shared" si="63"/>
        <v/>
      </c>
      <c r="DP73" s="21" t="str">
        <f t="shared" si="64"/>
        <v/>
      </c>
      <c r="DQ73" s="9" t="str">
        <f t="shared" si="74"/>
        <v/>
      </c>
      <c r="DR73" s="9" t="str">
        <f t="shared" si="65"/>
        <v/>
      </c>
      <c r="DS73" s="9" t="str">
        <f t="shared" si="66"/>
        <v/>
      </c>
      <c r="DT73" s="9" t="e">
        <f ca="1">IF(AND($AX$3&lt;&gt;"",DO73&lt;&gt;"",DQ73&gt;=IF(DQ74="",0,DQ74)),SUM(INDIRECT("ds"&amp;ROW()-DQ73+1):DS73),"")</f>
        <v>#N/A</v>
      </c>
      <c r="DU73" s="9" t="e">
        <f t="shared" ca="1" si="67"/>
        <v>#N/A</v>
      </c>
      <c r="DV73" s="9" t="str">
        <f ca="1">IF(ISERROR(VLOOKUP(DU73*60,単価表!$B$4:$H$51,$AY$3,FALSE)),"",VLOOKUP(DU73*60,単価表!$B$4:$H$51,$AY$3,FALSE))</f>
        <v/>
      </c>
      <c r="DW73" s="9" t="str">
        <f ca="1">IF(DV73="","",DV73+IF(OR(TEXT($AX$3,"000000")="651000",TEXT($AX$3,"000000")="652000",TEXT($AX$3,"000000")="653000"),VLOOKUP(DU73*60,単価表!$B$4:$H$51,$AZ$3,FALSE),0))</f>
        <v/>
      </c>
      <c r="DX73" s="9" t="str">
        <f t="shared" si="68"/>
        <v/>
      </c>
      <c r="DY73" s="9" t="str">
        <f t="shared" si="69"/>
        <v/>
      </c>
      <c r="DZ73" s="9" cm="1">
        <f t="array" ref="DZ73">IF(AND($B73&lt;&gt;"",$F73&lt;&gt;"",$J73&lt;&gt;"",OR($N73&lt;&gt;"",$Q73&lt;&gt;"",$T73&lt;&gt;"")),SUM(($BE$17:$BE$192&lt;&gt;ROW($B73))*($BF$17:$BF$192=$B73)*($BH$17:$BH$192&gt;$F73)*($BG$17:$BG$192&lt;$J73)),0)</f>
        <v>0</v>
      </c>
      <c r="EA73" s="9" cm="1">
        <f t="array" ref="EA73">IF(AND($B73&lt;&gt;"",$F73&lt;&gt;"",$J73&lt;&gt;"",OR($N73&lt;&gt;"",$Q73&lt;&gt;"",$T73&lt;&gt;"")),SUM(($BY$17:$BY$192&lt;&gt;ROW($B73))*($BZ$17:$BZ$192=$B73)*($CB$17:$CB$192&gt;$F73)*($CA$17:$CA$192&lt;$J73)),0)</f>
        <v>0</v>
      </c>
      <c r="EB73" s="9" cm="1">
        <f t="array" ref="EB73">IF(AND($B73&lt;&gt;"",$F73&lt;&gt;"",$J73&lt;&gt;"",OR($N73&lt;&gt;"",$Q73&lt;&gt;"",$T73&lt;&gt;"")),SUM(($CS$17:$CS$192&lt;&gt;ROW($B73))*($CT$17:$CT$192=$B73)*($CV$17:$CV$192&gt;$F73)*($CU$17:$CU$192&lt;$J73)),0)</f>
        <v>0</v>
      </c>
      <c r="EC73" s="9" cm="1">
        <f t="array" ref="EC73">IF(AND($B73&lt;&gt;"",$F73&lt;&gt;"",$J73&lt;&gt;"",OR($N73&lt;&gt;"",$Q73&lt;&gt;"",$T73&lt;&gt;"")),SUM(($DM$17:$DM$192&lt;&gt;ROW($B73))*($DN$17:$DN$192=$B73)*($DP$17:$DP$192&gt;$F73)*($DO$17:$DO$192&lt;$J73)),0)</f>
        <v>0</v>
      </c>
      <c r="ED73" s="9">
        <f t="shared" ca="1" si="70"/>
        <v>0</v>
      </c>
    </row>
    <row r="74" spans="2:134" ht="21.75" customHeight="1" x14ac:dyDescent="0.4">
      <c r="B74" s="86"/>
      <c r="C74" s="86"/>
      <c r="D74" s="132" t="str">
        <f t="shared" si="99"/>
        <v/>
      </c>
      <c r="E74" s="132"/>
      <c r="F74" s="88"/>
      <c r="G74" s="88"/>
      <c r="H74" s="88"/>
      <c r="I74" s="88"/>
      <c r="J74" s="88"/>
      <c r="K74" s="88"/>
      <c r="L74" s="88"/>
      <c r="M74" s="88"/>
      <c r="N74" s="89"/>
      <c r="O74" s="89"/>
      <c r="P74" s="89"/>
      <c r="Q74" s="89"/>
      <c r="R74" s="89"/>
      <c r="S74" s="89"/>
      <c r="T74" s="89"/>
      <c r="U74" s="89"/>
      <c r="V74" s="89"/>
      <c r="W74" s="133" t="str">
        <f t="shared" si="95"/>
        <v/>
      </c>
      <c r="X74" s="133"/>
      <c r="Y74" s="133"/>
      <c r="Z74" s="133" t="str">
        <f t="shared" si="96"/>
        <v/>
      </c>
      <c r="AA74" s="133"/>
      <c r="AB74" s="133"/>
      <c r="AC74" s="134" t="str">
        <f t="shared" si="97"/>
        <v/>
      </c>
      <c r="AD74" s="134"/>
      <c r="AE74" s="134"/>
      <c r="AF74" s="134"/>
      <c r="AG74" s="134" t="str">
        <f t="shared" si="98"/>
        <v/>
      </c>
      <c r="AH74" s="134"/>
      <c r="AI74" s="134"/>
      <c r="AJ74" s="134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20"/>
      <c r="AX74" s="10" t="str">
        <f t="shared" si="76"/>
        <v/>
      </c>
      <c r="AY74" s="10" t="str">
        <f t="shared" si="77"/>
        <v/>
      </c>
      <c r="AZ74" s="21" t="str">
        <f t="shared" si="78"/>
        <v/>
      </c>
      <c r="BA74" s="21" t="str">
        <f t="shared" si="79"/>
        <v/>
      </c>
      <c r="BB74" s="10" t="str">
        <f t="shared" si="80"/>
        <v/>
      </c>
      <c r="BC74" s="10" t="str">
        <f t="shared" si="81"/>
        <v/>
      </c>
      <c r="BD74" s="10" t="str">
        <f t="shared" si="82"/>
        <v/>
      </c>
      <c r="BE74" s="9" t="str">
        <f t="shared" si="12"/>
        <v/>
      </c>
      <c r="BF74" s="9" t="str">
        <f t="shared" si="13"/>
        <v/>
      </c>
      <c r="BG74" s="21" t="str">
        <f t="shared" si="14"/>
        <v/>
      </c>
      <c r="BH74" s="21" t="str">
        <f t="shared" si="15"/>
        <v/>
      </c>
      <c r="BI74" s="9" t="str">
        <f t="shared" si="71"/>
        <v/>
      </c>
      <c r="BJ74" s="10" t="str">
        <f t="shared" si="16"/>
        <v/>
      </c>
      <c r="BK74" s="9" t="str">
        <f t="shared" si="17"/>
        <v/>
      </c>
      <c r="BL74" s="9" t="str">
        <f t="shared" si="18"/>
        <v/>
      </c>
      <c r="BM74" s="9" t="str">
        <f t="shared" si="19"/>
        <v/>
      </c>
      <c r="BN74" s="9" t="e">
        <f ca="1">IF(AND($AX$3&lt;&gt;"",BG74&lt;&gt;"",BI74&gt;=IF(BI75="",0,BI75)),SUM(INDIRECT("bm"&amp;ROW()-BI74+1):BM74),"")</f>
        <v>#N/A</v>
      </c>
      <c r="BO74" s="9" t="e">
        <f t="shared" ca="1" si="20"/>
        <v>#N/A</v>
      </c>
      <c r="BP74" s="9" t="str">
        <f ca="1">IF(ISERROR(VLOOKUP(BO74*60,単価表!$B$4:$H$51,$AY$3,FALSE)),"",VLOOKUP(BO74*60,単価表!$B$4:$H$51,$AY$3,FALSE))</f>
        <v/>
      </c>
      <c r="BQ74" s="9" t="str">
        <f t="shared" si="0"/>
        <v/>
      </c>
      <c r="BR74" s="9" t="str">
        <f t="shared" si="21"/>
        <v/>
      </c>
      <c r="BS74" s="9" t="str">
        <f t="shared" si="22"/>
        <v/>
      </c>
      <c r="BT74" s="9" t="str">
        <f t="shared" si="23"/>
        <v/>
      </c>
      <c r="BU74" s="21" t="str">
        <f t="shared" si="24"/>
        <v/>
      </c>
      <c r="BV74" s="21" t="str">
        <f t="shared" si="25"/>
        <v/>
      </c>
      <c r="BW74" s="10" t="str">
        <f t="shared" si="83"/>
        <v/>
      </c>
      <c r="BX74" s="9" t="str">
        <f t="shared" si="27"/>
        <v/>
      </c>
      <c r="BY74" s="9" t="str">
        <f t="shared" si="28"/>
        <v/>
      </c>
      <c r="BZ74" s="9" t="str">
        <f t="shared" si="29"/>
        <v/>
      </c>
      <c r="CA74" s="21" t="str">
        <f t="shared" si="30"/>
        <v/>
      </c>
      <c r="CB74" s="21" t="str">
        <f t="shared" si="31"/>
        <v/>
      </c>
      <c r="CC74" s="9" t="str">
        <f t="shared" si="72"/>
        <v/>
      </c>
      <c r="CD74" s="9" t="str">
        <f t="shared" si="32"/>
        <v/>
      </c>
      <c r="CE74" s="9" t="str">
        <f t="shared" si="33"/>
        <v/>
      </c>
      <c r="CF74" s="9" t="e">
        <f ca="1">IF(AND($AX$3&lt;&gt;"",CA74&lt;&gt;"",CC74&gt;=IF(CC75="",0,CC75)),SUM(INDIRECT("ce"&amp;ROW()-CC74+1):CE74),"")</f>
        <v>#N/A</v>
      </c>
      <c r="CG74" s="9" t="e">
        <f t="shared" ca="1" si="34"/>
        <v>#N/A</v>
      </c>
      <c r="CH74" s="9" t="str">
        <f ca="1">IF(ISERROR(VLOOKUP(CG74*60,単価表!$B$4:$H$51,$AY$3,FALSE)),"",VLOOKUP(CG74*60,単価表!$B$4:$H$51,$AY$3,FALSE))</f>
        <v/>
      </c>
      <c r="CI74" s="9" t="str">
        <f ca="1">IF(CH74="","",CH74+IF(OR(TEXT($AX$3,"000000")="651000",TEXT($AX$3,"000000")="652000",TEXT($AX$3,"000000")="653000"),VLOOKUP(CG74*60,単価表!$B$4:$H$51,$AZ$3,FALSE),0))</f>
        <v/>
      </c>
      <c r="CJ74" s="9" t="str">
        <f t="shared" si="35"/>
        <v/>
      </c>
      <c r="CK74" s="9" t="str">
        <f t="shared" si="36"/>
        <v/>
      </c>
      <c r="CL74" s="9" t="str">
        <f t="shared" si="84"/>
        <v/>
      </c>
      <c r="CM74" s="9" t="str">
        <f t="shared" si="85"/>
        <v/>
      </c>
      <c r="CN74" s="21" t="str">
        <f t="shared" si="86"/>
        <v/>
      </c>
      <c r="CO74" s="21" t="str">
        <f t="shared" si="87"/>
        <v/>
      </c>
      <c r="CP74" s="10" t="str">
        <f t="shared" si="41"/>
        <v/>
      </c>
      <c r="CQ74" s="9" t="str">
        <f t="shared" si="88"/>
        <v/>
      </c>
      <c r="CR74" s="9" t="str">
        <f t="shared" si="89"/>
        <v/>
      </c>
      <c r="CS74" s="9" t="str">
        <f t="shared" si="44"/>
        <v/>
      </c>
      <c r="CT74" s="9" t="str">
        <f t="shared" si="45"/>
        <v/>
      </c>
      <c r="CU74" s="21" t="str">
        <f t="shared" si="46"/>
        <v/>
      </c>
      <c r="CV74" s="21" t="str">
        <f t="shared" si="47"/>
        <v/>
      </c>
      <c r="CW74" s="9" t="str">
        <f t="shared" si="73"/>
        <v/>
      </c>
      <c r="CX74" s="9" t="str">
        <f t="shared" si="48"/>
        <v/>
      </c>
      <c r="CY74" s="9" t="str">
        <f t="shared" si="49"/>
        <v/>
      </c>
      <c r="CZ74" s="9" t="str">
        <f t="shared" si="50"/>
        <v/>
      </c>
      <c r="DA74" s="9" t="str">
        <f t="shared" si="51"/>
        <v/>
      </c>
      <c r="DB74" s="9" t="e">
        <f ca="1">IF(AND($AX$3&lt;&gt;"",CU74&lt;&gt;"",CW74&gt;=IF(CW75="",0,CW75)),SUM(INDIRECT("da"&amp;ROW()-CW74+1):DA74),"")</f>
        <v>#N/A</v>
      </c>
      <c r="DC74" s="9" t="e">
        <f t="shared" ca="1" si="52"/>
        <v>#N/A</v>
      </c>
      <c r="DD74" s="9" t="str">
        <f ca="1">IF(ISERROR(VLOOKUP(DC74*60,単価表!$B$4:$G$51,$AY$3,FALSE)),"",VLOOKUP(DC74*60,単価表!$B$4:$G$51,$AY$3,FALSE))</f>
        <v/>
      </c>
      <c r="DE74" s="9" t="str">
        <f t="shared" si="53"/>
        <v/>
      </c>
      <c r="DF74" s="9" t="str">
        <f t="shared" si="54"/>
        <v/>
      </c>
      <c r="DG74" s="9" t="str">
        <f t="shared" si="90"/>
        <v/>
      </c>
      <c r="DH74" s="9" t="str">
        <f t="shared" si="91"/>
        <v/>
      </c>
      <c r="DI74" s="21" t="str">
        <f t="shared" si="92"/>
        <v/>
      </c>
      <c r="DJ74" s="21" t="str">
        <f t="shared" si="93"/>
        <v/>
      </c>
      <c r="DK74" s="10" t="str">
        <f t="shared" si="59"/>
        <v/>
      </c>
      <c r="DL74" s="9" t="str">
        <f t="shared" si="94"/>
        <v/>
      </c>
      <c r="DM74" s="9" t="str">
        <f t="shared" si="61"/>
        <v/>
      </c>
      <c r="DN74" s="9" t="str">
        <f t="shared" si="62"/>
        <v/>
      </c>
      <c r="DO74" s="21" t="str">
        <f t="shared" si="63"/>
        <v/>
      </c>
      <c r="DP74" s="21" t="str">
        <f t="shared" si="64"/>
        <v/>
      </c>
      <c r="DQ74" s="9" t="str">
        <f t="shared" si="74"/>
        <v/>
      </c>
      <c r="DR74" s="9" t="str">
        <f t="shared" si="65"/>
        <v/>
      </c>
      <c r="DS74" s="9" t="str">
        <f t="shared" si="66"/>
        <v/>
      </c>
      <c r="DT74" s="9" t="e">
        <f ca="1">IF(AND($AX$3&lt;&gt;"",DO74&lt;&gt;"",DQ74&gt;=IF(DQ75="",0,DQ75)),SUM(INDIRECT("ds"&amp;ROW()-DQ74+1):DS74),"")</f>
        <v>#N/A</v>
      </c>
      <c r="DU74" s="9" t="e">
        <f t="shared" ca="1" si="67"/>
        <v>#N/A</v>
      </c>
      <c r="DV74" s="9" t="str">
        <f ca="1">IF(ISERROR(VLOOKUP(DU74*60,単価表!$B$4:$H$51,$AY$3,FALSE)),"",VLOOKUP(DU74*60,単価表!$B$4:$H$51,$AY$3,FALSE))</f>
        <v/>
      </c>
      <c r="DW74" s="9" t="str">
        <f ca="1">IF(DV74="","",DV74+IF(OR(TEXT($AX$3,"000000")="651000",TEXT($AX$3,"000000")="652000",TEXT($AX$3,"000000")="653000"),VLOOKUP(DU74*60,単価表!$B$4:$H$51,$AZ$3,FALSE),0))</f>
        <v/>
      </c>
      <c r="DX74" s="9" t="str">
        <f t="shared" si="68"/>
        <v/>
      </c>
      <c r="DY74" s="9" t="str">
        <f t="shared" si="69"/>
        <v/>
      </c>
      <c r="DZ74" s="9" cm="1">
        <f t="array" ref="DZ74">IF(AND($B74&lt;&gt;"",$F74&lt;&gt;"",$J74&lt;&gt;"",OR($N74&lt;&gt;"",$Q74&lt;&gt;"",$T74&lt;&gt;"")),SUM(($BE$17:$BE$192&lt;&gt;ROW($B74))*($BF$17:$BF$192=$B74)*($BH$17:$BH$192&gt;$F74)*($BG$17:$BG$192&lt;$J74)),0)</f>
        <v>0</v>
      </c>
      <c r="EA74" s="9" cm="1">
        <f t="array" ref="EA74">IF(AND($B74&lt;&gt;"",$F74&lt;&gt;"",$J74&lt;&gt;"",OR($N74&lt;&gt;"",$Q74&lt;&gt;"",$T74&lt;&gt;"")),SUM(($BY$17:$BY$192&lt;&gt;ROW($B74))*($BZ$17:$BZ$192=$B74)*($CB$17:$CB$192&gt;$F74)*($CA$17:$CA$192&lt;$J74)),0)</f>
        <v>0</v>
      </c>
      <c r="EB74" s="9" cm="1">
        <f t="array" ref="EB74">IF(AND($B74&lt;&gt;"",$F74&lt;&gt;"",$J74&lt;&gt;"",OR($N74&lt;&gt;"",$Q74&lt;&gt;"",$T74&lt;&gt;"")),SUM(($CS$17:$CS$192&lt;&gt;ROW($B74))*($CT$17:$CT$192=$B74)*($CV$17:$CV$192&gt;$F74)*($CU$17:$CU$192&lt;$J74)),0)</f>
        <v>0</v>
      </c>
      <c r="EC74" s="9" cm="1">
        <f t="array" ref="EC74">IF(AND($B74&lt;&gt;"",$F74&lt;&gt;"",$J74&lt;&gt;"",OR($N74&lt;&gt;"",$Q74&lt;&gt;"",$T74&lt;&gt;"")),SUM(($DM$17:$DM$192&lt;&gt;ROW($B74))*($DN$17:$DN$192=$B74)*($DP$17:$DP$192&gt;$F74)*($DO$17:$DO$192&lt;$J74)),0)</f>
        <v>0</v>
      </c>
      <c r="ED74" s="9">
        <f t="shared" ca="1" si="70"/>
        <v>0</v>
      </c>
    </row>
    <row r="75" spans="2:134" ht="21.75" customHeight="1" x14ac:dyDescent="0.4">
      <c r="B75" s="86"/>
      <c r="C75" s="86"/>
      <c r="D75" s="132" t="str">
        <f t="shared" si="99"/>
        <v/>
      </c>
      <c r="E75" s="132"/>
      <c r="F75" s="88"/>
      <c r="G75" s="88"/>
      <c r="H75" s="88"/>
      <c r="I75" s="88"/>
      <c r="J75" s="88"/>
      <c r="K75" s="88"/>
      <c r="L75" s="88"/>
      <c r="M75" s="88"/>
      <c r="N75" s="89"/>
      <c r="O75" s="89"/>
      <c r="P75" s="89"/>
      <c r="Q75" s="89"/>
      <c r="R75" s="89"/>
      <c r="S75" s="89"/>
      <c r="T75" s="89"/>
      <c r="U75" s="89"/>
      <c r="V75" s="89"/>
      <c r="W75" s="133" t="str">
        <f t="shared" si="95"/>
        <v/>
      </c>
      <c r="X75" s="133"/>
      <c r="Y75" s="133"/>
      <c r="Z75" s="133" t="str">
        <f t="shared" si="96"/>
        <v/>
      </c>
      <c r="AA75" s="133"/>
      <c r="AB75" s="133"/>
      <c r="AC75" s="134" t="str">
        <f t="shared" si="97"/>
        <v/>
      </c>
      <c r="AD75" s="134"/>
      <c r="AE75" s="134"/>
      <c r="AF75" s="134"/>
      <c r="AG75" s="134" t="str">
        <f t="shared" si="98"/>
        <v/>
      </c>
      <c r="AH75" s="134"/>
      <c r="AI75" s="134"/>
      <c r="AJ75" s="134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20"/>
      <c r="AX75" s="10" t="str">
        <f t="shared" si="76"/>
        <v/>
      </c>
      <c r="AY75" s="10" t="str">
        <f t="shared" si="77"/>
        <v/>
      </c>
      <c r="AZ75" s="21" t="str">
        <f t="shared" si="78"/>
        <v/>
      </c>
      <c r="BA75" s="21" t="str">
        <f t="shared" si="79"/>
        <v/>
      </c>
      <c r="BB75" s="10" t="str">
        <f t="shared" si="80"/>
        <v/>
      </c>
      <c r="BC75" s="10" t="str">
        <f t="shared" si="81"/>
        <v/>
      </c>
      <c r="BD75" s="10" t="str">
        <f t="shared" si="82"/>
        <v/>
      </c>
      <c r="BE75" s="9" t="str">
        <f t="shared" si="12"/>
        <v/>
      </c>
      <c r="BF75" s="9" t="str">
        <f t="shared" si="13"/>
        <v/>
      </c>
      <c r="BG75" s="21" t="str">
        <f t="shared" si="14"/>
        <v/>
      </c>
      <c r="BH75" s="21" t="str">
        <f t="shared" si="15"/>
        <v/>
      </c>
      <c r="BI75" s="9" t="str">
        <f t="shared" si="71"/>
        <v/>
      </c>
      <c r="BJ75" s="10" t="str">
        <f t="shared" si="16"/>
        <v/>
      </c>
      <c r="BK75" s="9" t="str">
        <f t="shared" si="17"/>
        <v/>
      </c>
      <c r="BL75" s="9" t="str">
        <f t="shared" si="18"/>
        <v/>
      </c>
      <c r="BM75" s="9" t="str">
        <f t="shared" si="19"/>
        <v/>
      </c>
      <c r="BN75" s="9" t="e">
        <f ca="1">IF(AND($AX$3&lt;&gt;"",BG75&lt;&gt;"",BI75&gt;=IF(BI76="",0,BI76)),SUM(INDIRECT("bm"&amp;ROW()-BI75+1):BM75),"")</f>
        <v>#N/A</v>
      </c>
      <c r="BO75" s="9" t="e">
        <f t="shared" ca="1" si="20"/>
        <v>#N/A</v>
      </c>
      <c r="BP75" s="9" t="str">
        <f ca="1">IF(ISERROR(VLOOKUP(BO75*60,単価表!$B$4:$H$51,$AY$3,FALSE)),"",VLOOKUP(BO75*60,単価表!$B$4:$H$51,$AY$3,FALSE))</f>
        <v/>
      </c>
      <c r="BQ75" s="9" t="str">
        <f t="shared" si="0"/>
        <v/>
      </c>
      <c r="BR75" s="9" t="str">
        <f t="shared" si="21"/>
        <v/>
      </c>
      <c r="BS75" s="9" t="str">
        <f t="shared" si="22"/>
        <v/>
      </c>
      <c r="BT75" s="9" t="str">
        <f t="shared" si="23"/>
        <v/>
      </c>
      <c r="BU75" s="21" t="str">
        <f t="shared" si="24"/>
        <v/>
      </c>
      <c r="BV75" s="21" t="str">
        <f t="shared" si="25"/>
        <v/>
      </c>
      <c r="BW75" s="10" t="str">
        <f t="shared" si="83"/>
        <v/>
      </c>
      <c r="BX75" s="9" t="str">
        <f t="shared" si="27"/>
        <v/>
      </c>
      <c r="BY75" s="9" t="str">
        <f t="shared" si="28"/>
        <v/>
      </c>
      <c r="BZ75" s="9" t="str">
        <f t="shared" si="29"/>
        <v/>
      </c>
      <c r="CA75" s="21" t="str">
        <f t="shared" si="30"/>
        <v/>
      </c>
      <c r="CB75" s="21" t="str">
        <f t="shared" si="31"/>
        <v/>
      </c>
      <c r="CC75" s="9" t="str">
        <f t="shared" si="72"/>
        <v/>
      </c>
      <c r="CD75" s="9" t="str">
        <f t="shared" si="32"/>
        <v/>
      </c>
      <c r="CE75" s="9" t="str">
        <f t="shared" si="33"/>
        <v/>
      </c>
      <c r="CF75" s="9" t="e">
        <f ca="1">IF(AND($AX$3&lt;&gt;"",CA75&lt;&gt;"",CC75&gt;=IF(CC76="",0,CC76)),SUM(INDIRECT("ce"&amp;ROW()-CC75+1):CE75),"")</f>
        <v>#N/A</v>
      </c>
      <c r="CG75" s="9" t="e">
        <f t="shared" ca="1" si="34"/>
        <v>#N/A</v>
      </c>
      <c r="CH75" s="9" t="str">
        <f ca="1">IF(ISERROR(VLOOKUP(CG75*60,単価表!$B$4:$H$51,$AY$3,FALSE)),"",VLOOKUP(CG75*60,単価表!$B$4:$H$51,$AY$3,FALSE))</f>
        <v/>
      </c>
      <c r="CI75" s="9" t="str">
        <f ca="1">IF(CH75="","",CH75+IF(OR(TEXT($AX$3,"000000")="651000",TEXT($AX$3,"000000")="652000",TEXT($AX$3,"000000")="653000"),VLOOKUP(CG75*60,単価表!$B$4:$H$51,$AZ$3,FALSE),0))</f>
        <v/>
      </c>
      <c r="CJ75" s="9" t="str">
        <f t="shared" si="35"/>
        <v/>
      </c>
      <c r="CK75" s="9" t="str">
        <f t="shared" si="36"/>
        <v/>
      </c>
      <c r="CL75" s="9" t="str">
        <f t="shared" si="84"/>
        <v/>
      </c>
      <c r="CM75" s="9" t="str">
        <f t="shared" si="85"/>
        <v/>
      </c>
      <c r="CN75" s="21" t="str">
        <f t="shared" si="86"/>
        <v/>
      </c>
      <c r="CO75" s="21" t="str">
        <f t="shared" si="87"/>
        <v/>
      </c>
      <c r="CP75" s="10" t="str">
        <f t="shared" si="41"/>
        <v/>
      </c>
      <c r="CQ75" s="9" t="str">
        <f t="shared" si="88"/>
        <v/>
      </c>
      <c r="CR75" s="9" t="str">
        <f t="shared" si="89"/>
        <v/>
      </c>
      <c r="CS75" s="9" t="str">
        <f t="shared" si="44"/>
        <v/>
      </c>
      <c r="CT75" s="9" t="str">
        <f t="shared" si="45"/>
        <v/>
      </c>
      <c r="CU75" s="21" t="str">
        <f t="shared" si="46"/>
        <v/>
      </c>
      <c r="CV75" s="21" t="str">
        <f t="shared" si="47"/>
        <v/>
      </c>
      <c r="CW75" s="9" t="str">
        <f t="shared" si="73"/>
        <v/>
      </c>
      <c r="CX75" s="9" t="str">
        <f t="shared" si="48"/>
        <v/>
      </c>
      <c r="CY75" s="9" t="str">
        <f t="shared" si="49"/>
        <v/>
      </c>
      <c r="CZ75" s="9" t="str">
        <f t="shared" si="50"/>
        <v/>
      </c>
      <c r="DA75" s="9" t="str">
        <f t="shared" si="51"/>
        <v/>
      </c>
      <c r="DB75" s="9" t="e">
        <f ca="1">IF(AND($AX$3&lt;&gt;"",CU75&lt;&gt;"",CW75&gt;=IF(CW76="",0,CW76)),SUM(INDIRECT("da"&amp;ROW()-CW75+1):DA75),"")</f>
        <v>#N/A</v>
      </c>
      <c r="DC75" s="9" t="e">
        <f t="shared" ca="1" si="52"/>
        <v>#N/A</v>
      </c>
      <c r="DD75" s="9" t="str">
        <f ca="1">IF(ISERROR(VLOOKUP(DC75*60,単価表!$B$4:$G$51,$AY$3,FALSE)),"",VLOOKUP(DC75*60,単価表!$B$4:$G$51,$AY$3,FALSE))</f>
        <v/>
      </c>
      <c r="DE75" s="9" t="str">
        <f t="shared" si="53"/>
        <v/>
      </c>
      <c r="DF75" s="9" t="str">
        <f t="shared" si="54"/>
        <v/>
      </c>
      <c r="DG75" s="9" t="str">
        <f t="shared" si="90"/>
        <v/>
      </c>
      <c r="DH75" s="9" t="str">
        <f t="shared" si="91"/>
        <v/>
      </c>
      <c r="DI75" s="21" t="str">
        <f t="shared" si="92"/>
        <v/>
      </c>
      <c r="DJ75" s="21" t="str">
        <f t="shared" si="93"/>
        <v/>
      </c>
      <c r="DK75" s="10" t="str">
        <f t="shared" si="59"/>
        <v/>
      </c>
      <c r="DL75" s="9" t="str">
        <f t="shared" si="94"/>
        <v/>
      </c>
      <c r="DM75" s="9" t="str">
        <f t="shared" si="61"/>
        <v/>
      </c>
      <c r="DN75" s="9" t="str">
        <f t="shared" si="62"/>
        <v/>
      </c>
      <c r="DO75" s="21" t="str">
        <f t="shared" si="63"/>
        <v/>
      </c>
      <c r="DP75" s="21" t="str">
        <f t="shared" si="64"/>
        <v/>
      </c>
      <c r="DQ75" s="9" t="str">
        <f t="shared" si="74"/>
        <v/>
      </c>
      <c r="DR75" s="9" t="str">
        <f t="shared" si="65"/>
        <v/>
      </c>
      <c r="DS75" s="9" t="str">
        <f t="shared" si="66"/>
        <v/>
      </c>
      <c r="DT75" s="9" t="e">
        <f ca="1">IF(AND($AX$3&lt;&gt;"",DO75&lt;&gt;"",DQ75&gt;=IF(DQ76="",0,DQ76)),SUM(INDIRECT("ds"&amp;ROW()-DQ75+1):DS75),"")</f>
        <v>#N/A</v>
      </c>
      <c r="DU75" s="9" t="e">
        <f t="shared" ca="1" si="67"/>
        <v>#N/A</v>
      </c>
      <c r="DV75" s="9" t="str">
        <f ca="1">IF(ISERROR(VLOOKUP(DU75*60,単価表!$B$4:$H$51,$AY$3,FALSE)),"",VLOOKUP(DU75*60,単価表!$B$4:$H$51,$AY$3,FALSE))</f>
        <v/>
      </c>
      <c r="DW75" s="9" t="str">
        <f ca="1">IF(DV75="","",DV75+IF(OR(TEXT($AX$3,"000000")="651000",TEXT($AX$3,"000000")="652000",TEXT($AX$3,"000000")="653000"),VLOOKUP(DU75*60,単価表!$B$4:$H$51,$AZ$3,FALSE),0))</f>
        <v/>
      </c>
      <c r="DX75" s="9" t="str">
        <f t="shared" si="68"/>
        <v/>
      </c>
      <c r="DY75" s="9" t="str">
        <f t="shared" si="69"/>
        <v/>
      </c>
      <c r="DZ75" s="9" cm="1">
        <f t="array" ref="DZ75">IF(AND($B75&lt;&gt;"",$F75&lt;&gt;"",$J75&lt;&gt;"",OR($N75&lt;&gt;"",$Q75&lt;&gt;"",$T75&lt;&gt;"")),SUM(($BE$17:$BE$192&lt;&gt;ROW($B75))*($BF$17:$BF$192=$B75)*($BH$17:$BH$192&gt;$F75)*($BG$17:$BG$192&lt;$J75)),0)</f>
        <v>0</v>
      </c>
      <c r="EA75" s="9" cm="1">
        <f t="array" ref="EA75">IF(AND($B75&lt;&gt;"",$F75&lt;&gt;"",$J75&lt;&gt;"",OR($N75&lt;&gt;"",$Q75&lt;&gt;"",$T75&lt;&gt;"")),SUM(($BY$17:$BY$192&lt;&gt;ROW($B75))*($BZ$17:$BZ$192=$B75)*($CB$17:$CB$192&gt;$F75)*($CA$17:$CA$192&lt;$J75)),0)</f>
        <v>0</v>
      </c>
      <c r="EB75" s="9" cm="1">
        <f t="array" ref="EB75">IF(AND($B75&lt;&gt;"",$F75&lt;&gt;"",$J75&lt;&gt;"",OR($N75&lt;&gt;"",$Q75&lt;&gt;"",$T75&lt;&gt;"")),SUM(($CS$17:$CS$192&lt;&gt;ROW($B75))*($CT$17:$CT$192=$B75)*($CV$17:$CV$192&gt;$F75)*($CU$17:$CU$192&lt;$J75)),0)</f>
        <v>0</v>
      </c>
      <c r="EC75" s="9" cm="1">
        <f t="array" ref="EC75">IF(AND($B75&lt;&gt;"",$F75&lt;&gt;"",$J75&lt;&gt;"",OR($N75&lt;&gt;"",$Q75&lt;&gt;"",$T75&lt;&gt;"")),SUM(($DM$17:$DM$192&lt;&gt;ROW($B75))*($DN$17:$DN$192=$B75)*($DP$17:$DP$192&gt;$F75)*($DO$17:$DO$192&lt;$J75)),0)</f>
        <v>0</v>
      </c>
      <c r="ED75" s="9">
        <f t="shared" ca="1" si="70"/>
        <v>0</v>
      </c>
    </row>
    <row r="76" spans="2:134" ht="21.75" customHeight="1" x14ac:dyDescent="0.4">
      <c r="B76" s="86"/>
      <c r="C76" s="86"/>
      <c r="D76" s="132" t="str">
        <f t="shared" si="99"/>
        <v/>
      </c>
      <c r="E76" s="132"/>
      <c r="F76" s="88"/>
      <c r="G76" s="88"/>
      <c r="H76" s="88"/>
      <c r="I76" s="88"/>
      <c r="J76" s="88"/>
      <c r="K76" s="88"/>
      <c r="L76" s="88"/>
      <c r="M76" s="88"/>
      <c r="N76" s="89"/>
      <c r="O76" s="89"/>
      <c r="P76" s="89"/>
      <c r="Q76" s="89"/>
      <c r="R76" s="89"/>
      <c r="S76" s="89"/>
      <c r="T76" s="89"/>
      <c r="U76" s="89"/>
      <c r="V76" s="89"/>
      <c r="W76" s="133" t="str">
        <f t="shared" si="95"/>
        <v/>
      </c>
      <c r="X76" s="133"/>
      <c r="Y76" s="133"/>
      <c r="Z76" s="133" t="str">
        <f t="shared" si="96"/>
        <v/>
      </c>
      <c r="AA76" s="133"/>
      <c r="AB76" s="133"/>
      <c r="AC76" s="134" t="str">
        <f t="shared" si="97"/>
        <v/>
      </c>
      <c r="AD76" s="134"/>
      <c r="AE76" s="134"/>
      <c r="AF76" s="134"/>
      <c r="AG76" s="134" t="str">
        <f t="shared" si="98"/>
        <v/>
      </c>
      <c r="AH76" s="134"/>
      <c r="AI76" s="134"/>
      <c r="AJ76" s="134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20"/>
      <c r="AX76" s="10" t="str">
        <f t="shared" si="76"/>
        <v/>
      </c>
      <c r="AY76" s="10" t="str">
        <f t="shared" si="77"/>
        <v/>
      </c>
      <c r="AZ76" s="21" t="str">
        <f t="shared" si="78"/>
        <v/>
      </c>
      <c r="BA76" s="21" t="str">
        <f t="shared" si="79"/>
        <v/>
      </c>
      <c r="BB76" s="10" t="str">
        <f t="shared" si="80"/>
        <v/>
      </c>
      <c r="BC76" s="10" t="str">
        <f t="shared" si="81"/>
        <v/>
      </c>
      <c r="BD76" s="10" t="str">
        <f t="shared" si="82"/>
        <v/>
      </c>
      <c r="BE76" s="9" t="str">
        <f t="shared" si="12"/>
        <v/>
      </c>
      <c r="BF76" s="9" t="str">
        <f t="shared" si="13"/>
        <v/>
      </c>
      <c r="BG76" s="21" t="str">
        <f t="shared" si="14"/>
        <v/>
      </c>
      <c r="BH76" s="21" t="str">
        <f t="shared" si="15"/>
        <v/>
      </c>
      <c r="BI76" s="9" t="str">
        <f t="shared" si="71"/>
        <v/>
      </c>
      <c r="BJ76" s="10" t="str">
        <f t="shared" si="16"/>
        <v/>
      </c>
      <c r="BK76" s="9" t="str">
        <f t="shared" si="17"/>
        <v/>
      </c>
      <c r="BL76" s="9" t="str">
        <f t="shared" si="18"/>
        <v/>
      </c>
      <c r="BM76" s="9" t="str">
        <f t="shared" si="19"/>
        <v/>
      </c>
      <c r="BN76" s="9" t="e">
        <f ca="1">IF(AND($AX$3&lt;&gt;"",BG76&lt;&gt;"",BI76&gt;=IF(BI77="",0,BI77)),SUM(INDIRECT("bm"&amp;ROW()-BI76+1):BM76),"")</f>
        <v>#N/A</v>
      </c>
      <c r="BO76" s="9" t="e">
        <f t="shared" ca="1" si="20"/>
        <v>#N/A</v>
      </c>
      <c r="BP76" s="9" t="str">
        <f ca="1">IF(ISERROR(VLOOKUP(BO76*60,単価表!$B$4:$H$51,$AY$3,FALSE)),"",VLOOKUP(BO76*60,単価表!$B$4:$H$51,$AY$3,FALSE))</f>
        <v/>
      </c>
      <c r="BQ76" s="9" t="str">
        <f t="shared" si="0"/>
        <v/>
      </c>
      <c r="BR76" s="9" t="str">
        <f t="shared" si="21"/>
        <v/>
      </c>
      <c r="BS76" s="9" t="str">
        <f t="shared" si="22"/>
        <v/>
      </c>
      <c r="BT76" s="9" t="str">
        <f t="shared" si="23"/>
        <v/>
      </c>
      <c r="BU76" s="21" t="str">
        <f t="shared" si="24"/>
        <v/>
      </c>
      <c r="BV76" s="21" t="str">
        <f t="shared" si="25"/>
        <v/>
      </c>
      <c r="BW76" s="10" t="str">
        <f t="shared" si="83"/>
        <v/>
      </c>
      <c r="BX76" s="9" t="str">
        <f t="shared" si="27"/>
        <v/>
      </c>
      <c r="BY76" s="9" t="str">
        <f t="shared" si="28"/>
        <v/>
      </c>
      <c r="BZ76" s="9" t="str">
        <f t="shared" si="29"/>
        <v/>
      </c>
      <c r="CA76" s="21" t="str">
        <f t="shared" si="30"/>
        <v/>
      </c>
      <c r="CB76" s="21" t="str">
        <f t="shared" si="31"/>
        <v/>
      </c>
      <c r="CC76" s="9" t="str">
        <f t="shared" si="72"/>
        <v/>
      </c>
      <c r="CD76" s="9" t="str">
        <f t="shared" si="32"/>
        <v/>
      </c>
      <c r="CE76" s="9" t="str">
        <f t="shared" si="33"/>
        <v/>
      </c>
      <c r="CF76" s="9" t="e">
        <f ca="1">IF(AND($AX$3&lt;&gt;"",CA76&lt;&gt;"",CC76&gt;=IF(CC77="",0,CC77)),SUM(INDIRECT("ce"&amp;ROW()-CC76+1):CE76),"")</f>
        <v>#N/A</v>
      </c>
      <c r="CG76" s="9" t="e">
        <f t="shared" ca="1" si="34"/>
        <v>#N/A</v>
      </c>
      <c r="CH76" s="9" t="str">
        <f ca="1">IF(ISERROR(VLOOKUP(CG76*60,単価表!$B$4:$H$51,$AY$3,FALSE)),"",VLOOKUP(CG76*60,単価表!$B$4:$H$51,$AY$3,FALSE))</f>
        <v/>
      </c>
      <c r="CI76" s="9" t="str">
        <f ca="1">IF(CH76="","",CH76+IF(OR(TEXT($AX$3,"000000")="651000",TEXT($AX$3,"000000")="652000",TEXT($AX$3,"000000")="653000"),VLOOKUP(CG76*60,単価表!$B$4:$H$51,$AZ$3,FALSE),0))</f>
        <v/>
      </c>
      <c r="CJ76" s="9" t="str">
        <f t="shared" si="35"/>
        <v/>
      </c>
      <c r="CK76" s="9" t="str">
        <f t="shared" si="36"/>
        <v/>
      </c>
      <c r="CL76" s="9" t="str">
        <f t="shared" si="84"/>
        <v/>
      </c>
      <c r="CM76" s="9" t="str">
        <f t="shared" si="85"/>
        <v/>
      </c>
      <c r="CN76" s="21" t="str">
        <f t="shared" si="86"/>
        <v/>
      </c>
      <c r="CO76" s="21" t="str">
        <f t="shared" si="87"/>
        <v/>
      </c>
      <c r="CP76" s="10" t="str">
        <f t="shared" si="41"/>
        <v/>
      </c>
      <c r="CQ76" s="9" t="str">
        <f t="shared" si="88"/>
        <v/>
      </c>
      <c r="CR76" s="9" t="str">
        <f t="shared" si="89"/>
        <v/>
      </c>
      <c r="CS76" s="9" t="str">
        <f t="shared" si="44"/>
        <v/>
      </c>
      <c r="CT76" s="9" t="str">
        <f t="shared" si="45"/>
        <v/>
      </c>
      <c r="CU76" s="21" t="str">
        <f t="shared" si="46"/>
        <v/>
      </c>
      <c r="CV76" s="21" t="str">
        <f t="shared" si="47"/>
        <v/>
      </c>
      <c r="CW76" s="9" t="str">
        <f t="shared" si="73"/>
        <v/>
      </c>
      <c r="CX76" s="9" t="str">
        <f t="shared" si="48"/>
        <v/>
      </c>
      <c r="CY76" s="9" t="str">
        <f t="shared" si="49"/>
        <v/>
      </c>
      <c r="CZ76" s="9" t="str">
        <f t="shared" si="50"/>
        <v/>
      </c>
      <c r="DA76" s="9" t="str">
        <f t="shared" si="51"/>
        <v/>
      </c>
      <c r="DB76" s="9" t="e">
        <f ca="1">IF(AND($AX$3&lt;&gt;"",CU76&lt;&gt;"",CW76&gt;=IF(CW77="",0,CW77)),SUM(INDIRECT("da"&amp;ROW()-CW76+1):DA76),"")</f>
        <v>#N/A</v>
      </c>
      <c r="DC76" s="9" t="e">
        <f t="shared" ca="1" si="52"/>
        <v>#N/A</v>
      </c>
      <c r="DD76" s="9" t="str">
        <f ca="1">IF(ISERROR(VLOOKUP(DC76*60,単価表!$B$4:$G$51,$AY$3,FALSE)),"",VLOOKUP(DC76*60,単価表!$B$4:$G$51,$AY$3,FALSE))</f>
        <v/>
      </c>
      <c r="DE76" s="9" t="str">
        <f t="shared" si="53"/>
        <v/>
      </c>
      <c r="DF76" s="9" t="str">
        <f t="shared" si="54"/>
        <v/>
      </c>
      <c r="DG76" s="9" t="str">
        <f t="shared" si="90"/>
        <v/>
      </c>
      <c r="DH76" s="9" t="str">
        <f t="shared" si="91"/>
        <v/>
      </c>
      <c r="DI76" s="21" t="str">
        <f t="shared" si="92"/>
        <v/>
      </c>
      <c r="DJ76" s="21" t="str">
        <f t="shared" si="93"/>
        <v/>
      </c>
      <c r="DK76" s="10" t="str">
        <f t="shared" si="59"/>
        <v/>
      </c>
      <c r="DL76" s="9" t="str">
        <f t="shared" si="94"/>
        <v/>
      </c>
      <c r="DM76" s="9" t="str">
        <f t="shared" si="61"/>
        <v/>
      </c>
      <c r="DN76" s="9" t="str">
        <f t="shared" si="62"/>
        <v/>
      </c>
      <c r="DO76" s="21" t="str">
        <f t="shared" si="63"/>
        <v/>
      </c>
      <c r="DP76" s="21" t="str">
        <f t="shared" si="64"/>
        <v/>
      </c>
      <c r="DQ76" s="9" t="str">
        <f t="shared" si="74"/>
        <v/>
      </c>
      <c r="DR76" s="9" t="str">
        <f t="shared" si="65"/>
        <v/>
      </c>
      <c r="DS76" s="9" t="str">
        <f t="shared" si="66"/>
        <v/>
      </c>
      <c r="DT76" s="9" t="e">
        <f ca="1">IF(AND($AX$3&lt;&gt;"",DO76&lt;&gt;"",DQ76&gt;=IF(DQ77="",0,DQ77)),SUM(INDIRECT("ds"&amp;ROW()-DQ76+1):DS76),"")</f>
        <v>#N/A</v>
      </c>
      <c r="DU76" s="9" t="e">
        <f t="shared" ca="1" si="67"/>
        <v>#N/A</v>
      </c>
      <c r="DV76" s="9" t="str">
        <f ca="1">IF(ISERROR(VLOOKUP(DU76*60,単価表!$B$4:$H$51,$AY$3,FALSE)),"",VLOOKUP(DU76*60,単価表!$B$4:$H$51,$AY$3,FALSE))</f>
        <v/>
      </c>
      <c r="DW76" s="9" t="str">
        <f ca="1">IF(DV76="","",DV76+IF(OR(TEXT($AX$3,"000000")="651000",TEXT($AX$3,"000000")="652000",TEXT($AX$3,"000000")="653000"),VLOOKUP(DU76*60,単価表!$B$4:$H$51,$AZ$3,FALSE),0))</f>
        <v/>
      </c>
      <c r="DX76" s="9" t="str">
        <f t="shared" si="68"/>
        <v/>
      </c>
      <c r="DY76" s="9" t="str">
        <f t="shared" si="69"/>
        <v/>
      </c>
      <c r="DZ76" s="9" cm="1">
        <f t="array" ref="DZ76">IF(AND($B76&lt;&gt;"",$F76&lt;&gt;"",$J76&lt;&gt;"",OR($N76&lt;&gt;"",$Q76&lt;&gt;"",$T76&lt;&gt;"")),SUM(($BE$17:$BE$192&lt;&gt;ROW($B76))*($BF$17:$BF$192=$B76)*($BH$17:$BH$192&gt;$F76)*($BG$17:$BG$192&lt;$J76)),0)</f>
        <v>0</v>
      </c>
      <c r="EA76" s="9" cm="1">
        <f t="array" ref="EA76">IF(AND($B76&lt;&gt;"",$F76&lt;&gt;"",$J76&lt;&gt;"",OR($N76&lt;&gt;"",$Q76&lt;&gt;"",$T76&lt;&gt;"")),SUM(($BY$17:$BY$192&lt;&gt;ROW($B76))*($BZ$17:$BZ$192=$B76)*($CB$17:$CB$192&gt;$F76)*($CA$17:$CA$192&lt;$J76)),0)</f>
        <v>0</v>
      </c>
      <c r="EB76" s="9" cm="1">
        <f t="array" ref="EB76">IF(AND($B76&lt;&gt;"",$F76&lt;&gt;"",$J76&lt;&gt;"",OR($N76&lt;&gt;"",$Q76&lt;&gt;"",$T76&lt;&gt;"")),SUM(($CS$17:$CS$192&lt;&gt;ROW($B76))*($CT$17:$CT$192=$B76)*($CV$17:$CV$192&gt;$F76)*($CU$17:$CU$192&lt;$J76)),0)</f>
        <v>0</v>
      </c>
      <c r="EC76" s="9" cm="1">
        <f t="array" ref="EC76">IF(AND($B76&lt;&gt;"",$F76&lt;&gt;"",$J76&lt;&gt;"",OR($N76&lt;&gt;"",$Q76&lt;&gt;"",$T76&lt;&gt;"")),SUM(($DM$17:$DM$192&lt;&gt;ROW($B76))*($DN$17:$DN$192=$B76)*($DP$17:$DP$192&gt;$F76)*($DO$17:$DO$192&lt;$J76)),0)</f>
        <v>0</v>
      </c>
      <c r="ED76" s="9">
        <f t="shared" ca="1" si="70"/>
        <v>0</v>
      </c>
    </row>
    <row r="77" spans="2:134" ht="21.75" customHeight="1" x14ac:dyDescent="0.4">
      <c r="B77" s="86"/>
      <c r="C77" s="86"/>
      <c r="D77" s="132" t="str">
        <f t="shared" si="99"/>
        <v/>
      </c>
      <c r="E77" s="132"/>
      <c r="F77" s="88"/>
      <c r="G77" s="88"/>
      <c r="H77" s="88"/>
      <c r="I77" s="88"/>
      <c r="J77" s="88"/>
      <c r="K77" s="88"/>
      <c r="L77" s="88"/>
      <c r="M77" s="88"/>
      <c r="N77" s="89"/>
      <c r="O77" s="89"/>
      <c r="P77" s="89"/>
      <c r="Q77" s="89"/>
      <c r="R77" s="89"/>
      <c r="S77" s="89"/>
      <c r="T77" s="89"/>
      <c r="U77" s="89"/>
      <c r="V77" s="89"/>
      <c r="W77" s="133" t="str">
        <f t="shared" si="95"/>
        <v/>
      </c>
      <c r="X77" s="133"/>
      <c r="Y77" s="133"/>
      <c r="Z77" s="133" t="str">
        <f t="shared" si="96"/>
        <v/>
      </c>
      <c r="AA77" s="133"/>
      <c r="AB77" s="133"/>
      <c r="AC77" s="134" t="str">
        <f t="shared" si="97"/>
        <v/>
      </c>
      <c r="AD77" s="134"/>
      <c r="AE77" s="134"/>
      <c r="AF77" s="134"/>
      <c r="AG77" s="134" t="str">
        <f t="shared" si="98"/>
        <v/>
      </c>
      <c r="AH77" s="134"/>
      <c r="AI77" s="134"/>
      <c r="AJ77" s="134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20"/>
      <c r="AX77" s="10" t="str">
        <f t="shared" si="76"/>
        <v/>
      </c>
      <c r="AY77" s="10" t="str">
        <f t="shared" si="77"/>
        <v/>
      </c>
      <c r="AZ77" s="21" t="str">
        <f t="shared" si="78"/>
        <v/>
      </c>
      <c r="BA77" s="21" t="str">
        <f t="shared" si="79"/>
        <v/>
      </c>
      <c r="BB77" s="10" t="str">
        <f t="shared" si="80"/>
        <v/>
      </c>
      <c r="BC77" s="10" t="str">
        <f t="shared" si="81"/>
        <v/>
      </c>
      <c r="BD77" s="10" t="str">
        <f t="shared" si="82"/>
        <v/>
      </c>
      <c r="BE77" s="9" t="str">
        <f t="shared" si="12"/>
        <v/>
      </c>
      <c r="BF77" s="9" t="str">
        <f t="shared" si="13"/>
        <v/>
      </c>
      <c r="BG77" s="21" t="str">
        <f t="shared" si="14"/>
        <v/>
      </c>
      <c r="BH77" s="21" t="str">
        <f t="shared" si="15"/>
        <v/>
      </c>
      <c r="BI77" s="9" t="str">
        <f t="shared" si="71"/>
        <v/>
      </c>
      <c r="BJ77" s="10" t="str">
        <f t="shared" si="16"/>
        <v/>
      </c>
      <c r="BK77" s="9" t="str">
        <f t="shared" si="17"/>
        <v/>
      </c>
      <c r="BL77" s="9" t="str">
        <f t="shared" si="18"/>
        <v/>
      </c>
      <c r="BM77" s="9" t="str">
        <f t="shared" si="19"/>
        <v/>
      </c>
      <c r="BN77" s="9" t="e">
        <f ca="1">IF(AND($AX$3&lt;&gt;"",BG77&lt;&gt;"",BI77&gt;=IF(BI78="",0,BI78)),SUM(INDIRECT("bm"&amp;ROW()-BI77+1):BM77),"")</f>
        <v>#N/A</v>
      </c>
      <c r="BO77" s="9" t="e">
        <f t="shared" ca="1" si="20"/>
        <v>#N/A</v>
      </c>
      <c r="BP77" s="9" t="str">
        <f ca="1">IF(ISERROR(VLOOKUP(BO77*60,単価表!$B$4:$H$51,$AY$3,FALSE)),"",VLOOKUP(BO77*60,単価表!$B$4:$H$51,$AY$3,FALSE))</f>
        <v/>
      </c>
      <c r="BQ77" s="9" t="str">
        <f t="shared" si="0"/>
        <v/>
      </c>
      <c r="BR77" s="9" t="str">
        <f t="shared" si="21"/>
        <v/>
      </c>
      <c r="BS77" s="9" t="str">
        <f t="shared" si="22"/>
        <v/>
      </c>
      <c r="BT77" s="9" t="str">
        <f t="shared" si="23"/>
        <v/>
      </c>
      <c r="BU77" s="21" t="str">
        <f t="shared" si="24"/>
        <v/>
      </c>
      <c r="BV77" s="21" t="str">
        <f t="shared" si="25"/>
        <v/>
      </c>
      <c r="BW77" s="10" t="str">
        <f t="shared" si="83"/>
        <v/>
      </c>
      <c r="BX77" s="9" t="str">
        <f t="shared" si="27"/>
        <v/>
      </c>
      <c r="BY77" s="9" t="str">
        <f t="shared" si="28"/>
        <v/>
      </c>
      <c r="BZ77" s="9" t="str">
        <f t="shared" si="29"/>
        <v/>
      </c>
      <c r="CA77" s="21" t="str">
        <f t="shared" si="30"/>
        <v/>
      </c>
      <c r="CB77" s="21" t="str">
        <f t="shared" si="31"/>
        <v/>
      </c>
      <c r="CC77" s="9" t="str">
        <f t="shared" si="72"/>
        <v/>
      </c>
      <c r="CD77" s="9" t="str">
        <f t="shared" si="32"/>
        <v/>
      </c>
      <c r="CE77" s="9" t="str">
        <f t="shared" si="33"/>
        <v/>
      </c>
      <c r="CF77" s="9" t="e">
        <f ca="1">IF(AND($AX$3&lt;&gt;"",CA77&lt;&gt;"",CC77&gt;=IF(CC78="",0,CC78)),SUM(INDIRECT("ce"&amp;ROW()-CC77+1):CE77),"")</f>
        <v>#N/A</v>
      </c>
      <c r="CG77" s="9" t="e">
        <f t="shared" ca="1" si="34"/>
        <v>#N/A</v>
      </c>
      <c r="CH77" s="9" t="str">
        <f ca="1">IF(ISERROR(VLOOKUP(CG77*60,単価表!$B$4:$H$51,$AY$3,FALSE)),"",VLOOKUP(CG77*60,単価表!$B$4:$H$51,$AY$3,FALSE))</f>
        <v/>
      </c>
      <c r="CI77" s="9" t="str">
        <f ca="1">IF(CH77="","",CH77+IF(OR(TEXT($AX$3,"000000")="651000",TEXT($AX$3,"000000")="652000",TEXT($AX$3,"000000")="653000"),VLOOKUP(CG77*60,単価表!$B$4:$H$51,$AZ$3,FALSE),0))</f>
        <v/>
      </c>
      <c r="CJ77" s="9" t="str">
        <f t="shared" si="35"/>
        <v/>
      </c>
      <c r="CK77" s="9" t="str">
        <f t="shared" si="36"/>
        <v/>
      </c>
      <c r="CL77" s="9" t="str">
        <f t="shared" si="84"/>
        <v/>
      </c>
      <c r="CM77" s="9" t="str">
        <f t="shared" si="85"/>
        <v/>
      </c>
      <c r="CN77" s="21" t="str">
        <f t="shared" si="86"/>
        <v/>
      </c>
      <c r="CO77" s="21" t="str">
        <f t="shared" si="87"/>
        <v/>
      </c>
      <c r="CP77" s="10" t="str">
        <f t="shared" si="41"/>
        <v/>
      </c>
      <c r="CQ77" s="9" t="str">
        <f t="shared" si="88"/>
        <v/>
      </c>
      <c r="CR77" s="9" t="str">
        <f t="shared" si="89"/>
        <v/>
      </c>
      <c r="CS77" s="9" t="str">
        <f t="shared" si="44"/>
        <v/>
      </c>
      <c r="CT77" s="9" t="str">
        <f t="shared" si="45"/>
        <v/>
      </c>
      <c r="CU77" s="21" t="str">
        <f t="shared" si="46"/>
        <v/>
      </c>
      <c r="CV77" s="21" t="str">
        <f t="shared" si="47"/>
        <v/>
      </c>
      <c r="CW77" s="9" t="str">
        <f t="shared" si="73"/>
        <v/>
      </c>
      <c r="CX77" s="9" t="str">
        <f t="shared" si="48"/>
        <v/>
      </c>
      <c r="CY77" s="9" t="str">
        <f t="shared" si="49"/>
        <v/>
      </c>
      <c r="CZ77" s="9" t="str">
        <f t="shared" si="50"/>
        <v/>
      </c>
      <c r="DA77" s="9" t="str">
        <f t="shared" si="51"/>
        <v/>
      </c>
      <c r="DB77" s="9" t="e">
        <f ca="1">IF(AND($AX$3&lt;&gt;"",CU77&lt;&gt;"",CW77&gt;=IF(CW78="",0,CW78)),SUM(INDIRECT("da"&amp;ROW()-CW77+1):DA77),"")</f>
        <v>#N/A</v>
      </c>
      <c r="DC77" s="9" t="e">
        <f t="shared" ca="1" si="52"/>
        <v>#N/A</v>
      </c>
      <c r="DD77" s="9" t="str">
        <f ca="1">IF(ISERROR(VLOOKUP(DC77*60,単価表!$B$4:$G$51,$AY$3,FALSE)),"",VLOOKUP(DC77*60,単価表!$B$4:$G$51,$AY$3,FALSE))</f>
        <v/>
      </c>
      <c r="DE77" s="9" t="str">
        <f t="shared" si="53"/>
        <v/>
      </c>
      <c r="DF77" s="9" t="str">
        <f t="shared" si="54"/>
        <v/>
      </c>
      <c r="DG77" s="9" t="str">
        <f t="shared" si="90"/>
        <v/>
      </c>
      <c r="DH77" s="9" t="str">
        <f t="shared" si="91"/>
        <v/>
      </c>
      <c r="DI77" s="21" t="str">
        <f t="shared" si="92"/>
        <v/>
      </c>
      <c r="DJ77" s="21" t="str">
        <f t="shared" si="93"/>
        <v/>
      </c>
      <c r="DK77" s="10" t="str">
        <f t="shared" si="59"/>
        <v/>
      </c>
      <c r="DL77" s="9" t="str">
        <f t="shared" si="94"/>
        <v/>
      </c>
      <c r="DM77" s="9" t="str">
        <f t="shared" si="61"/>
        <v/>
      </c>
      <c r="DN77" s="9" t="str">
        <f t="shared" si="62"/>
        <v/>
      </c>
      <c r="DO77" s="21" t="str">
        <f t="shared" si="63"/>
        <v/>
      </c>
      <c r="DP77" s="21" t="str">
        <f t="shared" si="64"/>
        <v/>
      </c>
      <c r="DQ77" s="9" t="str">
        <f t="shared" si="74"/>
        <v/>
      </c>
      <c r="DR77" s="9" t="str">
        <f t="shared" si="65"/>
        <v/>
      </c>
      <c r="DS77" s="9" t="str">
        <f t="shared" si="66"/>
        <v/>
      </c>
      <c r="DT77" s="9" t="e">
        <f ca="1">IF(AND($AX$3&lt;&gt;"",DO77&lt;&gt;"",DQ77&gt;=IF(DQ78="",0,DQ78)),SUM(INDIRECT("ds"&amp;ROW()-DQ77+1):DS77),"")</f>
        <v>#N/A</v>
      </c>
      <c r="DU77" s="9" t="e">
        <f t="shared" ca="1" si="67"/>
        <v>#N/A</v>
      </c>
      <c r="DV77" s="9" t="str">
        <f ca="1">IF(ISERROR(VLOOKUP(DU77*60,単価表!$B$4:$H$51,$AY$3,FALSE)),"",VLOOKUP(DU77*60,単価表!$B$4:$H$51,$AY$3,FALSE))</f>
        <v/>
      </c>
      <c r="DW77" s="9" t="str">
        <f ca="1">IF(DV77="","",DV77+IF(OR(TEXT($AX$3,"000000")="651000",TEXT($AX$3,"000000")="652000",TEXT($AX$3,"000000")="653000"),VLOOKUP(DU77*60,単価表!$B$4:$H$51,$AZ$3,FALSE),0))</f>
        <v/>
      </c>
      <c r="DX77" s="9" t="str">
        <f t="shared" si="68"/>
        <v/>
      </c>
      <c r="DY77" s="9" t="str">
        <f t="shared" si="69"/>
        <v/>
      </c>
      <c r="DZ77" s="9" cm="1">
        <f t="array" ref="DZ77">IF(AND($B77&lt;&gt;"",$F77&lt;&gt;"",$J77&lt;&gt;"",OR($N77&lt;&gt;"",$Q77&lt;&gt;"",$T77&lt;&gt;"")),SUM(($BE$17:$BE$192&lt;&gt;ROW($B77))*($BF$17:$BF$192=$B77)*($BH$17:$BH$192&gt;$F77)*($BG$17:$BG$192&lt;$J77)),0)</f>
        <v>0</v>
      </c>
      <c r="EA77" s="9" cm="1">
        <f t="array" ref="EA77">IF(AND($B77&lt;&gt;"",$F77&lt;&gt;"",$J77&lt;&gt;"",OR($N77&lt;&gt;"",$Q77&lt;&gt;"",$T77&lt;&gt;"")),SUM(($BY$17:$BY$192&lt;&gt;ROW($B77))*($BZ$17:$BZ$192=$B77)*($CB$17:$CB$192&gt;$F77)*($CA$17:$CA$192&lt;$J77)),0)</f>
        <v>0</v>
      </c>
      <c r="EB77" s="9" cm="1">
        <f t="array" ref="EB77">IF(AND($B77&lt;&gt;"",$F77&lt;&gt;"",$J77&lt;&gt;"",OR($N77&lt;&gt;"",$Q77&lt;&gt;"",$T77&lt;&gt;"")),SUM(($CS$17:$CS$192&lt;&gt;ROW($B77))*($CT$17:$CT$192=$B77)*($CV$17:$CV$192&gt;$F77)*($CU$17:$CU$192&lt;$J77)),0)</f>
        <v>0</v>
      </c>
      <c r="EC77" s="9" cm="1">
        <f t="array" ref="EC77">IF(AND($B77&lt;&gt;"",$F77&lt;&gt;"",$J77&lt;&gt;"",OR($N77&lt;&gt;"",$Q77&lt;&gt;"",$T77&lt;&gt;"")),SUM(($DM$17:$DM$192&lt;&gt;ROW($B77))*($DN$17:$DN$192=$B77)*($DP$17:$DP$192&gt;$F77)*($DO$17:$DO$192&lt;$J77)),0)</f>
        <v>0</v>
      </c>
      <c r="ED77" s="9">
        <f t="shared" ca="1" si="70"/>
        <v>0</v>
      </c>
    </row>
    <row r="78" spans="2:134" ht="21.75" customHeight="1" x14ac:dyDescent="0.4">
      <c r="B78" s="86"/>
      <c r="C78" s="86"/>
      <c r="D78" s="132" t="str">
        <f t="shared" si="99"/>
        <v/>
      </c>
      <c r="E78" s="132"/>
      <c r="F78" s="88"/>
      <c r="G78" s="88"/>
      <c r="H78" s="88"/>
      <c r="I78" s="88"/>
      <c r="J78" s="88"/>
      <c r="K78" s="88"/>
      <c r="L78" s="88"/>
      <c r="M78" s="88"/>
      <c r="N78" s="89"/>
      <c r="O78" s="89"/>
      <c r="P78" s="89"/>
      <c r="Q78" s="89"/>
      <c r="R78" s="89"/>
      <c r="S78" s="89"/>
      <c r="T78" s="89"/>
      <c r="U78" s="89"/>
      <c r="V78" s="89"/>
      <c r="W78" s="133" t="str">
        <f t="shared" si="95"/>
        <v/>
      </c>
      <c r="X78" s="133"/>
      <c r="Y78" s="133"/>
      <c r="Z78" s="133" t="str">
        <f t="shared" si="96"/>
        <v/>
      </c>
      <c r="AA78" s="133"/>
      <c r="AB78" s="133"/>
      <c r="AC78" s="134" t="str">
        <f t="shared" si="97"/>
        <v/>
      </c>
      <c r="AD78" s="134"/>
      <c r="AE78" s="134"/>
      <c r="AF78" s="134"/>
      <c r="AG78" s="134" t="str">
        <f t="shared" si="98"/>
        <v/>
      </c>
      <c r="AH78" s="134"/>
      <c r="AI78" s="134"/>
      <c r="AJ78" s="134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20"/>
      <c r="AX78" s="10" t="str">
        <f t="shared" si="76"/>
        <v/>
      </c>
      <c r="AY78" s="10" t="str">
        <f t="shared" si="77"/>
        <v/>
      </c>
      <c r="AZ78" s="21" t="str">
        <f t="shared" si="78"/>
        <v/>
      </c>
      <c r="BA78" s="21" t="str">
        <f t="shared" si="79"/>
        <v/>
      </c>
      <c r="BB78" s="10" t="str">
        <f t="shared" si="80"/>
        <v/>
      </c>
      <c r="BC78" s="10" t="str">
        <f t="shared" si="81"/>
        <v/>
      </c>
      <c r="BD78" s="10" t="str">
        <f t="shared" si="82"/>
        <v/>
      </c>
      <c r="BE78" s="9" t="str">
        <f t="shared" si="12"/>
        <v/>
      </c>
      <c r="BF78" s="9" t="str">
        <f t="shared" si="13"/>
        <v/>
      </c>
      <c r="BG78" s="21" t="str">
        <f t="shared" si="14"/>
        <v/>
      </c>
      <c r="BH78" s="21" t="str">
        <f t="shared" si="15"/>
        <v/>
      </c>
      <c r="BI78" s="9" t="str">
        <f t="shared" si="71"/>
        <v/>
      </c>
      <c r="BJ78" s="10" t="str">
        <f t="shared" si="16"/>
        <v/>
      </c>
      <c r="BK78" s="9" t="str">
        <f t="shared" si="17"/>
        <v/>
      </c>
      <c r="BL78" s="9" t="str">
        <f t="shared" si="18"/>
        <v/>
      </c>
      <c r="BM78" s="9" t="str">
        <f t="shared" si="19"/>
        <v/>
      </c>
      <c r="BN78" s="9" t="e">
        <f ca="1">IF(AND($AX$3&lt;&gt;"",BG78&lt;&gt;"",BI78&gt;=IF(BI79="",0,BI79)),SUM(INDIRECT("bm"&amp;ROW()-BI78+1):BM78),"")</f>
        <v>#N/A</v>
      </c>
      <c r="BO78" s="9" t="e">
        <f t="shared" ca="1" si="20"/>
        <v>#N/A</v>
      </c>
      <c r="BP78" s="9" t="str">
        <f ca="1">IF(ISERROR(VLOOKUP(BO78*60,単価表!$B$4:$H$51,$AY$3,FALSE)),"",VLOOKUP(BO78*60,単価表!$B$4:$H$51,$AY$3,FALSE))</f>
        <v/>
      </c>
      <c r="BQ78" s="9" t="str">
        <f t="shared" si="0"/>
        <v/>
      </c>
      <c r="BR78" s="9" t="str">
        <f t="shared" si="21"/>
        <v/>
      </c>
      <c r="BS78" s="9" t="str">
        <f t="shared" si="22"/>
        <v/>
      </c>
      <c r="BT78" s="9" t="str">
        <f t="shared" si="23"/>
        <v/>
      </c>
      <c r="BU78" s="21" t="str">
        <f t="shared" si="24"/>
        <v/>
      </c>
      <c r="BV78" s="21" t="str">
        <f t="shared" si="25"/>
        <v/>
      </c>
      <c r="BW78" s="10" t="str">
        <f t="shared" si="83"/>
        <v/>
      </c>
      <c r="BX78" s="9" t="str">
        <f t="shared" si="27"/>
        <v/>
      </c>
      <c r="BY78" s="9" t="str">
        <f t="shared" si="28"/>
        <v/>
      </c>
      <c r="BZ78" s="9" t="str">
        <f t="shared" si="29"/>
        <v/>
      </c>
      <c r="CA78" s="21" t="str">
        <f t="shared" si="30"/>
        <v/>
      </c>
      <c r="CB78" s="21" t="str">
        <f t="shared" si="31"/>
        <v/>
      </c>
      <c r="CC78" s="9" t="str">
        <f t="shared" si="72"/>
        <v/>
      </c>
      <c r="CD78" s="9" t="str">
        <f t="shared" si="32"/>
        <v/>
      </c>
      <c r="CE78" s="9" t="str">
        <f t="shared" si="33"/>
        <v/>
      </c>
      <c r="CF78" s="9" t="e">
        <f ca="1">IF(AND($AX$3&lt;&gt;"",CA78&lt;&gt;"",CC78&gt;=IF(CC79="",0,CC79)),SUM(INDIRECT("ce"&amp;ROW()-CC78+1):CE78),"")</f>
        <v>#N/A</v>
      </c>
      <c r="CG78" s="9" t="e">
        <f t="shared" ca="1" si="34"/>
        <v>#N/A</v>
      </c>
      <c r="CH78" s="9" t="str">
        <f ca="1">IF(ISERROR(VLOOKUP(CG78*60,単価表!$B$4:$H$51,$AY$3,FALSE)),"",VLOOKUP(CG78*60,単価表!$B$4:$H$51,$AY$3,FALSE))</f>
        <v/>
      </c>
      <c r="CI78" s="9" t="str">
        <f ca="1">IF(CH78="","",CH78+IF(OR(TEXT($AX$3,"000000")="651000",TEXT($AX$3,"000000")="652000",TEXT($AX$3,"000000")="653000"),VLOOKUP(CG78*60,単価表!$B$4:$H$51,$AZ$3,FALSE),0))</f>
        <v/>
      </c>
      <c r="CJ78" s="9" t="str">
        <f t="shared" si="35"/>
        <v/>
      </c>
      <c r="CK78" s="9" t="str">
        <f t="shared" si="36"/>
        <v/>
      </c>
      <c r="CL78" s="9" t="str">
        <f t="shared" si="84"/>
        <v/>
      </c>
      <c r="CM78" s="9" t="str">
        <f t="shared" si="85"/>
        <v/>
      </c>
      <c r="CN78" s="21" t="str">
        <f t="shared" si="86"/>
        <v/>
      </c>
      <c r="CO78" s="21" t="str">
        <f t="shared" si="87"/>
        <v/>
      </c>
      <c r="CP78" s="10" t="str">
        <f t="shared" si="41"/>
        <v/>
      </c>
      <c r="CQ78" s="9" t="str">
        <f t="shared" si="88"/>
        <v/>
      </c>
      <c r="CR78" s="9" t="str">
        <f t="shared" si="89"/>
        <v/>
      </c>
      <c r="CS78" s="9" t="str">
        <f t="shared" si="44"/>
        <v/>
      </c>
      <c r="CT78" s="9" t="str">
        <f t="shared" si="45"/>
        <v/>
      </c>
      <c r="CU78" s="21" t="str">
        <f t="shared" si="46"/>
        <v/>
      </c>
      <c r="CV78" s="21" t="str">
        <f t="shared" si="47"/>
        <v/>
      </c>
      <c r="CW78" s="9" t="str">
        <f t="shared" si="73"/>
        <v/>
      </c>
      <c r="CX78" s="9" t="str">
        <f t="shared" si="48"/>
        <v/>
      </c>
      <c r="CY78" s="9" t="str">
        <f t="shared" si="49"/>
        <v/>
      </c>
      <c r="CZ78" s="9" t="str">
        <f t="shared" si="50"/>
        <v/>
      </c>
      <c r="DA78" s="9" t="str">
        <f t="shared" si="51"/>
        <v/>
      </c>
      <c r="DB78" s="9" t="e">
        <f ca="1">IF(AND($AX$3&lt;&gt;"",CU78&lt;&gt;"",CW78&gt;=IF(CW79="",0,CW79)),SUM(INDIRECT("da"&amp;ROW()-CW78+1):DA78),"")</f>
        <v>#N/A</v>
      </c>
      <c r="DC78" s="9" t="e">
        <f t="shared" ca="1" si="52"/>
        <v>#N/A</v>
      </c>
      <c r="DD78" s="9" t="str">
        <f ca="1">IF(ISERROR(VLOOKUP(DC78*60,単価表!$B$4:$G$51,$AY$3,FALSE)),"",VLOOKUP(DC78*60,単価表!$B$4:$G$51,$AY$3,FALSE))</f>
        <v/>
      </c>
      <c r="DE78" s="9" t="str">
        <f t="shared" si="53"/>
        <v/>
      </c>
      <c r="DF78" s="9" t="str">
        <f t="shared" si="54"/>
        <v/>
      </c>
      <c r="DG78" s="9" t="str">
        <f t="shared" si="90"/>
        <v/>
      </c>
      <c r="DH78" s="9" t="str">
        <f t="shared" si="91"/>
        <v/>
      </c>
      <c r="DI78" s="21" t="str">
        <f t="shared" si="92"/>
        <v/>
      </c>
      <c r="DJ78" s="21" t="str">
        <f t="shared" si="93"/>
        <v/>
      </c>
      <c r="DK78" s="10" t="str">
        <f t="shared" si="59"/>
        <v/>
      </c>
      <c r="DL78" s="9" t="str">
        <f t="shared" si="94"/>
        <v/>
      </c>
      <c r="DM78" s="9" t="str">
        <f t="shared" si="61"/>
        <v/>
      </c>
      <c r="DN78" s="9" t="str">
        <f t="shared" si="62"/>
        <v/>
      </c>
      <c r="DO78" s="21" t="str">
        <f t="shared" si="63"/>
        <v/>
      </c>
      <c r="DP78" s="21" t="str">
        <f t="shared" si="64"/>
        <v/>
      </c>
      <c r="DQ78" s="9" t="str">
        <f t="shared" si="74"/>
        <v/>
      </c>
      <c r="DR78" s="9" t="str">
        <f t="shared" si="65"/>
        <v/>
      </c>
      <c r="DS78" s="9" t="str">
        <f t="shared" si="66"/>
        <v/>
      </c>
      <c r="DT78" s="9" t="e">
        <f ca="1">IF(AND($AX$3&lt;&gt;"",DO78&lt;&gt;"",DQ78&gt;=IF(DQ79="",0,DQ79)),SUM(INDIRECT("ds"&amp;ROW()-DQ78+1):DS78),"")</f>
        <v>#N/A</v>
      </c>
      <c r="DU78" s="9" t="e">
        <f t="shared" ca="1" si="67"/>
        <v>#N/A</v>
      </c>
      <c r="DV78" s="9" t="str">
        <f ca="1">IF(ISERROR(VLOOKUP(DU78*60,単価表!$B$4:$H$51,$AY$3,FALSE)),"",VLOOKUP(DU78*60,単価表!$B$4:$H$51,$AY$3,FALSE))</f>
        <v/>
      </c>
      <c r="DW78" s="9" t="str">
        <f ca="1">IF(DV78="","",DV78+IF(OR(TEXT($AX$3,"000000")="651000",TEXT($AX$3,"000000")="652000",TEXT($AX$3,"000000")="653000"),VLOOKUP(DU78*60,単価表!$B$4:$H$51,$AZ$3,FALSE),0))</f>
        <v/>
      </c>
      <c r="DX78" s="9" t="str">
        <f t="shared" si="68"/>
        <v/>
      </c>
      <c r="DY78" s="9" t="str">
        <f t="shared" si="69"/>
        <v/>
      </c>
      <c r="DZ78" s="9" cm="1">
        <f t="array" ref="DZ78">IF(AND($B78&lt;&gt;"",$F78&lt;&gt;"",$J78&lt;&gt;"",OR($N78&lt;&gt;"",$Q78&lt;&gt;"",$T78&lt;&gt;"")),SUM(($BE$17:$BE$192&lt;&gt;ROW($B78))*($BF$17:$BF$192=$B78)*($BH$17:$BH$192&gt;$F78)*($BG$17:$BG$192&lt;$J78)),0)</f>
        <v>0</v>
      </c>
      <c r="EA78" s="9" cm="1">
        <f t="array" ref="EA78">IF(AND($B78&lt;&gt;"",$F78&lt;&gt;"",$J78&lt;&gt;"",OR($N78&lt;&gt;"",$Q78&lt;&gt;"",$T78&lt;&gt;"")),SUM(($BY$17:$BY$192&lt;&gt;ROW($B78))*($BZ$17:$BZ$192=$B78)*($CB$17:$CB$192&gt;$F78)*($CA$17:$CA$192&lt;$J78)),0)</f>
        <v>0</v>
      </c>
      <c r="EB78" s="9" cm="1">
        <f t="array" ref="EB78">IF(AND($B78&lt;&gt;"",$F78&lt;&gt;"",$J78&lt;&gt;"",OR($N78&lt;&gt;"",$Q78&lt;&gt;"",$T78&lt;&gt;"")),SUM(($CS$17:$CS$192&lt;&gt;ROW($B78))*($CT$17:$CT$192=$B78)*($CV$17:$CV$192&gt;$F78)*($CU$17:$CU$192&lt;$J78)),0)</f>
        <v>0</v>
      </c>
      <c r="EC78" s="9" cm="1">
        <f t="array" ref="EC78">IF(AND($B78&lt;&gt;"",$F78&lt;&gt;"",$J78&lt;&gt;"",OR($N78&lt;&gt;"",$Q78&lt;&gt;"",$T78&lt;&gt;"")),SUM(($DM$17:$DM$192&lt;&gt;ROW($B78))*($DN$17:$DN$192=$B78)*($DP$17:$DP$192&gt;$F78)*($DO$17:$DO$192&lt;$J78)),0)</f>
        <v>0</v>
      </c>
      <c r="ED78" s="9">
        <f t="shared" ca="1" si="70"/>
        <v>0</v>
      </c>
    </row>
    <row r="79" spans="2:134" ht="21.75" customHeight="1" x14ac:dyDescent="0.4">
      <c r="B79" s="86"/>
      <c r="C79" s="86"/>
      <c r="D79" s="132" t="str">
        <f t="shared" si="99"/>
        <v/>
      </c>
      <c r="E79" s="132"/>
      <c r="F79" s="88"/>
      <c r="G79" s="88"/>
      <c r="H79" s="88"/>
      <c r="I79" s="88"/>
      <c r="J79" s="88"/>
      <c r="K79" s="88"/>
      <c r="L79" s="88"/>
      <c r="M79" s="88"/>
      <c r="N79" s="89"/>
      <c r="O79" s="89"/>
      <c r="P79" s="89"/>
      <c r="Q79" s="89"/>
      <c r="R79" s="89"/>
      <c r="S79" s="89"/>
      <c r="T79" s="89"/>
      <c r="U79" s="89"/>
      <c r="V79" s="89"/>
      <c r="W79" s="133" t="str">
        <f t="shared" si="95"/>
        <v/>
      </c>
      <c r="X79" s="133"/>
      <c r="Y79" s="133"/>
      <c r="Z79" s="133" t="str">
        <f t="shared" si="96"/>
        <v/>
      </c>
      <c r="AA79" s="133"/>
      <c r="AB79" s="133"/>
      <c r="AC79" s="134" t="str">
        <f t="shared" si="97"/>
        <v/>
      </c>
      <c r="AD79" s="134"/>
      <c r="AE79" s="134"/>
      <c r="AF79" s="134"/>
      <c r="AG79" s="134" t="str">
        <f t="shared" si="98"/>
        <v/>
      </c>
      <c r="AH79" s="134"/>
      <c r="AI79" s="134"/>
      <c r="AJ79" s="134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20"/>
      <c r="AX79" s="10" t="str">
        <f t="shared" si="76"/>
        <v/>
      </c>
      <c r="AY79" s="10" t="str">
        <f t="shared" si="77"/>
        <v/>
      </c>
      <c r="AZ79" s="21" t="str">
        <f t="shared" si="78"/>
        <v/>
      </c>
      <c r="BA79" s="21" t="str">
        <f t="shared" si="79"/>
        <v/>
      </c>
      <c r="BB79" s="10" t="str">
        <f t="shared" si="80"/>
        <v/>
      </c>
      <c r="BC79" s="10" t="str">
        <f t="shared" si="81"/>
        <v/>
      </c>
      <c r="BD79" s="10" t="str">
        <f t="shared" si="82"/>
        <v/>
      </c>
      <c r="BE79" s="9" t="str">
        <f t="shared" si="12"/>
        <v/>
      </c>
      <c r="BF79" s="9" t="str">
        <f t="shared" si="13"/>
        <v/>
      </c>
      <c r="BG79" s="21" t="str">
        <f t="shared" si="14"/>
        <v/>
      </c>
      <c r="BH79" s="21" t="str">
        <f t="shared" si="15"/>
        <v/>
      </c>
      <c r="BI79" s="9" t="str">
        <f t="shared" si="71"/>
        <v/>
      </c>
      <c r="BJ79" s="10" t="str">
        <f t="shared" si="16"/>
        <v/>
      </c>
      <c r="BK79" s="9" t="str">
        <f t="shared" si="17"/>
        <v/>
      </c>
      <c r="BL79" s="9" t="str">
        <f t="shared" si="18"/>
        <v/>
      </c>
      <c r="BM79" s="9" t="str">
        <f t="shared" si="19"/>
        <v/>
      </c>
      <c r="BN79" s="9" t="e">
        <f ca="1">IF(AND($AX$3&lt;&gt;"",BG79&lt;&gt;"",BI79&gt;=IF(BI80="",0,BI80)),SUM(INDIRECT("bm"&amp;ROW()-BI79+1):BM79),"")</f>
        <v>#N/A</v>
      </c>
      <c r="BO79" s="9" t="e">
        <f t="shared" ca="1" si="20"/>
        <v>#N/A</v>
      </c>
      <c r="BP79" s="9" t="str">
        <f ca="1">IF(ISERROR(VLOOKUP(BO79*60,単価表!$B$4:$H$51,$AY$3,FALSE)),"",VLOOKUP(BO79*60,単価表!$B$4:$H$51,$AY$3,FALSE))</f>
        <v/>
      </c>
      <c r="BQ79" s="9" t="str">
        <f t="shared" si="0"/>
        <v/>
      </c>
      <c r="BR79" s="9" t="str">
        <f t="shared" si="21"/>
        <v/>
      </c>
      <c r="BS79" s="9" t="str">
        <f t="shared" si="22"/>
        <v/>
      </c>
      <c r="BT79" s="9" t="str">
        <f t="shared" si="23"/>
        <v/>
      </c>
      <c r="BU79" s="21" t="str">
        <f t="shared" si="24"/>
        <v/>
      </c>
      <c r="BV79" s="21" t="str">
        <f t="shared" si="25"/>
        <v/>
      </c>
      <c r="BW79" s="10" t="str">
        <f t="shared" si="83"/>
        <v/>
      </c>
      <c r="BX79" s="9" t="str">
        <f t="shared" si="27"/>
        <v/>
      </c>
      <c r="BY79" s="9" t="str">
        <f t="shared" si="28"/>
        <v/>
      </c>
      <c r="BZ79" s="9" t="str">
        <f t="shared" si="29"/>
        <v/>
      </c>
      <c r="CA79" s="21" t="str">
        <f t="shared" si="30"/>
        <v/>
      </c>
      <c r="CB79" s="21" t="str">
        <f t="shared" si="31"/>
        <v/>
      </c>
      <c r="CC79" s="9" t="str">
        <f t="shared" si="72"/>
        <v/>
      </c>
      <c r="CD79" s="9" t="str">
        <f t="shared" si="32"/>
        <v/>
      </c>
      <c r="CE79" s="9" t="str">
        <f t="shared" si="33"/>
        <v/>
      </c>
      <c r="CF79" s="9" t="e">
        <f ca="1">IF(AND($AX$3&lt;&gt;"",CA79&lt;&gt;"",CC79&gt;=IF(CC80="",0,CC80)),SUM(INDIRECT("ce"&amp;ROW()-CC79+1):CE79),"")</f>
        <v>#N/A</v>
      </c>
      <c r="CG79" s="9" t="e">
        <f t="shared" ca="1" si="34"/>
        <v>#N/A</v>
      </c>
      <c r="CH79" s="9" t="str">
        <f ca="1">IF(ISERROR(VLOOKUP(CG79*60,単価表!$B$4:$H$51,$AY$3,FALSE)),"",VLOOKUP(CG79*60,単価表!$B$4:$H$51,$AY$3,FALSE))</f>
        <v/>
      </c>
      <c r="CI79" s="9" t="str">
        <f ca="1">IF(CH79="","",CH79+IF(OR(TEXT($AX$3,"000000")="651000",TEXT($AX$3,"000000")="652000",TEXT($AX$3,"000000")="653000"),VLOOKUP(CG79*60,単価表!$B$4:$H$51,$AZ$3,FALSE),0))</f>
        <v/>
      </c>
      <c r="CJ79" s="9" t="str">
        <f t="shared" si="35"/>
        <v/>
      </c>
      <c r="CK79" s="9" t="str">
        <f t="shared" si="36"/>
        <v/>
      </c>
      <c r="CL79" s="9" t="str">
        <f t="shared" si="84"/>
        <v/>
      </c>
      <c r="CM79" s="9" t="str">
        <f t="shared" si="85"/>
        <v/>
      </c>
      <c r="CN79" s="21" t="str">
        <f t="shared" si="86"/>
        <v/>
      </c>
      <c r="CO79" s="21" t="str">
        <f t="shared" si="87"/>
        <v/>
      </c>
      <c r="CP79" s="10" t="str">
        <f t="shared" si="41"/>
        <v/>
      </c>
      <c r="CQ79" s="9" t="str">
        <f t="shared" si="88"/>
        <v/>
      </c>
      <c r="CR79" s="9" t="str">
        <f t="shared" si="89"/>
        <v/>
      </c>
      <c r="CS79" s="9" t="str">
        <f t="shared" si="44"/>
        <v/>
      </c>
      <c r="CT79" s="9" t="str">
        <f t="shared" si="45"/>
        <v/>
      </c>
      <c r="CU79" s="21" t="str">
        <f t="shared" si="46"/>
        <v/>
      </c>
      <c r="CV79" s="21" t="str">
        <f t="shared" si="47"/>
        <v/>
      </c>
      <c r="CW79" s="9" t="str">
        <f t="shared" si="73"/>
        <v/>
      </c>
      <c r="CX79" s="9" t="str">
        <f t="shared" si="48"/>
        <v/>
      </c>
      <c r="CY79" s="9" t="str">
        <f t="shared" si="49"/>
        <v/>
      </c>
      <c r="CZ79" s="9" t="str">
        <f t="shared" si="50"/>
        <v/>
      </c>
      <c r="DA79" s="9" t="str">
        <f t="shared" si="51"/>
        <v/>
      </c>
      <c r="DB79" s="9" t="e">
        <f ca="1">IF(AND($AX$3&lt;&gt;"",CU79&lt;&gt;"",CW79&gt;=IF(CW80="",0,CW80)),SUM(INDIRECT("da"&amp;ROW()-CW79+1):DA79),"")</f>
        <v>#N/A</v>
      </c>
      <c r="DC79" s="9" t="e">
        <f t="shared" ca="1" si="52"/>
        <v>#N/A</v>
      </c>
      <c r="DD79" s="9" t="str">
        <f ca="1">IF(ISERROR(VLOOKUP(DC79*60,単価表!$B$4:$G$51,$AY$3,FALSE)),"",VLOOKUP(DC79*60,単価表!$B$4:$G$51,$AY$3,FALSE))</f>
        <v/>
      </c>
      <c r="DE79" s="9" t="str">
        <f t="shared" si="53"/>
        <v/>
      </c>
      <c r="DF79" s="9" t="str">
        <f t="shared" si="54"/>
        <v/>
      </c>
      <c r="DG79" s="9" t="str">
        <f t="shared" si="90"/>
        <v/>
      </c>
      <c r="DH79" s="9" t="str">
        <f t="shared" si="91"/>
        <v/>
      </c>
      <c r="DI79" s="21" t="str">
        <f t="shared" si="92"/>
        <v/>
      </c>
      <c r="DJ79" s="21" t="str">
        <f t="shared" si="93"/>
        <v/>
      </c>
      <c r="DK79" s="10" t="str">
        <f t="shared" si="59"/>
        <v/>
      </c>
      <c r="DL79" s="9" t="str">
        <f t="shared" si="94"/>
        <v/>
      </c>
      <c r="DM79" s="9" t="str">
        <f t="shared" si="61"/>
        <v/>
      </c>
      <c r="DN79" s="9" t="str">
        <f t="shared" si="62"/>
        <v/>
      </c>
      <c r="DO79" s="21" t="str">
        <f t="shared" si="63"/>
        <v/>
      </c>
      <c r="DP79" s="21" t="str">
        <f t="shared" si="64"/>
        <v/>
      </c>
      <c r="DQ79" s="9" t="str">
        <f t="shared" si="74"/>
        <v/>
      </c>
      <c r="DR79" s="9" t="str">
        <f t="shared" si="65"/>
        <v/>
      </c>
      <c r="DS79" s="9" t="str">
        <f t="shared" si="66"/>
        <v/>
      </c>
      <c r="DT79" s="9" t="e">
        <f ca="1">IF(AND($AX$3&lt;&gt;"",DO79&lt;&gt;"",DQ79&gt;=IF(DQ80="",0,DQ80)),SUM(INDIRECT("ds"&amp;ROW()-DQ79+1):DS79),"")</f>
        <v>#N/A</v>
      </c>
      <c r="DU79" s="9" t="e">
        <f t="shared" ca="1" si="67"/>
        <v>#N/A</v>
      </c>
      <c r="DV79" s="9" t="str">
        <f ca="1">IF(ISERROR(VLOOKUP(DU79*60,単価表!$B$4:$H$51,$AY$3,FALSE)),"",VLOOKUP(DU79*60,単価表!$B$4:$H$51,$AY$3,FALSE))</f>
        <v/>
      </c>
      <c r="DW79" s="9" t="str">
        <f ca="1">IF(DV79="","",DV79+IF(OR(TEXT($AX$3,"000000")="651000",TEXT($AX$3,"000000")="652000",TEXT($AX$3,"000000")="653000"),VLOOKUP(DU79*60,単価表!$B$4:$H$51,$AZ$3,FALSE),0))</f>
        <v/>
      </c>
      <c r="DX79" s="9" t="str">
        <f t="shared" si="68"/>
        <v/>
      </c>
      <c r="DY79" s="9" t="str">
        <f t="shared" si="69"/>
        <v/>
      </c>
      <c r="DZ79" s="9" cm="1">
        <f t="array" ref="DZ79">IF(AND($B79&lt;&gt;"",$F79&lt;&gt;"",$J79&lt;&gt;"",OR($N79&lt;&gt;"",$Q79&lt;&gt;"",$T79&lt;&gt;"")),SUM(($BE$17:$BE$192&lt;&gt;ROW($B79))*($BF$17:$BF$192=$B79)*($BH$17:$BH$192&gt;$F79)*($BG$17:$BG$192&lt;$J79)),0)</f>
        <v>0</v>
      </c>
      <c r="EA79" s="9" cm="1">
        <f t="array" ref="EA79">IF(AND($B79&lt;&gt;"",$F79&lt;&gt;"",$J79&lt;&gt;"",OR($N79&lt;&gt;"",$Q79&lt;&gt;"",$T79&lt;&gt;"")),SUM(($BY$17:$BY$192&lt;&gt;ROW($B79))*($BZ$17:$BZ$192=$B79)*($CB$17:$CB$192&gt;$F79)*($CA$17:$CA$192&lt;$J79)),0)</f>
        <v>0</v>
      </c>
      <c r="EB79" s="9" cm="1">
        <f t="array" ref="EB79">IF(AND($B79&lt;&gt;"",$F79&lt;&gt;"",$J79&lt;&gt;"",OR($N79&lt;&gt;"",$Q79&lt;&gt;"",$T79&lt;&gt;"")),SUM(($CS$17:$CS$192&lt;&gt;ROW($B79))*($CT$17:$CT$192=$B79)*($CV$17:$CV$192&gt;$F79)*($CU$17:$CU$192&lt;$J79)),0)</f>
        <v>0</v>
      </c>
      <c r="EC79" s="9" cm="1">
        <f t="array" ref="EC79">IF(AND($B79&lt;&gt;"",$F79&lt;&gt;"",$J79&lt;&gt;"",OR($N79&lt;&gt;"",$Q79&lt;&gt;"",$T79&lt;&gt;"")),SUM(($DM$17:$DM$192&lt;&gt;ROW($B79))*($DN$17:$DN$192=$B79)*($DP$17:$DP$192&gt;$F79)*($DO$17:$DO$192&lt;$J79)),0)</f>
        <v>0</v>
      </c>
      <c r="ED79" s="9">
        <f t="shared" ca="1" si="70"/>
        <v>0</v>
      </c>
    </row>
    <row r="80" spans="2:134" ht="21.75" customHeight="1" x14ac:dyDescent="0.4">
      <c r="B80" s="86"/>
      <c r="C80" s="86"/>
      <c r="D80" s="132" t="str">
        <f t="shared" si="99"/>
        <v/>
      </c>
      <c r="E80" s="132"/>
      <c r="F80" s="88"/>
      <c r="G80" s="88"/>
      <c r="H80" s="88"/>
      <c r="I80" s="88"/>
      <c r="J80" s="88"/>
      <c r="K80" s="88"/>
      <c r="L80" s="88"/>
      <c r="M80" s="88"/>
      <c r="N80" s="89"/>
      <c r="O80" s="89"/>
      <c r="P80" s="89"/>
      <c r="Q80" s="89"/>
      <c r="R80" s="89"/>
      <c r="S80" s="89"/>
      <c r="T80" s="89"/>
      <c r="U80" s="89"/>
      <c r="V80" s="89"/>
      <c r="W80" s="133" t="str">
        <f t="shared" si="95"/>
        <v/>
      </c>
      <c r="X80" s="133"/>
      <c r="Y80" s="133"/>
      <c r="Z80" s="133" t="str">
        <f t="shared" si="96"/>
        <v/>
      </c>
      <c r="AA80" s="133"/>
      <c r="AB80" s="133"/>
      <c r="AC80" s="134" t="str">
        <f t="shared" si="97"/>
        <v/>
      </c>
      <c r="AD80" s="134"/>
      <c r="AE80" s="134"/>
      <c r="AF80" s="134"/>
      <c r="AG80" s="134" t="str">
        <f t="shared" si="98"/>
        <v/>
      </c>
      <c r="AH80" s="134"/>
      <c r="AI80" s="134"/>
      <c r="AJ80" s="134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20"/>
      <c r="AX80" s="10" t="str">
        <f t="shared" si="76"/>
        <v/>
      </c>
      <c r="AY80" s="10" t="str">
        <f t="shared" si="77"/>
        <v/>
      </c>
      <c r="AZ80" s="21" t="str">
        <f t="shared" si="78"/>
        <v/>
      </c>
      <c r="BA80" s="21" t="str">
        <f t="shared" si="79"/>
        <v/>
      </c>
      <c r="BB80" s="10" t="str">
        <f t="shared" si="80"/>
        <v/>
      </c>
      <c r="BC80" s="10" t="str">
        <f t="shared" si="81"/>
        <v/>
      </c>
      <c r="BD80" s="10" t="str">
        <f t="shared" si="82"/>
        <v/>
      </c>
      <c r="BE80" s="9" t="str">
        <f t="shared" si="12"/>
        <v/>
      </c>
      <c r="BF80" s="9" t="str">
        <f t="shared" si="13"/>
        <v/>
      </c>
      <c r="BG80" s="21" t="str">
        <f t="shared" si="14"/>
        <v/>
      </c>
      <c r="BH80" s="21" t="str">
        <f t="shared" si="15"/>
        <v/>
      </c>
      <c r="BI80" s="9" t="str">
        <f t="shared" si="71"/>
        <v/>
      </c>
      <c r="BJ80" s="10" t="str">
        <f t="shared" si="16"/>
        <v/>
      </c>
      <c r="BK80" s="9" t="str">
        <f t="shared" si="17"/>
        <v/>
      </c>
      <c r="BL80" s="9" t="str">
        <f t="shared" si="18"/>
        <v/>
      </c>
      <c r="BM80" s="9" t="str">
        <f t="shared" si="19"/>
        <v/>
      </c>
      <c r="BN80" s="9" t="e">
        <f ca="1">IF(AND($AX$3&lt;&gt;"",BG80&lt;&gt;"",BI80&gt;=IF(BI81="",0,BI81)),SUM(INDIRECT("bm"&amp;ROW()-BI80+1):BM80),"")</f>
        <v>#N/A</v>
      </c>
      <c r="BO80" s="9" t="e">
        <f t="shared" ca="1" si="20"/>
        <v>#N/A</v>
      </c>
      <c r="BP80" s="9" t="str">
        <f ca="1">IF(ISERROR(VLOOKUP(BO80*60,単価表!$B$4:$H$51,$AY$3,FALSE)),"",VLOOKUP(BO80*60,単価表!$B$4:$H$51,$AY$3,FALSE))</f>
        <v/>
      </c>
      <c r="BQ80" s="9" t="str">
        <f t="shared" si="0"/>
        <v/>
      </c>
      <c r="BR80" s="9" t="str">
        <f t="shared" si="21"/>
        <v/>
      </c>
      <c r="BS80" s="9" t="str">
        <f t="shared" si="22"/>
        <v/>
      </c>
      <c r="BT80" s="9" t="str">
        <f t="shared" si="23"/>
        <v/>
      </c>
      <c r="BU80" s="21" t="str">
        <f t="shared" si="24"/>
        <v/>
      </c>
      <c r="BV80" s="21" t="str">
        <f t="shared" si="25"/>
        <v/>
      </c>
      <c r="BW80" s="10" t="str">
        <f t="shared" si="83"/>
        <v/>
      </c>
      <c r="BX80" s="9" t="str">
        <f t="shared" si="27"/>
        <v/>
      </c>
      <c r="BY80" s="9" t="str">
        <f t="shared" si="28"/>
        <v/>
      </c>
      <c r="BZ80" s="9" t="str">
        <f t="shared" si="29"/>
        <v/>
      </c>
      <c r="CA80" s="21" t="str">
        <f t="shared" si="30"/>
        <v/>
      </c>
      <c r="CB80" s="21" t="str">
        <f t="shared" si="31"/>
        <v/>
      </c>
      <c r="CC80" s="9" t="str">
        <f t="shared" si="72"/>
        <v/>
      </c>
      <c r="CD80" s="9" t="str">
        <f t="shared" si="32"/>
        <v/>
      </c>
      <c r="CE80" s="9" t="str">
        <f t="shared" si="33"/>
        <v/>
      </c>
      <c r="CF80" s="9" t="e">
        <f ca="1">IF(AND($AX$3&lt;&gt;"",CA80&lt;&gt;"",CC80&gt;=IF(CC81="",0,CC81)),SUM(INDIRECT("ce"&amp;ROW()-CC80+1):CE80),"")</f>
        <v>#N/A</v>
      </c>
      <c r="CG80" s="9" t="e">
        <f t="shared" ca="1" si="34"/>
        <v>#N/A</v>
      </c>
      <c r="CH80" s="9" t="str">
        <f ca="1">IF(ISERROR(VLOOKUP(CG80*60,単価表!$B$4:$H$51,$AY$3,FALSE)),"",VLOOKUP(CG80*60,単価表!$B$4:$H$51,$AY$3,FALSE))</f>
        <v/>
      </c>
      <c r="CI80" s="9" t="str">
        <f ca="1">IF(CH80="","",CH80+IF(OR(TEXT($AX$3,"000000")="651000",TEXT($AX$3,"000000")="652000",TEXT($AX$3,"000000")="653000"),VLOOKUP(CG80*60,単価表!$B$4:$H$51,$AZ$3,FALSE),0))</f>
        <v/>
      </c>
      <c r="CJ80" s="9" t="str">
        <f t="shared" si="35"/>
        <v/>
      </c>
      <c r="CK80" s="9" t="str">
        <f t="shared" si="36"/>
        <v/>
      </c>
      <c r="CL80" s="9" t="str">
        <f t="shared" si="84"/>
        <v/>
      </c>
      <c r="CM80" s="9" t="str">
        <f t="shared" si="85"/>
        <v/>
      </c>
      <c r="CN80" s="21" t="str">
        <f t="shared" si="86"/>
        <v/>
      </c>
      <c r="CO80" s="21" t="str">
        <f t="shared" si="87"/>
        <v/>
      </c>
      <c r="CP80" s="10" t="str">
        <f t="shared" si="41"/>
        <v/>
      </c>
      <c r="CQ80" s="9" t="str">
        <f t="shared" si="88"/>
        <v/>
      </c>
      <c r="CR80" s="9" t="str">
        <f t="shared" si="89"/>
        <v/>
      </c>
      <c r="CS80" s="9" t="str">
        <f t="shared" si="44"/>
        <v/>
      </c>
      <c r="CT80" s="9" t="str">
        <f t="shared" si="45"/>
        <v/>
      </c>
      <c r="CU80" s="21" t="str">
        <f t="shared" si="46"/>
        <v/>
      </c>
      <c r="CV80" s="21" t="str">
        <f t="shared" si="47"/>
        <v/>
      </c>
      <c r="CW80" s="9" t="str">
        <f t="shared" si="73"/>
        <v/>
      </c>
      <c r="CX80" s="9" t="str">
        <f t="shared" si="48"/>
        <v/>
      </c>
      <c r="CY80" s="9" t="str">
        <f t="shared" si="49"/>
        <v/>
      </c>
      <c r="CZ80" s="9" t="str">
        <f t="shared" si="50"/>
        <v/>
      </c>
      <c r="DA80" s="9" t="str">
        <f t="shared" si="51"/>
        <v/>
      </c>
      <c r="DB80" s="9" t="e">
        <f ca="1">IF(AND($AX$3&lt;&gt;"",CU80&lt;&gt;"",CW80&gt;=IF(CW81="",0,CW81)),SUM(INDIRECT("da"&amp;ROW()-CW80+1):DA80),"")</f>
        <v>#N/A</v>
      </c>
      <c r="DC80" s="9" t="e">
        <f t="shared" ca="1" si="52"/>
        <v>#N/A</v>
      </c>
      <c r="DD80" s="9" t="str">
        <f ca="1">IF(ISERROR(VLOOKUP(DC80*60,単価表!$B$4:$G$51,$AY$3,FALSE)),"",VLOOKUP(DC80*60,単価表!$B$4:$G$51,$AY$3,FALSE))</f>
        <v/>
      </c>
      <c r="DE80" s="9" t="str">
        <f t="shared" si="53"/>
        <v/>
      </c>
      <c r="DF80" s="9" t="str">
        <f t="shared" si="54"/>
        <v/>
      </c>
      <c r="DG80" s="9" t="str">
        <f t="shared" si="90"/>
        <v/>
      </c>
      <c r="DH80" s="9" t="str">
        <f t="shared" si="91"/>
        <v/>
      </c>
      <c r="DI80" s="21" t="str">
        <f t="shared" si="92"/>
        <v/>
      </c>
      <c r="DJ80" s="21" t="str">
        <f t="shared" si="93"/>
        <v/>
      </c>
      <c r="DK80" s="10" t="str">
        <f t="shared" si="59"/>
        <v/>
      </c>
      <c r="DL80" s="9" t="str">
        <f t="shared" si="94"/>
        <v/>
      </c>
      <c r="DM80" s="9" t="str">
        <f t="shared" si="61"/>
        <v/>
      </c>
      <c r="DN80" s="9" t="str">
        <f t="shared" si="62"/>
        <v/>
      </c>
      <c r="DO80" s="21" t="str">
        <f t="shared" si="63"/>
        <v/>
      </c>
      <c r="DP80" s="21" t="str">
        <f t="shared" si="64"/>
        <v/>
      </c>
      <c r="DQ80" s="9" t="str">
        <f t="shared" si="74"/>
        <v/>
      </c>
      <c r="DR80" s="9" t="str">
        <f t="shared" si="65"/>
        <v/>
      </c>
      <c r="DS80" s="9" t="str">
        <f t="shared" si="66"/>
        <v/>
      </c>
      <c r="DT80" s="9" t="e">
        <f ca="1">IF(AND($AX$3&lt;&gt;"",DO80&lt;&gt;"",DQ80&gt;=IF(DQ81="",0,DQ81)),SUM(INDIRECT("ds"&amp;ROW()-DQ80+1):DS80),"")</f>
        <v>#N/A</v>
      </c>
      <c r="DU80" s="9" t="e">
        <f t="shared" ca="1" si="67"/>
        <v>#N/A</v>
      </c>
      <c r="DV80" s="9" t="str">
        <f ca="1">IF(ISERROR(VLOOKUP(DU80*60,単価表!$B$4:$H$51,$AY$3,FALSE)),"",VLOOKUP(DU80*60,単価表!$B$4:$H$51,$AY$3,FALSE))</f>
        <v/>
      </c>
      <c r="DW80" s="9" t="str">
        <f ca="1">IF(DV80="","",DV80+IF(OR(TEXT($AX$3,"000000")="651000",TEXT($AX$3,"000000")="652000",TEXT($AX$3,"000000")="653000"),VLOOKUP(DU80*60,単価表!$B$4:$H$51,$AZ$3,FALSE),0))</f>
        <v/>
      </c>
      <c r="DX80" s="9" t="str">
        <f t="shared" si="68"/>
        <v/>
      </c>
      <c r="DY80" s="9" t="str">
        <f t="shared" si="69"/>
        <v/>
      </c>
      <c r="DZ80" s="9" cm="1">
        <f t="array" ref="DZ80">IF(AND($B80&lt;&gt;"",$F80&lt;&gt;"",$J80&lt;&gt;"",OR($N80&lt;&gt;"",$Q80&lt;&gt;"",$T80&lt;&gt;"")),SUM(($BE$17:$BE$192&lt;&gt;ROW($B80))*($BF$17:$BF$192=$B80)*($BH$17:$BH$192&gt;$F80)*($BG$17:$BG$192&lt;$J80)),0)</f>
        <v>0</v>
      </c>
      <c r="EA80" s="9" cm="1">
        <f t="array" ref="EA80">IF(AND($B80&lt;&gt;"",$F80&lt;&gt;"",$J80&lt;&gt;"",OR($N80&lt;&gt;"",$Q80&lt;&gt;"",$T80&lt;&gt;"")),SUM(($BY$17:$BY$192&lt;&gt;ROW($B80))*($BZ$17:$BZ$192=$B80)*($CB$17:$CB$192&gt;$F80)*($CA$17:$CA$192&lt;$J80)),0)</f>
        <v>0</v>
      </c>
      <c r="EB80" s="9" cm="1">
        <f t="array" ref="EB80">IF(AND($B80&lt;&gt;"",$F80&lt;&gt;"",$J80&lt;&gt;"",OR($N80&lt;&gt;"",$Q80&lt;&gt;"",$T80&lt;&gt;"")),SUM(($CS$17:$CS$192&lt;&gt;ROW($B80))*($CT$17:$CT$192=$B80)*($CV$17:$CV$192&gt;$F80)*($CU$17:$CU$192&lt;$J80)),0)</f>
        <v>0</v>
      </c>
      <c r="EC80" s="9" cm="1">
        <f t="array" ref="EC80">IF(AND($B80&lt;&gt;"",$F80&lt;&gt;"",$J80&lt;&gt;"",OR($N80&lt;&gt;"",$Q80&lt;&gt;"",$T80&lt;&gt;"")),SUM(($DM$17:$DM$192&lt;&gt;ROW($B80))*($DN$17:$DN$192=$B80)*($DP$17:$DP$192&gt;$F80)*($DO$17:$DO$192&lt;$J80)),0)</f>
        <v>0</v>
      </c>
      <c r="ED80" s="9">
        <f t="shared" ca="1" si="70"/>
        <v>0</v>
      </c>
    </row>
    <row r="81" spans="2:134" ht="21.75" customHeight="1" x14ac:dyDescent="0.4">
      <c r="B81" s="86"/>
      <c r="C81" s="86"/>
      <c r="D81" s="132" t="str">
        <f t="shared" si="99"/>
        <v/>
      </c>
      <c r="E81" s="132"/>
      <c r="F81" s="88"/>
      <c r="G81" s="88"/>
      <c r="H81" s="88"/>
      <c r="I81" s="88"/>
      <c r="J81" s="88"/>
      <c r="K81" s="88"/>
      <c r="L81" s="88"/>
      <c r="M81" s="88"/>
      <c r="N81" s="89"/>
      <c r="O81" s="89"/>
      <c r="P81" s="89"/>
      <c r="Q81" s="89"/>
      <c r="R81" s="89"/>
      <c r="S81" s="89"/>
      <c r="T81" s="89"/>
      <c r="U81" s="89"/>
      <c r="V81" s="89"/>
      <c r="W81" s="133" t="str">
        <f t="shared" si="95"/>
        <v/>
      </c>
      <c r="X81" s="133"/>
      <c r="Y81" s="133"/>
      <c r="Z81" s="133" t="str">
        <f t="shared" si="96"/>
        <v/>
      </c>
      <c r="AA81" s="133"/>
      <c r="AB81" s="133"/>
      <c r="AC81" s="134" t="str">
        <f t="shared" si="97"/>
        <v/>
      </c>
      <c r="AD81" s="134"/>
      <c r="AE81" s="134"/>
      <c r="AF81" s="134"/>
      <c r="AG81" s="134" t="str">
        <f t="shared" si="98"/>
        <v/>
      </c>
      <c r="AH81" s="134"/>
      <c r="AI81" s="134"/>
      <c r="AJ81" s="134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20"/>
      <c r="AX81" s="10" t="str">
        <f t="shared" si="76"/>
        <v/>
      </c>
      <c r="AY81" s="10" t="str">
        <f t="shared" si="77"/>
        <v/>
      </c>
      <c r="AZ81" s="21" t="str">
        <f t="shared" si="78"/>
        <v/>
      </c>
      <c r="BA81" s="21" t="str">
        <f t="shared" si="79"/>
        <v/>
      </c>
      <c r="BB81" s="10" t="str">
        <f t="shared" si="80"/>
        <v/>
      </c>
      <c r="BC81" s="10" t="str">
        <f t="shared" si="81"/>
        <v/>
      </c>
      <c r="BD81" s="10" t="str">
        <f t="shared" si="82"/>
        <v/>
      </c>
      <c r="BE81" s="9" t="str">
        <f t="shared" si="12"/>
        <v/>
      </c>
      <c r="BF81" s="9" t="str">
        <f t="shared" si="13"/>
        <v/>
      </c>
      <c r="BG81" s="21" t="str">
        <f t="shared" si="14"/>
        <v/>
      </c>
      <c r="BH81" s="21" t="str">
        <f t="shared" si="15"/>
        <v/>
      </c>
      <c r="BI81" s="9" t="str">
        <f t="shared" si="71"/>
        <v/>
      </c>
      <c r="BJ81" s="10" t="str">
        <f t="shared" si="16"/>
        <v/>
      </c>
      <c r="BK81" s="9" t="str">
        <f t="shared" si="17"/>
        <v/>
      </c>
      <c r="BL81" s="9" t="str">
        <f t="shared" si="18"/>
        <v/>
      </c>
      <c r="BM81" s="9" t="str">
        <f t="shared" si="19"/>
        <v/>
      </c>
      <c r="BN81" s="9" t="e">
        <f ca="1">IF(AND($AX$3&lt;&gt;"",BG81&lt;&gt;"",BI81&gt;=IF(BI82="",0,BI82)),SUM(INDIRECT("bm"&amp;ROW()-BI81+1):BM81),"")</f>
        <v>#N/A</v>
      </c>
      <c r="BO81" s="9" t="e">
        <f t="shared" ca="1" si="20"/>
        <v>#N/A</v>
      </c>
      <c r="BP81" s="9" t="str">
        <f ca="1">IF(ISERROR(VLOOKUP(BO81*60,単価表!$B$4:$H$51,$AY$3,FALSE)),"",VLOOKUP(BO81*60,単価表!$B$4:$H$51,$AY$3,FALSE))</f>
        <v/>
      </c>
      <c r="BQ81" s="9" t="str">
        <f t="shared" si="0"/>
        <v/>
      </c>
      <c r="BR81" s="9" t="str">
        <f t="shared" si="21"/>
        <v/>
      </c>
      <c r="BS81" s="9" t="str">
        <f t="shared" si="22"/>
        <v/>
      </c>
      <c r="BT81" s="9" t="str">
        <f t="shared" si="23"/>
        <v/>
      </c>
      <c r="BU81" s="21" t="str">
        <f t="shared" si="24"/>
        <v/>
      </c>
      <c r="BV81" s="21" t="str">
        <f t="shared" si="25"/>
        <v/>
      </c>
      <c r="BW81" s="10" t="str">
        <f t="shared" si="83"/>
        <v/>
      </c>
      <c r="BX81" s="9" t="str">
        <f t="shared" si="27"/>
        <v/>
      </c>
      <c r="BY81" s="9" t="str">
        <f t="shared" si="28"/>
        <v/>
      </c>
      <c r="BZ81" s="9" t="str">
        <f t="shared" si="29"/>
        <v/>
      </c>
      <c r="CA81" s="21" t="str">
        <f t="shared" si="30"/>
        <v/>
      </c>
      <c r="CB81" s="21" t="str">
        <f t="shared" si="31"/>
        <v/>
      </c>
      <c r="CC81" s="9" t="str">
        <f t="shared" si="72"/>
        <v/>
      </c>
      <c r="CD81" s="9" t="str">
        <f t="shared" si="32"/>
        <v/>
      </c>
      <c r="CE81" s="9" t="str">
        <f t="shared" si="33"/>
        <v/>
      </c>
      <c r="CF81" s="9" t="e">
        <f ca="1">IF(AND($AX$3&lt;&gt;"",CA81&lt;&gt;"",CC81&gt;=IF(CC82="",0,CC82)),SUM(INDIRECT("ce"&amp;ROW()-CC81+1):CE81),"")</f>
        <v>#N/A</v>
      </c>
      <c r="CG81" s="9" t="e">
        <f t="shared" ca="1" si="34"/>
        <v>#N/A</v>
      </c>
      <c r="CH81" s="9" t="str">
        <f ca="1">IF(ISERROR(VLOOKUP(CG81*60,単価表!$B$4:$H$51,$AY$3,FALSE)),"",VLOOKUP(CG81*60,単価表!$B$4:$H$51,$AY$3,FALSE))</f>
        <v/>
      </c>
      <c r="CI81" s="9" t="str">
        <f ca="1">IF(CH81="","",CH81+IF(OR(TEXT($AX$3,"000000")="651000",TEXT($AX$3,"000000")="652000",TEXT($AX$3,"000000")="653000"),VLOOKUP(CG81*60,単価表!$B$4:$H$51,$AZ$3,FALSE),0))</f>
        <v/>
      </c>
      <c r="CJ81" s="9" t="str">
        <f t="shared" si="35"/>
        <v/>
      </c>
      <c r="CK81" s="9" t="str">
        <f t="shared" si="36"/>
        <v/>
      </c>
      <c r="CL81" s="9" t="str">
        <f t="shared" si="84"/>
        <v/>
      </c>
      <c r="CM81" s="9" t="str">
        <f t="shared" si="85"/>
        <v/>
      </c>
      <c r="CN81" s="21" t="str">
        <f t="shared" si="86"/>
        <v/>
      </c>
      <c r="CO81" s="21" t="str">
        <f t="shared" si="87"/>
        <v/>
      </c>
      <c r="CP81" s="10" t="str">
        <f t="shared" si="41"/>
        <v/>
      </c>
      <c r="CQ81" s="9" t="str">
        <f t="shared" si="88"/>
        <v/>
      </c>
      <c r="CR81" s="9" t="str">
        <f t="shared" si="89"/>
        <v/>
      </c>
      <c r="CS81" s="9" t="str">
        <f t="shared" si="44"/>
        <v/>
      </c>
      <c r="CT81" s="9" t="str">
        <f t="shared" si="45"/>
        <v/>
      </c>
      <c r="CU81" s="21" t="str">
        <f t="shared" si="46"/>
        <v/>
      </c>
      <c r="CV81" s="21" t="str">
        <f t="shared" si="47"/>
        <v/>
      </c>
      <c r="CW81" s="9" t="str">
        <f t="shared" si="73"/>
        <v/>
      </c>
      <c r="CX81" s="9" t="str">
        <f t="shared" si="48"/>
        <v/>
      </c>
      <c r="CY81" s="9" t="str">
        <f t="shared" si="49"/>
        <v/>
      </c>
      <c r="CZ81" s="9" t="str">
        <f t="shared" si="50"/>
        <v/>
      </c>
      <c r="DA81" s="9" t="str">
        <f t="shared" si="51"/>
        <v/>
      </c>
      <c r="DB81" s="9" t="e">
        <f ca="1">IF(AND($AX$3&lt;&gt;"",CU81&lt;&gt;"",CW81&gt;=IF(CW82="",0,CW82)),SUM(INDIRECT("da"&amp;ROW()-CW81+1):DA81),"")</f>
        <v>#N/A</v>
      </c>
      <c r="DC81" s="9" t="e">
        <f t="shared" ca="1" si="52"/>
        <v>#N/A</v>
      </c>
      <c r="DD81" s="9" t="str">
        <f ca="1">IF(ISERROR(VLOOKUP(DC81*60,単価表!$B$4:$G$51,$AY$3,FALSE)),"",VLOOKUP(DC81*60,単価表!$B$4:$G$51,$AY$3,FALSE))</f>
        <v/>
      </c>
      <c r="DE81" s="9" t="str">
        <f t="shared" si="53"/>
        <v/>
      </c>
      <c r="DF81" s="9" t="str">
        <f t="shared" si="54"/>
        <v/>
      </c>
      <c r="DG81" s="9" t="str">
        <f t="shared" si="90"/>
        <v/>
      </c>
      <c r="DH81" s="9" t="str">
        <f t="shared" si="91"/>
        <v/>
      </c>
      <c r="DI81" s="21" t="str">
        <f t="shared" si="92"/>
        <v/>
      </c>
      <c r="DJ81" s="21" t="str">
        <f t="shared" si="93"/>
        <v/>
      </c>
      <c r="DK81" s="10" t="str">
        <f t="shared" si="59"/>
        <v/>
      </c>
      <c r="DL81" s="9" t="str">
        <f t="shared" si="94"/>
        <v/>
      </c>
      <c r="DM81" s="9" t="str">
        <f t="shared" si="61"/>
        <v/>
      </c>
      <c r="DN81" s="9" t="str">
        <f t="shared" si="62"/>
        <v/>
      </c>
      <c r="DO81" s="21" t="str">
        <f t="shared" si="63"/>
        <v/>
      </c>
      <c r="DP81" s="21" t="str">
        <f t="shared" si="64"/>
        <v/>
      </c>
      <c r="DQ81" s="9" t="str">
        <f t="shared" si="74"/>
        <v/>
      </c>
      <c r="DR81" s="9" t="str">
        <f t="shared" si="65"/>
        <v/>
      </c>
      <c r="DS81" s="9" t="str">
        <f t="shared" si="66"/>
        <v/>
      </c>
      <c r="DT81" s="9" t="e">
        <f ca="1">IF(AND($AX$3&lt;&gt;"",DO81&lt;&gt;"",DQ81&gt;=IF(DQ82="",0,DQ82)),SUM(INDIRECT("ds"&amp;ROW()-DQ81+1):DS81),"")</f>
        <v>#N/A</v>
      </c>
      <c r="DU81" s="9" t="e">
        <f t="shared" ca="1" si="67"/>
        <v>#N/A</v>
      </c>
      <c r="DV81" s="9" t="str">
        <f ca="1">IF(ISERROR(VLOOKUP(DU81*60,単価表!$B$4:$H$51,$AY$3,FALSE)),"",VLOOKUP(DU81*60,単価表!$B$4:$H$51,$AY$3,FALSE))</f>
        <v/>
      </c>
      <c r="DW81" s="9" t="str">
        <f ca="1">IF(DV81="","",DV81+IF(OR(TEXT($AX$3,"000000")="651000",TEXT($AX$3,"000000")="652000",TEXT($AX$3,"000000")="653000"),VLOOKUP(DU81*60,単価表!$B$4:$H$51,$AZ$3,FALSE),0))</f>
        <v/>
      </c>
      <c r="DX81" s="9" t="str">
        <f t="shared" si="68"/>
        <v/>
      </c>
      <c r="DY81" s="9" t="str">
        <f t="shared" si="69"/>
        <v/>
      </c>
      <c r="DZ81" s="9" cm="1">
        <f t="array" ref="DZ81">IF(AND($B81&lt;&gt;"",$F81&lt;&gt;"",$J81&lt;&gt;"",OR($N81&lt;&gt;"",$Q81&lt;&gt;"",$T81&lt;&gt;"")),SUM(($BE$17:$BE$192&lt;&gt;ROW($B81))*($BF$17:$BF$192=$B81)*($BH$17:$BH$192&gt;$F81)*($BG$17:$BG$192&lt;$J81)),0)</f>
        <v>0</v>
      </c>
      <c r="EA81" s="9" cm="1">
        <f t="array" ref="EA81">IF(AND($B81&lt;&gt;"",$F81&lt;&gt;"",$J81&lt;&gt;"",OR($N81&lt;&gt;"",$Q81&lt;&gt;"",$T81&lt;&gt;"")),SUM(($BY$17:$BY$192&lt;&gt;ROW($B81))*($BZ$17:$BZ$192=$B81)*($CB$17:$CB$192&gt;$F81)*($CA$17:$CA$192&lt;$J81)),0)</f>
        <v>0</v>
      </c>
      <c r="EB81" s="9" cm="1">
        <f t="array" ref="EB81">IF(AND($B81&lt;&gt;"",$F81&lt;&gt;"",$J81&lt;&gt;"",OR($N81&lt;&gt;"",$Q81&lt;&gt;"",$T81&lt;&gt;"")),SUM(($CS$17:$CS$192&lt;&gt;ROW($B81))*($CT$17:$CT$192=$B81)*($CV$17:$CV$192&gt;$F81)*($CU$17:$CU$192&lt;$J81)),0)</f>
        <v>0</v>
      </c>
      <c r="EC81" s="9" cm="1">
        <f t="array" ref="EC81">IF(AND($B81&lt;&gt;"",$F81&lt;&gt;"",$J81&lt;&gt;"",OR($N81&lt;&gt;"",$Q81&lt;&gt;"",$T81&lt;&gt;"")),SUM(($DM$17:$DM$192&lt;&gt;ROW($B81))*($DN$17:$DN$192=$B81)*($DP$17:$DP$192&gt;$F81)*($DO$17:$DO$192&lt;$J81)),0)</f>
        <v>0</v>
      </c>
      <c r="ED81" s="9">
        <f t="shared" ca="1" si="70"/>
        <v>0</v>
      </c>
    </row>
    <row r="82" spans="2:134" ht="21.75" customHeight="1" x14ac:dyDescent="0.4">
      <c r="B82" s="86"/>
      <c r="C82" s="86"/>
      <c r="D82" s="132" t="str">
        <f t="shared" si="99"/>
        <v/>
      </c>
      <c r="E82" s="132"/>
      <c r="F82" s="88"/>
      <c r="G82" s="88"/>
      <c r="H82" s="88"/>
      <c r="I82" s="88"/>
      <c r="J82" s="88"/>
      <c r="K82" s="88"/>
      <c r="L82" s="88"/>
      <c r="M82" s="88"/>
      <c r="N82" s="89"/>
      <c r="O82" s="89"/>
      <c r="P82" s="89"/>
      <c r="Q82" s="89"/>
      <c r="R82" s="89"/>
      <c r="S82" s="89"/>
      <c r="T82" s="89"/>
      <c r="U82" s="89"/>
      <c r="V82" s="89"/>
      <c r="W82" s="133" t="str">
        <f t="shared" si="95"/>
        <v/>
      </c>
      <c r="X82" s="133"/>
      <c r="Y82" s="133"/>
      <c r="Z82" s="133" t="str">
        <f t="shared" si="96"/>
        <v/>
      </c>
      <c r="AA82" s="133"/>
      <c r="AB82" s="133"/>
      <c r="AC82" s="134" t="str">
        <f t="shared" si="97"/>
        <v/>
      </c>
      <c r="AD82" s="134"/>
      <c r="AE82" s="134"/>
      <c r="AF82" s="134"/>
      <c r="AG82" s="134" t="str">
        <f t="shared" si="98"/>
        <v/>
      </c>
      <c r="AH82" s="134"/>
      <c r="AI82" s="134"/>
      <c r="AJ82" s="134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20"/>
      <c r="AX82" s="10" t="str">
        <f t="shared" si="76"/>
        <v/>
      </c>
      <c r="AY82" s="10" t="str">
        <f t="shared" si="77"/>
        <v/>
      </c>
      <c r="AZ82" s="21" t="str">
        <f t="shared" si="78"/>
        <v/>
      </c>
      <c r="BA82" s="21" t="str">
        <f t="shared" si="79"/>
        <v/>
      </c>
      <c r="BB82" s="10" t="str">
        <f t="shared" ref="BB82:BB143" si="100">IF(AND(AZ82&lt;&gt;"",BA82&lt;&gt;""),HOUR(BA82-AZ82) * 60 + MINUTE(BA82-AZ82),"")</f>
        <v/>
      </c>
      <c r="BC82" s="10" t="str">
        <f t="shared" si="81"/>
        <v/>
      </c>
      <c r="BD82" s="10" t="str">
        <f t="shared" si="82"/>
        <v/>
      </c>
      <c r="BE82" s="9" t="str">
        <f t="shared" ref="BE82:BE145" si="101">IF(ISERROR(INDEX($AX$17:$BD$192,MATCH(SMALL($AX$17:$AX$192,ROW($A66)),$AX$17:$AX$192,FALSE),1)),"",INDEX($AX$17:$BD$192,MATCH(SMALL($AX$17:$AX$192,ROW($A66)),$AX$17:$AX$192,FALSE),1))</f>
        <v/>
      </c>
      <c r="BF82" s="9" t="str">
        <f t="shared" ref="BF82:BF145" si="102">IF(ISERROR(INDEX($AX$17:$BD$192,MATCH(SMALL($AX$17:$AX$192,ROW($A66)),$AX$17:$AX$192,FALSE),2)),"",INDEX($AX$17:$BD$192,MATCH(SMALL($AX$17:$AX$192,ROW($A66)),$AX$17:$AX$192,FALSE),2))</f>
        <v/>
      </c>
      <c r="BG82" s="21" t="str">
        <f t="shared" ref="BG82:BG145" si="103">IF(ISERROR(INDEX($AX$17:$BD$192,MATCH(SMALL($AX$17:$AX$192,ROW($A66)),$AX$17:$AX$192,FALSE),3)),"",INDEX($AX$17:$BD$192,MATCH(SMALL($AX$17:$AX$192,ROW($A66)),$AX$17:$AX$192,FALSE),3))</f>
        <v/>
      </c>
      <c r="BH82" s="21" t="str">
        <f t="shared" ref="BH82:BH145" si="104">IF(ISERROR(INDEX($AX$17:$BD$192,MATCH(SMALL($AX$17:$AX$192,ROW($A66)),$AX$17:$AX$192,FALSE),4)),"",INDEX($AX$17:$BD$192,MATCH(SMALL($AX$17:$AX$192,ROW($A66)),$AX$17:$AX$192,FALSE),4))</f>
        <v/>
      </c>
      <c r="BI82" s="9" t="str">
        <f t="shared" si="71"/>
        <v/>
      </c>
      <c r="BJ82" s="10" t="str">
        <f t="shared" ref="BJ82:BJ145" si="105">IF(AND(BG82&lt;&gt;"",BH82&lt;&gt;""),IF(BH82-BG82=1,24,HOUR(BH82-BG82)) * 60 + MINUTE(BH82-BG82),"")</f>
        <v/>
      </c>
      <c r="BK82" s="9" t="str">
        <f t="shared" ref="BK82:BK145" si="106">IF(ISERROR(INDEX($AX$17:$BD$192,MATCH(SMALL($AX$17:$AX$192,ROW($A66)),$AX$17:$AX$192,FALSE),6)),"",INDEX($AX$17:$BD$192,MATCH(SMALL($AX$17:$AX$192,ROW($A66)),$AX$17:$AX$192,FALSE),6))</f>
        <v/>
      </c>
      <c r="BL82" s="9" t="str">
        <f t="shared" ref="BL82:BL145" si="107">IF(ISERROR(INDEX($AX$17:$BD$192,MATCH(SMALL($AX$17:$AX$192,ROW($A66)),$AX$17:$AX$192,FALSE),7)),"",INDEX($AX$17:$BD$192,MATCH(SMALL($AX$17:$AX$192,ROW($A66)),$AX$17:$AX$192,FALSE),7))</f>
        <v/>
      </c>
      <c r="BM82" s="9" t="str">
        <f t="shared" ref="BM82:BM145" si="108">IF(OR(AND(BK82="",BL82=""),AND(BK82&lt;&gt;"",BK82=0,BL82&lt;&gt;"",BL82=0)),"",BK82+BL82)</f>
        <v/>
      </c>
      <c r="BN82" s="9" t="e">
        <f ca="1">IF(AND($AX$3&lt;&gt;"",BG82&lt;&gt;"",BI82&gt;=IF(BI83="",0,BI83)),SUM(INDIRECT("bm"&amp;ROW()-BI82+1):BM82),"")</f>
        <v>#N/A</v>
      </c>
      <c r="BO82" s="9" t="e">
        <f t="shared" ref="BO82:BO145" ca="1" si="109">IF(BN82="","",IF(OR(AND(OR(TEXT($AX$3,"000000")="654000",TEXT($AX$3,"000000")="655000"),BN82&lt;20),AND(OR(TEXT($AX$3,"000000")="651000",TEXT($AX$3,"000000")="652000",TEXT($AX$3,"000000")="653000"),BN82&lt;40)),"最低時間未満",ROUNDDOWN((BN82/30),0)*0.5+IF(MOD(BN82,30)&gt;0,0.5,0)))</f>
        <v>#N/A</v>
      </c>
      <c r="BP82" s="9" t="str">
        <f ca="1">IF(ISERROR(VLOOKUP(BO82*60,単価表!$B$4:$H$51,$AY$3,FALSE)),"",VLOOKUP(BO82*60,単価表!$B$4:$H$51,$AY$3,FALSE))</f>
        <v/>
      </c>
      <c r="BQ82" s="9" t="str">
        <f t="shared" ref="BQ82:BQ145" si="110">IF($AX82="","",VLOOKUP($AX82,$BE$17:$BP$192,11,FALSE))</f>
        <v/>
      </c>
      <c r="BR82" s="9" t="str">
        <f t="shared" ref="BR82:BR145" si="111">IF($AX82="","",VLOOKUP($AX82,$BE$17:$BP$192,12,FALSE))</f>
        <v/>
      </c>
      <c r="BS82" s="9" t="str">
        <f t="shared" ref="BS82:BS144" si="112">IF(AND(F82&lt;&gt;"",T82&lt;&gt;"",AV82&lt;&gt;2),ROW(),"")</f>
        <v/>
      </c>
      <c r="BT82" s="9" t="str">
        <f t="shared" ref="BT82:BT144" si="113">IF(AND(F82&lt;&gt;"",T82&lt;&gt;"",AV82&lt;&gt;2),B82,"")</f>
        <v/>
      </c>
      <c r="BU82" s="21" t="str">
        <f t="shared" ref="BU82:BU144" si="114">IF(AND(F82&lt;&gt;"",T82&lt;&gt;"",AV82&lt;&gt;2),F82,"")</f>
        <v/>
      </c>
      <c r="BV82" s="21" t="str">
        <f t="shared" ref="BV82:BV144" si="115">IF(AND(F82&lt;&gt;"",T82&lt;&gt;"",AV82&lt;&gt;2),J82,"")</f>
        <v/>
      </c>
      <c r="BW82" s="10" t="str">
        <f t="shared" ref="BW82:BW144" si="116">IF(AND(BU82&lt;&gt;"",BV82&lt;&gt;""),HOUR(BV82-BU82) * 60 + MINUTE(BV82-BU82),"")</f>
        <v/>
      </c>
      <c r="BX82" s="9" t="str">
        <f t="shared" ref="BX82:BX144" si="117">IF(AND(F82&lt;&gt;"",T82&lt;&gt;"",AV82&lt;&gt;2),T82,"")</f>
        <v/>
      </c>
      <c r="BY82" s="9" t="str">
        <f t="shared" ref="BY82:BY145" si="118">IF(ISERROR(INDEX($BS$17:$BX$192,MATCH(SMALL($BS$17:$BS$192,ROW($A66)),$BS$17:$BS$192,FALSE),1)),"",INDEX($BS$17:$BX$192,MATCH(SMALL($BS$17:$BS$192,ROW($A66)),$BS$17:$BS$192,FALSE),1))</f>
        <v/>
      </c>
      <c r="BZ82" s="9" t="str">
        <f t="shared" ref="BZ82:BZ145" si="119">IF(ISERROR(INDEX($BS$17:$BX$192,MATCH(SMALL($BS$17:$BS$192,ROW($A66)),$BS$17:$BS$192,FALSE),2)),"",INDEX($BS$17:$BX$192,MATCH(SMALL($BS$17:$BS$192,ROW($A66)),$BS$17:$BS$192,FALSE),2))</f>
        <v/>
      </c>
      <c r="CA82" s="21" t="str">
        <f t="shared" ref="CA82:CA145" si="120">IF(ISERROR(INDEX($BS$17:$BX$192,MATCH(SMALL($BS$17:$BS$192,ROW($A66)),$BS$17:$BS$192,FALSE),3)),"",INDEX($BS$17:$BX$192,MATCH(SMALL($BS$17:$BS$192,ROW($A66)),$BS$17:$BS$192,FALSE),3))</f>
        <v/>
      </c>
      <c r="CB82" s="21" t="str">
        <f t="shared" ref="CB82:CB145" si="121">IF(ISERROR(INDEX($BS$17:$BX$192,MATCH(SMALL($BS$17:$BS$192,ROW($A66)),$BS$17:$BS$192,FALSE),4)),"",INDEX($BS$17:$BX$192,MATCH(SMALL($BS$17:$BS$192,ROW($A66)),$BS$17:$BS$192,FALSE),4))</f>
        <v/>
      </c>
      <c r="CC82" s="9" t="str">
        <f t="shared" si="72"/>
        <v/>
      </c>
      <c r="CD82" s="9" t="str">
        <f t="shared" ref="CD82:CD145" si="122">IF(AND(CA82&lt;&gt;"",CB82&lt;&gt;""),IF(CB82-CA82=1,24,HOUR(CB82-CA82)) * 60 + MINUTE(CB82-CA82),"")</f>
        <v/>
      </c>
      <c r="CE82" s="9" t="str">
        <f t="shared" ref="CE82:CE145" si="123">IF(ISERROR(INDEX($BS$17:$BX$192,MATCH(SMALL($BS$17:$BS$192,ROW($A66)),$BS$17:$BS$192,FALSE),6)),"",INDEX($BS$17:$BX$192,MATCH(SMALL($BS$17:$BS$192,ROW($A66)),$BS$17:$BS$192,FALSE),6))</f>
        <v/>
      </c>
      <c r="CF82" s="9" t="e">
        <f ca="1">IF(AND($AX$3&lt;&gt;"",CA82&lt;&gt;"",CC82&gt;=IF(CC83="",0,CC83)),SUM(INDIRECT("ce"&amp;ROW()-CC82+1):CE82),"")</f>
        <v>#N/A</v>
      </c>
      <c r="CG82" s="9" t="e">
        <f t="shared" ref="CG82:CG145" ca="1" si="124">IF(CF82="","",IF(OR(AND(OR(TEXT($AX$3,"000000")="654000",TEXT($AX$3,"000000")="655000"),CF82&lt;20),AND(OR(TEXT($AX$3,"000000")="651000",TEXT($AX$3,"000000")="652000",TEXT($AX$3,"000000")="653000"),CF82&lt;40)),"最低時間未満",ROUNDDOWN((CF82/30),0)*0.5+IF(MOD(CF82,30)&gt;0,0.5,0)))</f>
        <v>#N/A</v>
      </c>
      <c r="CH82" s="9" t="str">
        <f ca="1">IF(ISERROR(VLOOKUP(CG82*60,単価表!$B$4:$H$51,$AY$3,FALSE)),"",VLOOKUP(CG82*60,単価表!$B$4:$H$51,$AY$3,FALSE))</f>
        <v/>
      </c>
      <c r="CI82" s="9" t="str">
        <f ca="1">IF(CH82="","",CH82+IF(OR(TEXT($AX$3,"000000")="651000",TEXT($AX$3,"000000")="652000",TEXT($AX$3,"000000")="653000"),VLOOKUP(CG82*60,単価表!$B$4:$H$51,$AZ$3,FALSE),0))</f>
        <v/>
      </c>
      <c r="CJ82" s="9" t="str">
        <f t="shared" ref="CJ82:CJ145" si="125">IF($BS82="","",VLOOKUP($BS82,$BY$17:$CI$192,9,FALSE))</f>
        <v/>
      </c>
      <c r="CK82" s="9" t="str">
        <f t="shared" ref="CK82:CK145" si="126">IF($BS82="","",VLOOKUP($BS82,$BY$17:$CI$192,11,FALSE))</f>
        <v/>
      </c>
      <c r="CL82" s="9" t="str">
        <f t="shared" si="84"/>
        <v/>
      </c>
      <c r="CM82" s="9" t="str">
        <f t="shared" si="85"/>
        <v/>
      </c>
      <c r="CN82" s="21" t="str">
        <f t="shared" si="86"/>
        <v/>
      </c>
      <c r="CO82" s="21" t="str">
        <f t="shared" si="87"/>
        <v/>
      </c>
      <c r="CP82" s="10" t="str">
        <f t="shared" ref="CP82:CP145" si="127">IF(AND(CN82&lt;&gt;"",CO82&lt;&gt;""),IF(CO82-CN82=1,24,HOUR(CO82-CN82)) * 60 + MINUTE(CO82-CN82),"")</f>
        <v/>
      </c>
      <c r="CQ82" s="9" t="str">
        <f t="shared" si="88"/>
        <v/>
      </c>
      <c r="CR82" s="9" t="str">
        <f t="shared" si="89"/>
        <v/>
      </c>
      <c r="CS82" s="9" t="str">
        <f t="shared" ref="CS82:CS145" si="128">IF(ISERROR(INDEX($CL$17:$CR$192,MATCH(SMALL($CL$17:$CL$192,ROW($A66)),$CL$17:$CL$192,FALSE),1)),"",INDEX($CL$17:$CR$192,MATCH(SMALL($CL$17:$CL$192,ROW($A66)),$CL$17:$CL$192,FALSE),1))</f>
        <v/>
      </c>
      <c r="CT82" s="9" t="str">
        <f t="shared" ref="CT82:CT145" si="129">IF(ISERROR(INDEX($CL$17:$CR$192,MATCH(SMALL($CL$17:$CL$192,ROW($A66)),$CL$17:$CL$192,FALSE),2)),"",INDEX($CL$17:$CR$192,MATCH(SMALL($CL$17:$CL$192,ROW($A66)),$CL$17:$CL$192,FALSE),2))</f>
        <v/>
      </c>
      <c r="CU82" s="21" t="str">
        <f t="shared" ref="CU82:CU145" si="130">IF(ISERROR(INDEX($CL$17:$CR$192,MATCH(SMALL($CL$17:$CL$192,ROW($A66)),$CL$17:$CL$192,FALSE),3)),"",INDEX($CL$17:$CR$192,MATCH(SMALL($CL$17:$CL$192,ROW($A66)),$CL$17:$CL$192,FALSE),3))</f>
        <v/>
      </c>
      <c r="CV82" s="21" t="str">
        <f t="shared" ref="CV82:CV145" si="131">IF(ISERROR(INDEX($CL$17:$CR$192,MATCH(SMALL($CL$17:$CL$192,ROW($A66)),$CL$17:$CL$192,FALSE),4)),"",INDEX($CL$17:$CR$192,MATCH(SMALL($CL$17:$CL$192,ROW($A66)),$CL$17:$CL$192,FALSE),4))</f>
        <v/>
      </c>
      <c r="CW82" s="9" t="str">
        <f t="shared" si="73"/>
        <v/>
      </c>
      <c r="CX82" s="9" t="str">
        <f t="shared" ref="CX82:CX145" si="132">IF(AND(CU82&lt;&gt;"",CV82&lt;&gt;""),IF(CV82-CU82=1,24,HOUR(CV82-CU82)) * 60 + MINUTE(CV82-CU82),"")</f>
        <v/>
      </c>
      <c r="CY82" s="9" t="str">
        <f t="shared" ref="CY82:CY145" si="133">IF(ISERROR(INDEX($CL$17:$CR$192,MATCH(SMALL($CL$17:$CL$192,ROW($A66)),$CL$17:$CL$192,FALSE),6)),"",INDEX($CL$17:$CR$192,MATCH(SMALL($CL$17:$CL$192,ROW($A66)),$CL$17:$CL$192,FALSE),6))</f>
        <v/>
      </c>
      <c r="CZ82" s="9" t="str">
        <f t="shared" ref="CZ82:CZ145" si="134">IF(ISERROR(INDEX($CL$17:$CR$192,MATCH(SMALL($CL$17:$CL$192,ROW($A66)),$CL$17:$CL$192,FALSE),7)),"",INDEX($CL$17:$CR$192,MATCH(SMALL($CL$17:$CL$192,ROW($A66)),$CL$17:$CL$192,FALSE),7))</f>
        <v/>
      </c>
      <c r="DA82" s="9" t="str">
        <f t="shared" ref="DA82:DA145" si="135">IF(OR(AND(CY82="",CZ82=""),AND(CY82&lt;&gt;"",CY82=0,CZ82&lt;&gt;"",CZ82=0)),"",CY82+CZ82)</f>
        <v/>
      </c>
      <c r="DB82" s="9" t="e">
        <f ca="1">IF(AND($AX$3&lt;&gt;"",CU82&lt;&gt;"",CW82&gt;=IF(CW83="",0,CW83)),SUM(INDIRECT("da"&amp;ROW()-CW82+1):DA82),"")</f>
        <v>#N/A</v>
      </c>
      <c r="DC82" s="9" t="e">
        <f t="shared" ref="DC82:DC145" ca="1" si="136">IF(DB82="","",IF(OR(AND(OR(TEXT($AX$3,"000000")="654000",TEXT($AX$3,"000000")="655000"),DB82&lt;20),AND(OR(TEXT($AX$3,"000000")="651000",TEXT($AX$3,"000000")="652000",TEXT($AX$3,"000000")="653000"),DB82&lt;40)),"最低時間未満",ROUNDDOWN((DB82/30),0)*0.5+IF(MOD(DB82,30)&gt;0,0.5,0)))</f>
        <v>#N/A</v>
      </c>
      <c r="DD82" s="9" t="str">
        <f ca="1">IF(ISERROR(VLOOKUP(DC82*60,単価表!$B$4:$G$51,$AY$3,FALSE)),"",VLOOKUP(DC82*60,単価表!$B$4:$G$51,$AY$3,FALSE))</f>
        <v/>
      </c>
      <c r="DE82" s="9" t="str">
        <f t="shared" ref="DE82:DE145" si="137">IF($CL82="","",VLOOKUP($CL82,$CS$17:$DD$192,11,FALSE))</f>
        <v/>
      </c>
      <c r="DF82" s="9" t="str">
        <f t="shared" ref="DF82:DF145" si="138">IF($CL82="","",VLOOKUP($CL82,$CS$17:$DD$192,12,FALSE))</f>
        <v/>
      </c>
      <c r="DG82" s="9" t="str">
        <f t="shared" si="90"/>
        <v/>
      </c>
      <c r="DH82" s="9" t="str">
        <f t="shared" si="91"/>
        <v/>
      </c>
      <c r="DI82" s="21" t="str">
        <f t="shared" si="92"/>
        <v/>
      </c>
      <c r="DJ82" s="21" t="str">
        <f t="shared" si="93"/>
        <v/>
      </c>
      <c r="DK82" s="10" t="str">
        <f t="shared" ref="DK82:DK145" si="139">IF(AND(DI82&lt;&gt;"",DJ82&lt;&gt;""),IF(DJ82-DI82=1,24,HOUR(DJ82-DI82)) * 60 + MINUTE(DJ82-DI82),"")</f>
        <v/>
      </c>
      <c r="DL82" s="9" t="str">
        <f t="shared" si="94"/>
        <v/>
      </c>
      <c r="DM82" s="9" t="str">
        <f t="shared" ref="DM82:DM145" si="140">IF(ISERROR(INDEX($DG$17:$DJ$192,MATCH(SMALL($DG$17:$DG$192,ROW($A66)),$DG$17:$DG$192,FALSE),1)),"",INDEX($DG$17:$DJ$192,MATCH(SMALL($DG$17:$DG$192,ROW($A66)),$DG$17:$DG$192,FALSE),1))</f>
        <v/>
      </c>
      <c r="DN82" s="9" t="str">
        <f t="shared" ref="DN82:DN145" si="141">IF(ISERROR(INDEX($DG$17:$DJ$192,MATCH(SMALL($DG$17:$DG$192,ROW($A66)),$DG$17:$DG$192,FALSE),2)),"",INDEX($DG$17:$DJ$192,MATCH(SMALL($DG$17:$DG$192,ROW($A66)),$DG$17:$DG$192,FALSE),2))</f>
        <v/>
      </c>
      <c r="DO82" s="21" t="str">
        <f t="shared" ref="DO82:DO145" si="142">IF(ISERROR(INDEX($DG$17:$DJ$192,MATCH(SMALL($DG$17:$DG$192,ROW($A66)),$DG$17:$DG$192,FALSE),3)),"",INDEX($DG$17:$DJ$192,MATCH(SMALL($DG$17:$DG$192,ROW($A66)),$DG$17:$DG$192,FALSE),3))</f>
        <v/>
      </c>
      <c r="DP82" s="21" t="str">
        <f t="shared" ref="DP82:DP145" si="143">IF(ISERROR(INDEX($DG$17:$DJ$192,MATCH(SMALL($DG$17:$DG$192,ROW($A66)),$DG$17:$DG$192,FALSE),4)),"",INDEX($DG$17:$DJ$192,MATCH(SMALL($DG$17:$DG$192,ROW($A66)),$DG$17:$DG$192,FALSE),4))</f>
        <v/>
      </c>
      <c r="DQ82" s="9" t="str">
        <f t="shared" si="74"/>
        <v/>
      </c>
      <c r="DR82" s="9" t="str">
        <f t="shared" ref="DR82:DR145" si="144">IF(AND(DO82&lt;&gt;"",DP82&lt;&gt;""),IF(DP82-DO82=1,24,HOUR(DP82-DO82)) * 60 + MINUTE(DP82-DO82),"")</f>
        <v/>
      </c>
      <c r="DS82" s="9" t="str">
        <f t="shared" ref="DS82:DS145" si="145">IF(ISERROR(INDEX($DG$17:$DL$192,MATCH(SMALL($DG$17:$DG$192,ROW($A66)),$DG$17:$DG$192,FALSE),6)),"",INDEX($DG$17:$DL$192,MATCH(SMALL($DG$17:$DG$192,ROW($A66)),$DG$17:$DG$192,FALSE),6))</f>
        <v/>
      </c>
      <c r="DT82" s="9" t="e">
        <f ca="1">IF(AND($AX$3&lt;&gt;"",DO82&lt;&gt;"",DQ82&gt;=IF(DQ83="",0,DQ83)),SUM(INDIRECT("ds"&amp;ROW()-DQ82+1):DS82),"")</f>
        <v>#N/A</v>
      </c>
      <c r="DU82" s="9" t="e">
        <f t="shared" ref="DU82:DU145" ca="1" si="146">IF(DT82="","",IF(OR(AND(OR(TEXT($AX$3,"000000")="654000",TEXT($AX$3,"000000")="655000"),DT82&lt;20),AND(OR(TEXT($AX$3,"000000")="651000",TEXT($AX$3,"000000")="652000",TEXT($AX$3,"000000")="653000"),DT82&lt;40)),"最低時間未満",ROUNDDOWN((DT82/30),0)*0.5+IF(MOD(DT82,30)&gt;0,0.5,0)))</f>
        <v>#N/A</v>
      </c>
      <c r="DV82" s="9" t="str">
        <f ca="1">IF(ISERROR(VLOOKUP(DU82*60,単価表!$B$4:$H$51,$AY$3,FALSE)),"",VLOOKUP(DU82*60,単価表!$B$4:$H$51,$AY$3,FALSE))</f>
        <v/>
      </c>
      <c r="DW82" s="9" t="str">
        <f ca="1">IF(DV82="","",DV82+IF(OR(TEXT($AX$3,"000000")="651000",TEXT($AX$3,"000000")="652000",TEXT($AX$3,"000000")="653000"),VLOOKUP(DU82*60,単価表!$B$4:$H$51,$AZ$3,FALSE),0))</f>
        <v/>
      </c>
      <c r="DX82" s="9" t="str">
        <f t="shared" ref="DX82:DX145" si="147">IF($DG82="","",VLOOKUP($DG82,$DM$17:$DW$192,9,FALSE))</f>
        <v/>
      </c>
      <c r="DY82" s="9" t="str">
        <f t="shared" ref="DY82:DY145" si="148">IF($DG82="","",VLOOKUP($DG82,$DM$17:$DW$192,11,FALSE))</f>
        <v/>
      </c>
      <c r="DZ82" s="9" cm="1">
        <f t="array" ref="DZ82">IF(AND($B82&lt;&gt;"",$F82&lt;&gt;"",$J82&lt;&gt;"",OR($N82&lt;&gt;"",$Q82&lt;&gt;"",$T82&lt;&gt;"")),SUM(($BE$17:$BE$192&lt;&gt;ROW($B82))*($BF$17:$BF$192=$B82)*($BH$17:$BH$192&gt;$F82)*($BG$17:$BG$192&lt;$J82)),0)</f>
        <v>0</v>
      </c>
      <c r="EA82" s="9" cm="1">
        <f t="array" ref="EA82">IF(AND($B82&lt;&gt;"",$F82&lt;&gt;"",$J82&lt;&gt;"",OR($N82&lt;&gt;"",$Q82&lt;&gt;"",$T82&lt;&gt;"")),SUM(($BY$17:$BY$192&lt;&gt;ROW($B82))*($BZ$17:$BZ$192=$B82)*($CB$17:$CB$192&gt;$F82)*($CA$17:$CA$192&lt;$J82)),0)</f>
        <v>0</v>
      </c>
      <c r="EB82" s="9" cm="1">
        <f t="array" ref="EB82">IF(AND($B82&lt;&gt;"",$F82&lt;&gt;"",$J82&lt;&gt;"",OR($N82&lt;&gt;"",$Q82&lt;&gt;"",$T82&lt;&gt;"")),SUM(($CS$17:$CS$192&lt;&gt;ROW($B82))*($CT$17:$CT$192=$B82)*($CV$17:$CV$192&gt;$F82)*($CU$17:$CU$192&lt;$J82)),0)</f>
        <v>0</v>
      </c>
      <c r="EC82" s="9" cm="1">
        <f t="array" ref="EC82">IF(AND($B82&lt;&gt;"",$F82&lt;&gt;"",$J82&lt;&gt;"",OR($N82&lt;&gt;"",$Q82&lt;&gt;"",$T82&lt;&gt;"")),SUM(($DM$17:$DM$192&lt;&gt;ROW($B82))*($DN$17:$DN$192=$B82)*($DP$17:$DP$192&gt;$F82)*($DO$17:$DO$192&lt;$J82)),0)</f>
        <v>0</v>
      </c>
      <c r="ED82" s="9">
        <f t="shared" ref="ED82:ED145" ca="1" si="149">IF(ISNUMBER(B82),IF(MAX(OFFSET($B$17,0,0,IF(ROW(B82)-ROW($B$17)=0,1,ROW(B82)-ROW($B$17))))&gt;B82,1,0),0)</f>
        <v>0</v>
      </c>
    </row>
    <row r="83" spans="2:134" ht="21.75" customHeight="1" x14ac:dyDescent="0.4">
      <c r="B83" s="86"/>
      <c r="C83" s="86"/>
      <c r="D83" s="132" t="str">
        <f t="shared" si="99"/>
        <v/>
      </c>
      <c r="E83" s="132"/>
      <c r="F83" s="88"/>
      <c r="G83" s="88"/>
      <c r="H83" s="88"/>
      <c r="I83" s="88"/>
      <c r="J83" s="88"/>
      <c r="K83" s="88"/>
      <c r="L83" s="88"/>
      <c r="M83" s="88"/>
      <c r="N83" s="89"/>
      <c r="O83" s="89"/>
      <c r="P83" s="89"/>
      <c r="Q83" s="89"/>
      <c r="R83" s="89"/>
      <c r="S83" s="89"/>
      <c r="T83" s="89"/>
      <c r="U83" s="89"/>
      <c r="V83" s="89"/>
      <c r="W83" s="133" t="str">
        <f t="shared" si="95"/>
        <v/>
      </c>
      <c r="X83" s="133"/>
      <c r="Y83" s="133"/>
      <c r="Z83" s="133" t="str">
        <f t="shared" si="96"/>
        <v/>
      </c>
      <c r="AA83" s="133"/>
      <c r="AB83" s="133"/>
      <c r="AC83" s="134" t="str">
        <f t="shared" si="97"/>
        <v/>
      </c>
      <c r="AD83" s="134"/>
      <c r="AE83" s="134"/>
      <c r="AF83" s="134"/>
      <c r="AG83" s="134" t="str">
        <f t="shared" si="98"/>
        <v/>
      </c>
      <c r="AH83" s="134"/>
      <c r="AI83" s="134"/>
      <c r="AJ83" s="134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20"/>
      <c r="AX83" s="10" t="str">
        <f t="shared" si="76"/>
        <v/>
      </c>
      <c r="AY83" s="10" t="str">
        <f t="shared" si="77"/>
        <v/>
      </c>
      <c r="AZ83" s="21" t="str">
        <f t="shared" si="78"/>
        <v/>
      </c>
      <c r="BA83" s="21" t="str">
        <f t="shared" si="79"/>
        <v/>
      </c>
      <c r="BB83" s="10" t="str">
        <f t="shared" si="100"/>
        <v/>
      </c>
      <c r="BC83" s="10" t="str">
        <f t="shared" si="81"/>
        <v/>
      </c>
      <c r="BD83" s="10" t="str">
        <f t="shared" si="82"/>
        <v/>
      </c>
      <c r="BE83" s="9" t="str">
        <f t="shared" si="101"/>
        <v/>
      </c>
      <c r="BF83" s="9" t="str">
        <f t="shared" si="102"/>
        <v/>
      </c>
      <c r="BG83" s="21" t="str">
        <f t="shared" si="103"/>
        <v/>
      </c>
      <c r="BH83" s="21" t="str">
        <f t="shared" si="104"/>
        <v/>
      </c>
      <c r="BI83" s="9" t="str">
        <f t="shared" ref="BI83:BI146" si="150">IF(BF83="","",IF(BF83=BF82,IF(BF83="","",IF(BG83&lt;BH82,"Err",IF(TEXT($AX$3,"000000")&lt;&gt;"654000",BI82+1,IF(INT(HOUR(BG83-BH82)*60+MINUTE(BG83-BH82))&gt;=120,1,BI82+1)))),1))</f>
        <v/>
      </c>
      <c r="BJ83" s="10" t="str">
        <f t="shared" si="105"/>
        <v/>
      </c>
      <c r="BK83" s="9" t="str">
        <f t="shared" si="106"/>
        <v/>
      </c>
      <c r="BL83" s="9" t="str">
        <f t="shared" si="107"/>
        <v/>
      </c>
      <c r="BM83" s="9" t="str">
        <f t="shared" si="108"/>
        <v/>
      </c>
      <c r="BN83" s="9" t="e">
        <f ca="1">IF(AND($AX$3&lt;&gt;"",BG83&lt;&gt;"",BI83&gt;=IF(BI84="",0,BI84)),SUM(INDIRECT("bm"&amp;ROW()-BI83+1):BM83),"")</f>
        <v>#N/A</v>
      </c>
      <c r="BO83" s="9" t="e">
        <f t="shared" ca="1" si="109"/>
        <v>#N/A</v>
      </c>
      <c r="BP83" s="9" t="str">
        <f ca="1">IF(ISERROR(VLOOKUP(BO83*60,単価表!$B$4:$H$51,$AY$3,FALSE)),"",VLOOKUP(BO83*60,単価表!$B$4:$H$51,$AY$3,FALSE))</f>
        <v/>
      </c>
      <c r="BQ83" s="9" t="str">
        <f t="shared" si="110"/>
        <v/>
      </c>
      <c r="BR83" s="9" t="str">
        <f t="shared" si="111"/>
        <v/>
      </c>
      <c r="BS83" s="9" t="str">
        <f t="shared" si="112"/>
        <v/>
      </c>
      <c r="BT83" s="9" t="str">
        <f t="shared" si="113"/>
        <v/>
      </c>
      <c r="BU83" s="21" t="str">
        <f t="shared" si="114"/>
        <v/>
      </c>
      <c r="BV83" s="21" t="str">
        <f t="shared" si="115"/>
        <v/>
      </c>
      <c r="BW83" s="10" t="str">
        <f t="shared" si="116"/>
        <v/>
      </c>
      <c r="BX83" s="9" t="str">
        <f t="shared" si="117"/>
        <v/>
      </c>
      <c r="BY83" s="9" t="str">
        <f t="shared" si="118"/>
        <v/>
      </c>
      <c r="BZ83" s="9" t="str">
        <f t="shared" si="119"/>
        <v/>
      </c>
      <c r="CA83" s="21" t="str">
        <f t="shared" si="120"/>
        <v/>
      </c>
      <c r="CB83" s="21" t="str">
        <f t="shared" si="121"/>
        <v/>
      </c>
      <c r="CC83" s="9" t="str">
        <f t="shared" ref="CC83:CC146" si="151">IF(BZ83="","",IF(BZ83=BZ82,IF(BZ83="","",IF(CA83&lt;CB82,"Err",IF(TEXT($AX$3,"000000")&lt;&gt;"654000",CC82+1,IF(INT(HOUR(CA83-CB82)*60+MINUTE(CA83-CB82))&gt;=120,1,CC82+1)))),1))</f>
        <v/>
      </c>
      <c r="CD83" s="9" t="str">
        <f t="shared" si="122"/>
        <v/>
      </c>
      <c r="CE83" s="9" t="str">
        <f t="shared" si="123"/>
        <v/>
      </c>
      <c r="CF83" s="9" t="e">
        <f ca="1">IF(AND($AX$3&lt;&gt;"",CA83&lt;&gt;"",CC83&gt;=IF(CC84="",0,CC84)),SUM(INDIRECT("ce"&amp;ROW()-CC83+1):CE83),"")</f>
        <v>#N/A</v>
      </c>
      <c r="CG83" s="9" t="e">
        <f t="shared" ca="1" si="124"/>
        <v>#N/A</v>
      </c>
      <c r="CH83" s="9" t="str">
        <f ca="1">IF(ISERROR(VLOOKUP(CG83*60,単価表!$B$4:$H$51,$AY$3,FALSE)),"",VLOOKUP(CG83*60,単価表!$B$4:$H$51,$AY$3,FALSE))</f>
        <v/>
      </c>
      <c r="CI83" s="9" t="str">
        <f ca="1">IF(CH83="","",CH83+IF(OR(TEXT($AX$3,"000000")="651000",TEXT($AX$3,"000000")="652000",TEXT($AX$3,"000000")="653000"),VLOOKUP(CG83*60,単価表!$B$4:$H$51,$AZ$3,FALSE),0))</f>
        <v/>
      </c>
      <c r="CJ83" s="9" t="str">
        <f t="shared" si="125"/>
        <v/>
      </c>
      <c r="CK83" s="9" t="str">
        <f t="shared" si="126"/>
        <v/>
      </c>
      <c r="CL83" s="9" t="str">
        <f t="shared" si="84"/>
        <v/>
      </c>
      <c r="CM83" s="9" t="str">
        <f t="shared" si="85"/>
        <v/>
      </c>
      <c r="CN83" s="21" t="str">
        <f t="shared" si="86"/>
        <v/>
      </c>
      <c r="CO83" s="21" t="str">
        <f t="shared" si="87"/>
        <v/>
      </c>
      <c r="CP83" s="10" t="str">
        <f t="shared" si="127"/>
        <v/>
      </c>
      <c r="CQ83" s="9" t="str">
        <f t="shared" si="88"/>
        <v/>
      </c>
      <c r="CR83" s="9" t="str">
        <f t="shared" si="89"/>
        <v/>
      </c>
      <c r="CS83" s="9" t="str">
        <f t="shared" si="128"/>
        <v/>
      </c>
      <c r="CT83" s="9" t="str">
        <f t="shared" si="129"/>
        <v/>
      </c>
      <c r="CU83" s="21" t="str">
        <f t="shared" si="130"/>
        <v/>
      </c>
      <c r="CV83" s="21" t="str">
        <f t="shared" si="131"/>
        <v/>
      </c>
      <c r="CW83" s="9" t="str">
        <f t="shared" ref="CW83:CW146" si="152">IF(CT83="","",IF(CT83=CT82,IF(CT83="","",IF(CU83&lt;CV82,"Err",IF(TEXT($AX$3,"000000")&lt;&gt;"654000",CW82+1,IF(INT(HOUR(CU83-CV82)*60+MINUTE(CU83-CV82))&gt;=120,1,CW82+1)))),1))</f>
        <v/>
      </c>
      <c r="CX83" s="9" t="str">
        <f t="shared" si="132"/>
        <v/>
      </c>
      <c r="CY83" s="9" t="str">
        <f t="shared" si="133"/>
        <v/>
      </c>
      <c r="CZ83" s="9" t="str">
        <f t="shared" si="134"/>
        <v/>
      </c>
      <c r="DA83" s="9" t="str">
        <f t="shared" si="135"/>
        <v/>
      </c>
      <c r="DB83" s="9" t="e">
        <f ca="1">IF(AND($AX$3&lt;&gt;"",CU83&lt;&gt;"",CW83&gt;=IF(CW84="",0,CW84)),SUM(INDIRECT("da"&amp;ROW()-CW83+1):DA83),"")</f>
        <v>#N/A</v>
      </c>
      <c r="DC83" s="9" t="e">
        <f t="shared" ca="1" si="136"/>
        <v>#N/A</v>
      </c>
      <c r="DD83" s="9" t="str">
        <f ca="1">IF(ISERROR(VLOOKUP(DC83*60,単価表!$B$4:$G$51,$AY$3,FALSE)),"",VLOOKUP(DC83*60,単価表!$B$4:$G$51,$AY$3,FALSE))</f>
        <v/>
      </c>
      <c r="DE83" s="9" t="str">
        <f t="shared" si="137"/>
        <v/>
      </c>
      <c r="DF83" s="9" t="str">
        <f t="shared" si="138"/>
        <v/>
      </c>
      <c r="DG83" s="9" t="str">
        <f t="shared" si="90"/>
        <v/>
      </c>
      <c r="DH83" s="9" t="str">
        <f t="shared" si="91"/>
        <v/>
      </c>
      <c r="DI83" s="21" t="str">
        <f t="shared" si="92"/>
        <v/>
      </c>
      <c r="DJ83" s="21" t="str">
        <f t="shared" si="93"/>
        <v/>
      </c>
      <c r="DK83" s="10" t="str">
        <f t="shared" si="139"/>
        <v/>
      </c>
      <c r="DL83" s="9" t="str">
        <f t="shared" si="94"/>
        <v/>
      </c>
      <c r="DM83" s="9" t="str">
        <f t="shared" si="140"/>
        <v/>
      </c>
      <c r="DN83" s="9" t="str">
        <f t="shared" si="141"/>
        <v/>
      </c>
      <c r="DO83" s="21" t="str">
        <f t="shared" si="142"/>
        <v/>
      </c>
      <c r="DP83" s="21" t="str">
        <f t="shared" si="143"/>
        <v/>
      </c>
      <c r="DQ83" s="9" t="str">
        <f t="shared" ref="DQ83:DQ146" si="153">IF(DN83="","",IF(DN83=DN82,IF(DN83="","",IF(DO83&lt;DP82,"Err",IF(TEXT($AX$3,"000000")&lt;&gt;"654000",CC82+1,IF(INT(HOUR(DO83-DP82)*60+MINUTE(DO83-DP82))&gt;=120,1,DQ82+1)))),1))</f>
        <v/>
      </c>
      <c r="DR83" s="9" t="str">
        <f t="shared" si="144"/>
        <v/>
      </c>
      <c r="DS83" s="9" t="str">
        <f t="shared" si="145"/>
        <v/>
      </c>
      <c r="DT83" s="9" t="e">
        <f ca="1">IF(AND($AX$3&lt;&gt;"",DO83&lt;&gt;"",DQ83&gt;=IF(DQ84="",0,DQ84)),SUM(INDIRECT("ds"&amp;ROW()-DQ83+1):DS83),"")</f>
        <v>#N/A</v>
      </c>
      <c r="DU83" s="9" t="e">
        <f t="shared" ca="1" si="146"/>
        <v>#N/A</v>
      </c>
      <c r="DV83" s="9" t="str">
        <f ca="1">IF(ISERROR(VLOOKUP(DU83*60,単価表!$B$4:$H$51,$AY$3,FALSE)),"",VLOOKUP(DU83*60,単価表!$B$4:$H$51,$AY$3,FALSE))</f>
        <v/>
      </c>
      <c r="DW83" s="9" t="str">
        <f ca="1">IF(DV83="","",DV83+IF(OR(TEXT($AX$3,"000000")="651000",TEXT($AX$3,"000000")="652000",TEXT($AX$3,"000000")="653000"),VLOOKUP(DU83*60,単価表!$B$4:$H$51,$AZ$3,FALSE),0))</f>
        <v/>
      </c>
      <c r="DX83" s="9" t="str">
        <f t="shared" si="147"/>
        <v/>
      </c>
      <c r="DY83" s="9" t="str">
        <f t="shared" si="148"/>
        <v/>
      </c>
      <c r="DZ83" s="9" cm="1">
        <f t="array" ref="DZ83">IF(AND($B83&lt;&gt;"",$F83&lt;&gt;"",$J83&lt;&gt;"",OR($N83&lt;&gt;"",$Q83&lt;&gt;"",$T83&lt;&gt;"")),SUM(($BE$17:$BE$192&lt;&gt;ROW($B83))*($BF$17:$BF$192=$B83)*($BH$17:$BH$192&gt;$F83)*($BG$17:$BG$192&lt;$J83)),0)</f>
        <v>0</v>
      </c>
      <c r="EA83" s="9" cm="1">
        <f t="array" ref="EA83">IF(AND($B83&lt;&gt;"",$F83&lt;&gt;"",$J83&lt;&gt;"",OR($N83&lt;&gt;"",$Q83&lt;&gt;"",$T83&lt;&gt;"")),SUM(($BY$17:$BY$192&lt;&gt;ROW($B83))*($BZ$17:$BZ$192=$B83)*($CB$17:$CB$192&gt;$F83)*($CA$17:$CA$192&lt;$J83)),0)</f>
        <v>0</v>
      </c>
      <c r="EB83" s="9" cm="1">
        <f t="array" ref="EB83">IF(AND($B83&lt;&gt;"",$F83&lt;&gt;"",$J83&lt;&gt;"",OR($N83&lt;&gt;"",$Q83&lt;&gt;"",$T83&lt;&gt;"")),SUM(($CS$17:$CS$192&lt;&gt;ROW($B83))*($CT$17:$CT$192=$B83)*($CV$17:$CV$192&gt;$F83)*($CU$17:$CU$192&lt;$J83)),0)</f>
        <v>0</v>
      </c>
      <c r="EC83" s="9" cm="1">
        <f t="array" ref="EC83">IF(AND($B83&lt;&gt;"",$F83&lt;&gt;"",$J83&lt;&gt;"",OR($N83&lt;&gt;"",$Q83&lt;&gt;"",$T83&lt;&gt;"")),SUM(($DM$17:$DM$192&lt;&gt;ROW($B83))*($DN$17:$DN$192=$B83)*($DP$17:$DP$192&gt;$F83)*($DO$17:$DO$192&lt;$J83)),0)</f>
        <v>0</v>
      </c>
      <c r="ED83" s="9">
        <f t="shared" ca="1" si="149"/>
        <v>0</v>
      </c>
    </row>
    <row r="84" spans="2:134" ht="21.75" customHeight="1" x14ac:dyDescent="0.4">
      <c r="B84" s="86"/>
      <c r="C84" s="86"/>
      <c r="D84" s="132" t="str">
        <f t="shared" si="99"/>
        <v/>
      </c>
      <c r="E84" s="132"/>
      <c r="F84" s="88"/>
      <c r="G84" s="88"/>
      <c r="H84" s="88"/>
      <c r="I84" s="88"/>
      <c r="J84" s="88"/>
      <c r="K84" s="88"/>
      <c r="L84" s="88"/>
      <c r="M84" s="88"/>
      <c r="N84" s="89"/>
      <c r="O84" s="89"/>
      <c r="P84" s="89"/>
      <c r="Q84" s="89"/>
      <c r="R84" s="89"/>
      <c r="S84" s="89"/>
      <c r="T84" s="89"/>
      <c r="U84" s="89"/>
      <c r="V84" s="89"/>
      <c r="W84" s="133" t="str">
        <f t="shared" si="95"/>
        <v/>
      </c>
      <c r="X84" s="133"/>
      <c r="Y84" s="133"/>
      <c r="Z84" s="133" t="str">
        <f t="shared" si="96"/>
        <v/>
      </c>
      <c r="AA84" s="133"/>
      <c r="AB84" s="133"/>
      <c r="AC84" s="134" t="str">
        <f t="shared" si="97"/>
        <v/>
      </c>
      <c r="AD84" s="134"/>
      <c r="AE84" s="134"/>
      <c r="AF84" s="134"/>
      <c r="AG84" s="134" t="str">
        <f t="shared" si="98"/>
        <v/>
      </c>
      <c r="AH84" s="134"/>
      <c r="AI84" s="134"/>
      <c r="AJ84" s="134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20"/>
      <c r="AX84" s="10" t="str">
        <f t="shared" si="76"/>
        <v/>
      </c>
      <c r="AY84" s="10" t="str">
        <f t="shared" si="77"/>
        <v/>
      </c>
      <c r="AZ84" s="21" t="str">
        <f t="shared" si="78"/>
        <v/>
      </c>
      <c r="BA84" s="21" t="str">
        <f t="shared" si="79"/>
        <v/>
      </c>
      <c r="BB84" s="10" t="str">
        <f t="shared" si="100"/>
        <v/>
      </c>
      <c r="BC84" s="10" t="str">
        <f t="shared" si="81"/>
        <v/>
      </c>
      <c r="BD84" s="10" t="str">
        <f t="shared" si="82"/>
        <v/>
      </c>
      <c r="BE84" s="9" t="str">
        <f t="shared" si="101"/>
        <v/>
      </c>
      <c r="BF84" s="9" t="str">
        <f t="shared" si="102"/>
        <v/>
      </c>
      <c r="BG84" s="21" t="str">
        <f t="shared" si="103"/>
        <v/>
      </c>
      <c r="BH84" s="21" t="str">
        <f t="shared" si="104"/>
        <v/>
      </c>
      <c r="BI84" s="9" t="str">
        <f t="shared" si="150"/>
        <v/>
      </c>
      <c r="BJ84" s="10" t="str">
        <f t="shared" si="105"/>
        <v/>
      </c>
      <c r="BK84" s="9" t="str">
        <f t="shared" si="106"/>
        <v/>
      </c>
      <c r="BL84" s="9" t="str">
        <f t="shared" si="107"/>
        <v/>
      </c>
      <c r="BM84" s="9" t="str">
        <f t="shared" si="108"/>
        <v/>
      </c>
      <c r="BN84" s="9" t="e">
        <f ca="1">IF(AND($AX$3&lt;&gt;"",BG84&lt;&gt;"",BI84&gt;=IF(BI85="",0,BI85)),SUM(INDIRECT("bm"&amp;ROW()-BI84+1):BM84),"")</f>
        <v>#N/A</v>
      </c>
      <c r="BO84" s="9" t="e">
        <f t="shared" ca="1" si="109"/>
        <v>#N/A</v>
      </c>
      <c r="BP84" s="9" t="str">
        <f ca="1">IF(ISERROR(VLOOKUP(BO84*60,単価表!$B$4:$H$51,$AY$3,FALSE)),"",VLOOKUP(BO84*60,単価表!$B$4:$H$51,$AY$3,FALSE))</f>
        <v/>
      </c>
      <c r="BQ84" s="9" t="str">
        <f t="shared" si="110"/>
        <v/>
      </c>
      <c r="BR84" s="9" t="str">
        <f t="shared" si="111"/>
        <v/>
      </c>
      <c r="BS84" s="9" t="str">
        <f t="shared" si="112"/>
        <v/>
      </c>
      <c r="BT84" s="9" t="str">
        <f t="shared" si="113"/>
        <v/>
      </c>
      <c r="BU84" s="21" t="str">
        <f t="shared" si="114"/>
        <v/>
      </c>
      <c r="BV84" s="21" t="str">
        <f t="shared" si="115"/>
        <v/>
      </c>
      <c r="BW84" s="10" t="str">
        <f t="shared" si="116"/>
        <v/>
      </c>
      <c r="BX84" s="9" t="str">
        <f t="shared" si="117"/>
        <v/>
      </c>
      <c r="BY84" s="9" t="str">
        <f t="shared" si="118"/>
        <v/>
      </c>
      <c r="BZ84" s="9" t="str">
        <f t="shared" si="119"/>
        <v/>
      </c>
      <c r="CA84" s="21" t="str">
        <f t="shared" si="120"/>
        <v/>
      </c>
      <c r="CB84" s="21" t="str">
        <f t="shared" si="121"/>
        <v/>
      </c>
      <c r="CC84" s="9" t="str">
        <f t="shared" si="151"/>
        <v/>
      </c>
      <c r="CD84" s="9" t="str">
        <f t="shared" si="122"/>
        <v/>
      </c>
      <c r="CE84" s="9" t="str">
        <f t="shared" si="123"/>
        <v/>
      </c>
      <c r="CF84" s="9" t="e">
        <f ca="1">IF(AND($AX$3&lt;&gt;"",CA84&lt;&gt;"",CC84&gt;=IF(CC85="",0,CC85)),SUM(INDIRECT("ce"&amp;ROW()-CC84+1):CE84),"")</f>
        <v>#N/A</v>
      </c>
      <c r="CG84" s="9" t="e">
        <f t="shared" ca="1" si="124"/>
        <v>#N/A</v>
      </c>
      <c r="CH84" s="9" t="str">
        <f ca="1">IF(ISERROR(VLOOKUP(CG84*60,単価表!$B$4:$H$51,$AY$3,FALSE)),"",VLOOKUP(CG84*60,単価表!$B$4:$H$51,$AY$3,FALSE))</f>
        <v/>
      </c>
      <c r="CI84" s="9" t="str">
        <f ca="1">IF(CH84="","",CH84+IF(OR(TEXT($AX$3,"000000")="651000",TEXT($AX$3,"000000")="652000",TEXT($AX$3,"000000")="653000"),VLOOKUP(CG84*60,単価表!$B$4:$H$51,$AZ$3,FALSE),0))</f>
        <v/>
      </c>
      <c r="CJ84" s="9" t="str">
        <f t="shared" si="125"/>
        <v/>
      </c>
      <c r="CK84" s="9" t="str">
        <f t="shared" si="126"/>
        <v/>
      </c>
      <c r="CL84" s="9" t="str">
        <f t="shared" si="84"/>
        <v/>
      </c>
      <c r="CM84" s="9" t="str">
        <f t="shared" si="85"/>
        <v/>
      </c>
      <c r="CN84" s="21" t="str">
        <f t="shared" si="86"/>
        <v/>
      </c>
      <c r="CO84" s="21" t="str">
        <f t="shared" si="87"/>
        <v/>
      </c>
      <c r="CP84" s="10" t="str">
        <f t="shared" si="127"/>
        <v/>
      </c>
      <c r="CQ84" s="9" t="str">
        <f t="shared" si="88"/>
        <v/>
      </c>
      <c r="CR84" s="9" t="str">
        <f t="shared" si="89"/>
        <v/>
      </c>
      <c r="CS84" s="9" t="str">
        <f t="shared" si="128"/>
        <v/>
      </c>
      <c r="CT84" s="9" t="str">
        <f t="shared" si="129"/>
        <v/>
      </c>
      <c r="CU84" s="21" t="str">
        <f t="shared" si="130"/>
        <v/>
      </c>
      <c r="CV84" s="21" t="str">
        <f t="shared" si="131"/>
        <v/>
      </c>
      <c r="CW84" s="9" t="str">
        <f t="shared" si="152"/>
        <v/>
      </c>
      <c r="CX84" s="9" t="str">
        <f t="shared" si="132"/>
        <v/>
      </c>
      <c r="CY84" s="9" t="str">
        <f t="shared" si="133"/>
        <v/>
      </c>
      <c r="CZ84" s="9" t="str">
        <f t="shared" si="134"/>
        <v/>
      </c>
      <c r="DA84" s="9" t="str">
        <f t="shared" si="135"/>
        <v/>
      </c>
      <c r="DB84" s="9" t="e">
        <f ca="1">IF(AND($AX$3&lt;&gt;"",CU84&lt;&gt;"",CW84&gt;=IF(CW85="",0,CW85)),SUM(INDIRECT("da"&amp;ROW()-CW84+1):DA84),"")</f>
        <v>#N/A</v>
      </c>
      <c r="DC84" s="9" t="e">
        <f t="shared" ca="1" si="136"/>
        <v>#N/A</v>
      </c>
      <c r="DD84" s="9" t="str">
        <f ca="1">IF(ISERROR(VLOOKUP(DC84*60,単価表!$B$4:$G$51,$AY$3,FALSE)),"",VLOOKUP(DC84*60,単価表!$B$4:$G$51,$AY$3,FALSE))</f>
        <v/>
      </c>
      <c r="DE84" s="9" t="str">
        <f t="shared" si="137"/>
        <v/>
      </c>
      <c r="DF84" s="9" t="str">
        <f t="shared" si="138"/>
        <v/>
      </c>
      <c r="DG84" s="9" t="str">
        <f t="shared" si="90"/>
        <v/>
      </c>
      <c r="DH84" s="9" t="str">
        <f t="shared" si="91"/>
        <v/>
      </c>
      <c r="DI84" s="21" t="str">
        <f t="shared" si="92"/>
        <v/>
      </c>
      <c r="DJ84" s="21" t="str">
        <f t="shared" si="93"/>
        <v/>
      </c>
      <c r="DK84" s="10" t="str">
        <f t="shared" si="139"/>
        <v/>
      </c>
      <c r="DL84" s="9" t="str">
        <f t="shared" si="94"/>
        <v/>
      </c>
      <c r="DM84" s="9" t="str">
        <f t="shared" si="140"/>
        <v/>
      </c>
      <c r="DN84" s="9" t="str">
        <f t="shared" si="141"/>
        <v/>
      </c>
      <c r="DO84" s="21" t="str">
        <f t="shared" si="142"/>
        <v/>
      </c>
      <c r="DP84" s="21" t="str">
        <f t="shared" si="143"/>
        <v/>
      </c>
      <c r="DQ84" s="9" t="str">
        <f t="shared" si="153"/>
        <v/>
      </c>
      <c r="DR84" s="9" t="str">
        <f t="shared" si="144"/>
        <v/>
      </c>
      <c r="DS84" s="9" t="str">
        <f t="shared" si="145"/>
        <v/>
      </c>
      <c r="DT84" s="9" t="e">
        <f ca="1">IF(AND($AX$3&lt;&gt;"",DO84&lt;&gt;"",DQ84&gt;=IF(DQ85="",0,DQ85)),SUM(INDIRECT("ds"&amp;ROW()-DQ84+1):DS84),"")</f>
        <v>#N/A</v>
      </c>
      <c r="DU84" s="9" t="e">
        <f t="shared" ca="1" si="146"/>
        <v>#N/A</v>
      </c>
      <c r="DV84" s="9" t="str">
        <f ca="1">IF(ISERROR(VLOOKUP(DU84*60,単価表!$B$4:$H$51,$AY$3,FALSE)),"",VLOOKUP(DU84*60,単価表!$B$4:$H$51,$AY$3,FALSE))</f>
        <v/>
      </c>
      <c r="DW84" s="9" t="str">
        <f ca="1">IF(DV84="","",DV84+IF(OR(TEXT($AX$3,"000000")="651000",TEXT($AX$3,"000000")="652000",TEXT($AX$3,"000000")="653000"),VLOOKUP(DU84*60,単価表!$B$4:$H$51,$AZ$3,FALSE),0))</f>
        <v/>
      </c>
      <c r="DX84" s="9" t="str">
        <f t="shared" si="147"/>
        <v/>
      </c>
      <c r="DY84" s="9" t="str">
        <f t="shared" si="148"/>
        <v/>
      </c>
      <c r="DZ84" s="9" cm="1">
        <f t="array" ref="DZ84">IF(AND($B84&lt;&gt;"",$F84&lt;&gt;"",$J84&lt;&gt;"",OR($N84&lt;&gt;"",$Q84&lt;&gt;"",$T84&lt;&gt;"")),SUM(($BE$17:$BE$192&lt;&gt;ROW($B84))*($BF$17:$BF$192=$B84)*($BH$17:$BH$192&gt;$F84)*($BG$17:$BG$192&lt;$J84)),0)</f>
        <v>0</v>
      </c>
      <c r="EA84" s="9" cm="1">
        <f t="array" ref="EA84">IF(AND($B84&lt;&gt;"",$F84&lt;&gt;"",$J84&lt;&gt;"",OR($N84&lt;&gt;"",$Q84&lt;&gt;"",$T84&lt;&gt;"")),SUM(($BY$17:$BY$192&lt;&gt;ROW($B84))*($BZ$17:$BZ$192=$B84)*($CB$17:$CB$192&gt;$F84)*($CA$17:$CA$192&lt;$J84)),0)</f>
        <v>0</v>
      </c>
      <c r="EB84" s="9" cm="1">
        <f t="array" ref="EB84">IF(AND($B84&lt;&gt;"",$F84&lt;&gt;"",$J84&lt;&gt;"",OR($N84&lt;&gt;"",$Q84&lt;&gt;"",$T84&lt;&gt;"")),SUM(($CS$17:$CS$192&lt;&gt;ROW($B84))*($CT$17:$CT$192=$B84)*($CV$17:$CV$192&gt;$F84)*($CU$17:$CU$192&lt;$J84)),0)</f>
        <v>0</v>
      </c>
      <c r="EC84" s="9" cm="1">
        <f t="array" ref="EC84">IF(AND($B84&lt;&gt;"",$F84&lt;&gt;"",$J84&lt;&gt;"",OR($N84&lt;&gt;"",$Q84&lt;&gt;"",$T84&lt;&gt;"")),SUM(($DM$17:$DM$192&lt;&gt;ROW($B84))*($DN$17:$DN$192=$B84)*($DP$17:$DP$192&gt;$F84)*($DO$17:$DO$192&lt;$J84)),0)</f>
        <v>0</v>
      </c>
      <c r="ED84" s="9">
        <f t="shared" ca="1" si="149"/>
        <v>0</v>
      </c>
    </row>
    <row r="85" spans="2:134" ht="21.75" customHeight="1" x14ac:dyDescent="0.4">
      <c r="B85" s="86"/>
      <c r="C85" s="86"/>
      <c r="D85" s="132" t="str">
        <f t="shared" si="99"/>
        <v/>
      </c>
      <c r="E85" s="132"/>
      <c r="F85" s="88"/>
      <c r="G85" s="88"/>
      <c r="H85" s="88"/>
      <c r="I85" s="88"/>
      <c r="J85" s="88"/>
      <c r="K85" s="88"/>
      <c r="L85" s="88"/>
      <c r="M85" s="88"/>
      <c r="N85" s="89"/>
      <c r="O85" s="89"/>
      <c r="P85" s="89"/>
      <c r="Q85" s="89"/>
      <c r="R85" s="89"/>
      <c r="S85" s="89"/>
      <c r="T85" s="89"/>
      <c r="U85" s="89"/>
      <c r="V85" s="89"/>
      <c r="W85" s="133" t="str">
        <f t="shared" si="95"/>
        <v/>
      </c>
      <c r="X85" s="133"/>
      <c r="Y85" s="133"/>
      <c r="Z85" s="133" t="str">
        <f t="shared" si="96"/>
        <v/>
      </c>
      <c r="AA85" s="133"/>
      <c r="AB85" s="133"/>
      <c r="AC85" s="134" t="str">
        <f t="shared" si="97"/>
        <v/>
      </c>
      <c r="AD85" s="134"/>
      <c r="AE85" s="134"/>
      <c r="AF85" s="134"/>
      <c r="AG85" s="134" t="str">
        <f t="shared" si="98"/>
        <v/>
      </c>
      <c r="AH85" s="134"/>
      <c r="AI85" s="134"/>
      <c r="AJ85" s="134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20"/>
      <c r="AX85" s="10" t="str">
        <f t="shared" si="76"/>
        <v/>
      </c>
      <c r="AY85" s="10" t="str">
        <f t="shared" si="77"/>
        <v/>
      </c>
      <c r="AZ85" s="21" t="str">
        <f t="shared" si="78"/>
        <v/>
      </c>
      <c r="BA85" s="21" t="str">
        <f t="shared" si="79"/>
        <v/>
      </c>
      <c r="BB85" s="10" t="str">
        <f t="shared" si="100"/>
        <v/>
      </c>
      <c r="BC85" s="10" t="str">
        <f t="shared" si="81"/>
        <v/>
      </c>
      <c r="BD85" s="10" t="str">
        <f t="shared" si="82"/>
        <v/>
      </c>
      <c r="BE85" s="9" t="str">
        <f t="shared" si="101"/>
        <v/>
      </c>
      <c r="BF85" s="9" t="str">
        <f t="shared" si="102"/>
        <v/>
      </c>
      <c r="BG85" s="21" t="str">
        <f t="shared" si="103"/>
        <v/>
      </c>
      <c r="BH85" s="21" t="str">
        <f t="shared" si="104"/>
        <v/>
      </c>
      <c r="BI85" s="9" t="str">
        <f t="shared" si="150"/>
        <v/>
      </c>
      <c r="BJ85" s="10" t="str">
        <f t="shared" si="105"/>
        <v/>
      </c>
      <c r="BK85" s="9" t="str">
        <f t="shared" si="106"/>
        <v/>
      </c>
      <c r="BL85" s="9" t="str">
        <f t="shared" si="107"/>
        <v/>
      </c>
      <c r="BM85" s="9" t="str">
        <f t="shared" si="108"/>
        <v/>
      </c>
      <c r="BN85" s="9" t="e">
        <f ca="1">IF(AND($AX$3&lt;&gt;"",BG85&lt;&gt;"",BI85&gt;=IF(BI86="",0,BI86)),SUM(INDIRECT("bm"&amp;ROW()-BI85+1):BM85),"")</f>
        <v>#N/A</v>
      </c>
      <c r="BO85" s="9" t="e">
        <f t="shared" ca="1" si="109"/>
        <v>#N/A</v>
      </c>
      <c r="BP85" s="9" t="str">
        <f ca="1">IF(ISERROR(VLOOKUP(BO85*60,単価表!$B$4:$H$51,$AY$3,FALSE)),"",VLOOKUP(BO85*60,単価表!$B$4:$H$51,$AY$3,FALSE))</f>
        <v/>
      </c>
      <c r="BQ85" s="9" t="str">
        <f t="shared" si="110"/>
        <v/>
      </c>
      <c r="BR85" s="9" t="str">
        <f t="shared" si="111"/>
        <v/>
      </c>
      <c r="BS85" s="9" t="str">
        <f t="shared" si="112"/>
        <v/>
      </c>
      <c r="BT85" s="9" t="str">
        <f t="shared" si="113"/>
        <v/>
      </c>
      <c r="BU85" s="21" t="str">
        <f t="shared" si="114"/>
        <v/>
      </c>
      <c r="BV85" s="21" t="str">
        <f t="shared" si="115"/>
        <v/>
      </c>
      <c r="BW85" s="10" t="str">
        <f t="shared" si="116"/>
        <v/>
      </c>
      <c r="BX85" s="9" t="str">
        <f t="shared" si="117"/>
        <v/>
      </c>
      <c r="BY85" s="9" t="str">
        <f t="shared" si="118"/>
        <v/>
      </c>
      <c r="BZ85" s="9" t="str">
        <f t="shared" si="119"/>
        <v/>
      </c>
      <c r="CA85" s="21" t="str">
        <f t="shared" si="120"/>
        <v/>
      </c>
      <c r="CB85" s="21" t="str">
        <f t="shared" si="121"/>
        <v/>
      </c>
      <c r="CC85" s="9" t="str">
        <f t="shared" si="151"/>
        <v/>
      </c>
      <c r="CD85" s="9" t="str">
        <f t="shared" si="122"/>
        <v/>
      </c>
      <c r="CE85" s="9" t="str">
        <f t="shared" si="123"/>
        <v/>
      </c>
      <c r="CF85" s="9" t="e">
        <f ca="1">IF(AND($AX$3&lt;&gt;"",CA85&lt;&gt;"",CC85&gt;=IF(CC86="",0,CC86)),SUM(INDIRECT("ce"&amp;ROW()-CC85+1):CE85),"")</f>
        <v>#N/A</v>
      </c>
      <c r="CG85" s="9" t="e">
        <f t="shared" ca="1" si="124"/>
        <v>#N/A</v>
      </c>
      <c r="CH85" s="9" t="str">
        <f ca="1">IF(ISERROR(VLOOKUP(CG85*60,単価表!$B$4:$H$51,$AY$3,FALSE)),"",VLOOKUP(CG85*60,単価表!$B$4:$H$51,$AY$3,FALSE))</f>
        <v/>
      </c>
      <c r="CI85" s="9" t="str">
        <f ca="1">IF(CH85="","",CH85+IF(OR(TEXT($AX$3,"000000")="651000",TEXT($AX$3,"000000")="652000",TEXT($AX$3,"000000")="653000"),VLOOKUP(CG85*60,単価表!$B$4:$H$51,$AZ$3,FALSE),0))</f>
        <v/>
      </c>
      <c r="CJ85" s="9" t="str">
        <f t="shared" si="125"/>
        <v/>
      </c>
      <c r="CK85" s="9" t="str">
        <f t="shared" si="126"/>
        <v/>
      </c>
      <c r="CL85" s="9" t="str">
        <f t="shared" si="84"/>
        <v/>
      </c>
      <c r="CM85" s="9" t="str">
        <f t="shared" si="85"/>
        <v/>
      </c>
      <c r="CN85" s="21" t="str">
        <f t="shared" si="86"/>
        <v/>
      </c>
      <c r="CO85" s="21" t="str">
        <f t="shared" si="87"/>
        <v/>
      </c>
      <c r="CP85" s="10" t="str">
        <f t="shared" si="127"/>
        <v/>
      </c>
      <c r="CQ85" s="9" t="str">
        <f t="shared" si="88"/>
        <v/>
      </c>
      <c r="CR85" s="9" t="str">
        <f t="shared" si="89"/>
        <v/>
      </c>
      <c r="CS85" s="9" t="str">
        <f t="shared" si="128"/>
        <v/>
      </c>
      <c r="CT85" s="9" t="str">
        <f t="shared" si="129"/>
        <v/>
      </c>
      <c r="CU85" s="21" t="str">
        <f t="shared" si="130"/>
        <v/>
      </c>
      <c r="CV85" s="21" t="str">
        <f t="shared" si="131"/>
        <v/>
      </c>
      <c r="CW85" s="9" t="str">
        <f t="shared" si="152"/>
        <v/>
      </c>
      <c r="CX85" s="9" t="str">
        <f t="shared" si="132"/>
        <v/>
      </c>
      <c r="CY85" s="9" t="str">
        <f t="shared" si="133"/>
        <v/>
      </c>
      <c r="CZ85" s="9" t="str">
        <f t="shared" si="134"/>
        <v/>
      </c>
      <c r="DA85" s="9" t="str">
        <f t="shared" si="135"/>
        <v/>
      </c>
      <c r="DB85" s="9" t="e">
        <f ca="1">IF(AND($AX$3&lt;&gt;"",CU85&lt;&gt;"",CW85&gt;=IF(CW86="",0,CW86)),SUM(INDIRECT("da"&amp;ROW()-CW85+1):DA85),"")</f>
        <v>#N/A</v>
      </c>
      <c r="DC85" s="9" t="e">
        <f t="shared" ca="1" si="136"/>
        <v>#N/A</v>
      </c>
      <c r="DD85" s="9" t="str">
        <f ca="1">IF(ISERROR(VLOOKUP(DC85*60,単価表!$B$4:$G$51,$AY$3,FALSE)),"",VLOOKUP(DC85*60,単価表!$B$4:$G$51,$AY$3,FALSE))</f>
        <v/>
      </c>
      <c r="DE85" s="9" t="str">
        <f t="shared" si="137"/>
        <v/>
      </c>
      <c r="DF85" s="9" t="str">
        <f t="shared" si="138"/>
        <v/>
      </c>
      <c r="DG85" s="9" t="str">
        <f t="shared" si="90"/>
        <v/>
      </c>
      <c r="DH85" s="9" t="str">
        <f t="shared" si="91"/>
        <v/>
      </c>
      <c r="DI85" s="21" t="str">
        <f t="shared" si="92"/>
        <v/>
      </c>
      <c r="DJ85" s="21" t="str">
        <f t="shared" si="93"/>
        <v/>
      </c>
      <c r="DK85" s="10" t="str">
        <f t="shared" si="139"/>
        <v/>
      </c>
      <c r="DL85" s="9" t="str">
        <f t="shared" si="94"/>
        <v/>
      </c>
      <c r="DM85" s="9" t="str">
        <f t="shared" si="140"/>
        <v/>
      </c>
      <c r="DN85" s="9" t="str">
        <f t="shared" si="141"/>
        <v/>
      </c>
      <c r="DO85" s="21" t="str">
        <f t="shared" si="142"/>
        <v/>
      </c>
      <c r="DP85" s="21" t="str">
        <f t="shared" si="143"/>
        <v/>
      </c>
      <c r="DQ85" s="9" t="str">
        <f t="shared" si="153"/>
        <v/>
      </c>
      <c r="DR85" s="9" t="str">
        <f t="shared" si="144"/>
        <v/>
      </c>
      <c r="DS85" s="9" t="str">
        <f t="shared" si="145"/>
        <v/>
      </c>
      <c r="DT85" s="9" t="e">
        <f ca="1">IF(AND($AX$3&lt;&gt;"",DO85&lt;&gt;"",DQ85&gt;=IF(DQ86="",0,DQ86)),SUM(INDIRECT("ds"&amp;ROW()-DQ85+1):DS85),"")</f>
        <v>#N/A</v>
      </c>
      <c r="DU85" s="9" t="e">
        <f t="shared" ca="1" si="146"/>
        <v>#N/A</v>
      </c>
      <c r="DV85" s="9" t="str">
        <f ca="1">IF(ISERROR(VLOOKUP(DU85*60,単価表!$B$4:$H$51,$AY$3,FALSE)),"",VLOOKUP(DU85*60,単価表!$B$4:$H$51,$AY$3,FALSE))</f>
        <v/>
      </c>
      <c r="DW85" s="9" t="str">
        <f ca="1">IF(DV85="","",DV85+IF(OR(TEXT($AX$3,"000000")="651000",TEXT($AX$3,"000000")="652000",TEXT($AX$3,"000000")="653000"),VLOOKUP(DU85*60,単価表!$B$4:$H$51,$AZ$3,FALSE),0))</f>
        <v/>
      </c>
      <c r="DX85" s="9" t="str">
        <f t="shared" si="147"/>
        <v/>
      </c>
      <c r="DY85" s="9" t="str">
        <f t="shared" si="148"/>
        <v/>
      </c>
      <c r="DZ85" s="9" cm="1">
        <f t="array" ref="DZ85">IF(AND($B85&lt;&gt;"",$F85&lt;&gt;"",$J85&lt;&gt;"",OR($N85&lt;&gt;"",$Q85&lt;&gt;"",$T85&lt;&gt;"")),SUM(($BE$17:$BE$192&lt;&gt;ROW($B85))*($BF$17:$BF$192=$B85)*($BH$17:$BH$192&gt;$F85)*($BG$17:$BG$192&lt;$J85)),0)</f>
        <v>0</v>
      </c>
      <c r="EA85" s="9" cm="1">
        <f t="array" ref="EA85">IF(AND($B85&lt;&gt;"",$F85&lt;&gt;"",$J85&lt;&gt;"",OR($N85&lt;&gt;"",$Q85&lt;&gt;"",$T85&lt;&gt;"")),SUM(($BY$17:$BY$192&lt;&gt;ROW($B85))*($BZ$17:$BZ$192=$B85)*($CB$17:$CB$192&gt;$F85)*($CA$17:$CA$192&lt;$J85)),0)</f>
        <v>0</v>
      </c>
      <c r="EB85" s="9" cm="1">
        <f t="array" ref="EB85">IF(AND($B85&lt;&gt;"",$F85&lt;&gt;"",$J85&lt;&gt;"",OR($N85&lt;&gt;"",$Q85&lt;&gt;"",$T85&lt;&gt;"")),SUM(($CS$17:$CS$192&lt;&gt;ROW($B85))*($CT$17:$CT$192=$B85)*($CV$17:$CV$192&gt;$F85)*($CU$17:$CU$192&lt;$J85)),0)</f>
        <v>0</v>
      </c>
      <c r="EC85" s="9" cm="1">
        <f t="array" ref="EC85">IF(AND($B85&lt;&gt;"",$F85&lt;&gt;"",$J85&lt;&gt;"",OR($N85&lt;&gt;"",$Q85&lt;&gt;"",$T85&lt;&gt;"")),SUM(($DM$17:$DM$192&lt;&gt;ROW($B85))*($DN$17:$DN$192=$B85)*($DP$17:$DP$192&gt;$F85)*($DO$17:$DO$192&lt;$J85)),0)</f>
        <v>0</v>
      </c>
      <c r="ED85" s="9">
        <f t="shared" ca="1" si="149"/>
        <v>0</v>
      </c>
    </row>
    <row r="86" spans="2:134" ht="21.75" customHeight="1" x14ac:dyDescent="0.4">
      <c r="B86" s="86"/>
      <c r="C86" s="86"/>
      <c r="D86" s="132" t="str">
        <f t="shared" si="99"/>
        <v/>
      </c>
      <c r="E86" s="132"/>
      <c r="F86" s="88"/>
      <c r="G86" s="88"/>
      <c r="H86" s="88"/>
      <c r="I86" s="88"/>
      <c r="J86" s="88"/>
      <c r="K86" s="88"/>
      <c r="L86" s="88"/>
      <c r="M86" s="88"/>
      <c r="N86" s="89"/>
      <c r="O86" s="89"/>
      <c r="P86" s="89"/>
      <c r="Q86" s="89"/>
      <c r="R86" s="89"/>
      <c r="S86" s="89"/>
      <c r="T86" s="89"/>
      <c r="U86" s="89"/>
      <c r="V86" s="89"/>
      <c r="W86" s="133" t="str">
        <f t="shared" si="95"/>
        <v/>
      </c>
      <c r="X86" s="133"/>
      <c r="Y86" s="133"/>
      <c r="Z86" s="133" t="str">
        <f t="shared" si="96"/>
        <v/>
      </c>
      <c r="AA86" s="133"/>
      <c r="AB86" s="133"/>
      <c r="AC86" s="134" t="str">
        <f t="shared" si="97"/>
        <v/>
      </c>
      <c r="AD86" s="134"/>
      <c r="AE86" s="134"/>
      <c r="AF86" s="134"/>
      <c r="AG86" s="134" t="str">
        <f t="shared" si="98"/>
        <v/>
      </c>
      <c r="AH86" s="134"/>
      <c r="AI86" s="134"/>
      <c r="AJ86" s="134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20"/>
      <c r="AX86" s="10" t="str">
        <f t="shared" si="76"/>
        <v/>
      </c>
      <c r="AY86" s="10" t="str">
        <f t="shared" si="77"/>
        <v/>
      </c>
      <c r="AZ86" s="21" t="str">
        <f t="shared" si="78"/>
        <v/>
      </c>
      <c r="BA86" s="21" t="str">
        <f t="shared" si="79"/>
        <v/>
      </c>
      <c r="BB86" s="10" t="str">
        <f t="shared" si="100"/>
        <v/>
      </c>
      <c r="BC86" s="10" t="str">
        <f t="shared" si="81"/>
        <v/>
      </c>
      <c r="BD86" s="10" t="str">
        <f t="shared" si="82"/>
        <v/>
      </c>
      <c r="BE86" s="9" t="str">
        <f t="shared" si="101"/>
        <v/>
      </c>
      <c r="BF86" s="9" t="str">
        <f t="shared" si="102"/>
        <v/>
      </c>
      <c r="BG86" s="21" t="str">
        <f t="shared" si="103"/>
        <v/>
      </c>
      <c r="BH86" s="21" t="str">
        <f t="shared" si="104"/>
        <v/>
      </c>
      <c r="BI86" s="9" t="str">
        <f t="shared" si="150"/>
        <v/>
      </c>
      <c r="BJ86" s="10" t="str">
        <f t="shared" si="105"/>
        <v/>
      </c>
      <c r="BK86" s="9" t="str">
        <f t="shared" si="106"/>
        <v/>
      </c>
      <c r="BL86" s="9" t="str">
        <f t="shared" si="107"/>
        <v/>
      </c>
      <c r="BM86" s="9" t="str">
        <f t="shared" si="108"/>
        <v/>
      </c>
      <c r="BN86" s="9" t="e">
        <f ca="1">IF(AND($AX$3&lt;&gt;"",BG86&lt;&gt;"",BI86&gt;=IF(BI87="",0,BI87)),SUM(INDIRECT("bm"&amp;ROW()-BI86+1):BM86),"")</f>
        <v>#N/A</v>
      </c>
      <c r="BO86" s="9" t="e">
        <f t="shared" ca="1" si="109"/>
        <v>#N/A</v>
      </c>
      <c r="BP86" s="9" t="str">
        <f ca="1">IF(ISERROR(VLOOKUP(BO86*60,単価表!$B$4:$H$51,$AY$3,FALSE)),"",VLOOKUP(BO86*60,単価表!$B$4:$H$51,$AY$3,FALSE))</f>
        <v/>
      </c>
      <c r="BQ86" s="9" t="str">
        <f t="shared" si="110"/>
        <v/>
      </c>
      <c r="BR86" s="9" t="str">
        <f t="shared" si="111"/>
        <v/>
      </c>
      <c r="BS86" s="9" t="str">
        <f t="shared" si="112"/>
        <v/>
      </c>
      <c r="BT86" s="9" t="str">
        <f t="shared" si="113"/>
        <v/>
      </c>
      <c r="BU86" s="21" t="str">
        <f t="shared" si="114"/>
        <v/>
      </c>
      <c r="BV86" s="21" t="str">
        <f t="shared" si="115"/>
        <v/>
      </c>
      <c r="BW86" s="10" t="str">
        <f t="shared" si="116"/>
        <v/>
      </c>
      <c r="BX86" s="9" t="str">
        <f t="shared" si="117"/>
        <v/>
      </c>
      <c r="BY86" s="9" t="str">
        <f t="shared" si="118"/>
        <v/>
      </c>
      <c r="BZ86" s="9" t="str">
        <f t="shared" si="119"/>
        <v/>
      </c>
      <c r="CA86" s="21" t="str">
        <f t="shared" si="120"/>
        <v/>
      </c>
      <c r="CB86" s="21" t="str">
        <f t="shared" si="121"/>
        <v/>
      </c>
      <c r="CC86" s="9" t="str">
        <f t="shared" si="151"/>
        <v/>
      </c>
      <c r="CD86" s="9" t="str">
        <f t="shared" si="122"/>
        <v/>
      </c>
      <c r="CE86" s="9" t="str">
        <f t="shared" si="123"/>
        <v/>
      </c>
      <c r="CF86" s="9" t="e">
        <f ca="1">IF(AND($AX$3&lt;&gt;"",CA86&lt;&gt;"",CC86&gt;=IF(CC87="",0,CC87)),SUM(INDIRECT("ce"&amp;ROW()-CC86+1):CE86),"")</f>
        <v>#N/A</v>
      </c>
      <c r="CG86" s="9" t="e">
        <f t="shared" ca="1" si="124"/>
        <v>#N/A</v>
      </c>
      <c r="CH86" s="9" t="str">
        <f ca="1">IF(ISERROR(VLOOKUP(CG86*60,単価表!$B$4:$H$51,$AY$3,FALSE)),"",VLOOKUP(CG86*60,単価表!$B$4:$H$51,$AY$3,FALSE))</f>
        <v/>
      </c>
      <c r="CI86" s="9" t="str">
        <f ca="1">IF(CH86="","",CH86+IF(OR(TEXT($AX$3,"000000")="651000",TEXT($AX$3,"000000")="652000",TEXT($AX$3,"000000")="653000"),VLOOKUP(CG86*60,単価表!$B$4:$H$51,$AZ$3,FALSE),0))</f>
        <v/>
      </c>
      <c r="CJ86" s="9" t="str">
        <f t="shared" si="125"/>
        <v/>
      </c>
      <c r="CK86" s="9" t="str">
        <f t="shared" si="126"/>
        <v/>
      </c>
      <c r="CL86" s="9" t="str">
        <f t="shared" si="84"/>
        <v/>
      </c>
      <c r="CM86" s="9" t="str">
        <f t="shared" si="85"/>
        <v/>
      </c>
      <c r="CN86" s="21" t="str">
        <f t="shared" si="86"/>
        <v/>
      </c>
      <c r="CO86" s="21" t="str">
        <f t="shared" si="87"/>
        <v/>
      </c>
      <c r="CP86" s="10" t="str">
        <f t="shared" si="127"/>
        <v/>
      </c>
      <c r="CQ86" s="9" t="str">
        <f t="shared" si="88"/>
        <v/>
      </c>
      <c r="CR86" s="9" t="str">
        <f t="shared" si="89"/>
        <v/>
      </c>
      <c r="CS86" s="9" t="str">
        <f t="shared" si="128"/>
        <v/>
      </c>
      <c r="CT86" s="9" t="str">
        <f t="shared" si="129"/>
        <v/>
      </c>
      <c r="CU86" s="21" t="str">
        <f t="shared" si="130"/>
        <v/>
      </c>
      <c r="CV86" s="21" t="str">
        <f t="shared" si="131"/>
        <v/>
      </c>
      <c r="CW86" s="9" t="str">
        <f t="shared" si="152"/>
        <v/>
      </c>
      <c r="CX86" s="9" t="str">
        <f t="shared" si="132"/>
        <v/>
      </c>
      <c r="CY86" s="9" t="str">
        <f t="shared" si="133"/>
        <v/>
      </c>
      <c r="CZ86" s="9" t="str">
        <f t="shared" si="134"/>
        <v/>
      </c>
      <c r="DA86" s="9" t="str">
        <f t="shared" si="135"/>
        <v/>
      </c>
      <c r="DB86" s="9" t="e">
        <f ca="1">IF(AND($AX$3&lt;&gt;"",CU86&lt;&gt;"",CW86&gt;=IF(CW87="",0,CW87)),SUM(INDIRECT("da"&amp;ROW()-CW86+1):DA86),"")</f>
        <v>#N/A</v>
      </c>
      <c r="DC86" s="9" t="e">
        <f t="shared" ca="1" si="136"/>
        <v>#N/A</v>
      </c>
      <c r="DD86" s="9" t="str">
        <f ca="1">IF(ISERROR(VLOOKUP(DC86*60,単価表!$B$4:$G$51,$AY$3,FALSE)),"",VLOOKUP(DC86*60,単価表!$B$4:$G$51,$AY$3,FALSE))</f>
        <v/>
      </c>
      <c r="DE86" s="9" t="str">
        <f t="shared" si="137"/>
        <v/>
      </c>
      <c r="DF86" s="9" t="str">
        <f t="shared" si="138"/>
        <v/>
      </c>
      <c r="DG86" s="9" t="str">
        <f t="shared" si="90"/>
        <v/>
      </c>
      <c r="DH86" s="9" t="str">
        <f t="shared" si="91"/>
        <v/>
      </c>
      <c r="DI86" s="21" t="str">
        <f t="shared" si="92"/>
        <v/>
      </c>
      <c r="DJ86" s="21" t="str">
        <f t="shared" si="93"/>
        <v/>
      </c>
      <c r="DK86" s="10" t="str">
        <f t="shared" si="139"/>
        <v/>
      </c>
      <c r="DL86" s="9" t="str">
        <f t="shared" si="94"/>
        <v/>
      </c>
      <c r="DM86" s="9" t="str">
        <f t="shared" si="140"/>
        <v/>
      </c>
      <c r="DN86" s="9" t="str">
        <f t="shared" si="141"/>
        <v/>
      </c>
      <c r="DO86" s="21" t="str">
        <f t="shared" si="142"/>
        <v/>
      </c>
      <c r="DP86" s="21" t="str">
        <f t="shared" si="143"/>
        <v/>
      </c>
      <c r="DQ86" s="9" t="str">
        <f t="shared" si="153"/>
        <v/>
      </c>
      <c r="DR86" s="9" t="str">
        <f t="shared" si="144"/>
        <v/>
      </c>
      <c r="DS86" s="9" t="str">
        <f t="shared" si="145"/>
        <v/>
      </c>
      <c r="DT86" s="9" t="e">
        <f ca="1">IF(AND($AX$3&lt;&gt;"",DO86&lt;&gt;"",DQ86&gt;=IF(DQ87="",0,DQ87)),SUM(INDIRECT("ds"&amp;ROW()-DQ86+1):DS86),"")</f>
        <v>#N/A</v>
      </c>
      <c r="DU86" s="9" t="e">
        <f t="shared" ca="1" si="146"/>
        <v>#N/A</v>
      </c>
      <c r="DV86" s="9" t="str">
        <f ca="1">IF(ISERROR(VLOOKUP(DU86*60,単価表!$B$4:$H$51,$AY$3,FALSE)),"",VLOOKUP(DU86*60,単価表!$B$4:$H$51,$AY$3,FALSE))</f>
        <v/>
      </c>
      <c r="DW86" s="9" t="str">
        <f ca="1">IF(DV86="","",DV86+IF(OR(TEXT($AX$3,"000000")="651000",TEXT($AX$3,"000000")="652000",TEXT($AX$3,"000000")="653000"),VLOOKUP(DU86*60,単価表!$B$4:$H$51,$AZ$3,FALSE),0))</f>
        <v/>
      </c>
      <c r="DX86" s="9" t="str">
        <f t="shared" si="147"/>
        <v/>
      </c>
      <c r="DY86" s="9" t="str">
        <f t="shared" si="148"/>
        <v/>
      </c>
      <c r="DZ86" s="9" cm="1">
        <f t="array" ref="DZ86">IF(AND($B86&lt;&gt;"",$F86&lt;&gt;"",$J86&lt;&gt;"",OR($N86&lt;&gt;"",$Q86&lt;&gt;"",$T86&lt;&gt;"")),SUM(($BE$17:$BE$192&lt;&gt;ROW($B86))*($BF$17:$BF$192=$B86)*($BH$17:$BH$192&gt;$F86)*($BG$17:$BG$192&lt;$J86)),0)</f>
        <v>0</v>
      </c>
      <c r="EA86" s="9" cm="1">
        <f t="array" ref="EA86">IF(AND($B86&lt;&gt;"",$F86&lt;&gt;"",$J86&lt;&gt;"",OR($N86&lt;&gt;"",$Q86&lt;&gt;"",$T86&lt;&gt;"")),SUM(($BY$17:$BY$192&lt;&gt;ROW($B86))*($BZ$17:$BZ$192=$B86)*($CB$17:$CB$192&gt;$F86)*($CA$17:$CA$192&lt;$J86)),0)</f>
        <v>0</v>
      </c>
      <c r="EB86" s="9" cm="1">
        <f t="array" ref="EB86">IF(AND($B86&lt;&gt;"",$F86&lt;&gt;"",$J86&lt;&gt;"",OR($N86&lt;&gt;"",$Q86&lt;&gt;"",$T86&lt;&gt;"")),SUM(($CS$17:$CS$192&lt;&gt;ROW($B86))*($CT$17:$CT$192=$B86)*($CV$17:$CV$192&gt;$F86)*($CU$17:$CU$192&lt;$J86)),0)</f>
        <v>0</v>
      </c>
      <c r="EC86" s="9" cm="1">
        <f t="array" ref="EC86">IF(AND($B86&lt;&gt;"",$F86&lt;&gt;"",$J86&lt;&gt;"",OR($N86&lt;&gt;"",$Q86&lt;&gt;"",$T86&lt;&gt;"")),SUM(($DM$17:$DM$192&lt;&gt;ROW($B86))*($DN$17:$DN$192=$B86)*($DP$17:$DP$192&gt;$F86)*($DO$17:$DO$192&lt;$J86)),0)</f>
        <v>0</v>
      </c>
      <c r="ED86" s="9">
        <f t="shared" ca="1" si="149"/>
        <v>0</v>
      </c>
    </row>
    <row r="87" spans="2:134" ht="21.75" customHeight="1" x14ac:dyDescent="0.4">
      <c r="B87" s="86"/>
      <c r="C87" s="86"/>
      <c r="D87" s="132" t="str">
        <f t="shared" si="99"/>
        <v/>
      </c>
      <c r="E87" s="132"/>
      <c r="F87" s="88"/>
      <c r="G87" s="88"/>
      <c r="H87" s="88"/>
      <c r="I87" s="88"/>
      <c r="J87" s="88"/>
      <c r="K87" s="88"/>
      <c r="L87" s="88"/>
      <c r="M87" s="88"/>
      <c r="N87" s="89"/>
      <c r="O87" s="89"/>
      <c r="P87" s="89"/>
      <c r="Q87" s="89"/>
      <c r="R87" s="89"/>
      <c r="S87" s="89"/>
      <c r="T87" s="89"/>
      <c r="U87" s="89"/>
      <c r="V87" s="89"/>
      <c r="W87" s="133" t="str">
        <f t="shared" si="95"/>
        <v/>
      </c>
      <c r="X87" s="133"/>
      <c r="Y87" s="133"/>
      <c r="Z87" s="133" t="str">
        <f t="shared" si="96"/>
        <v/>
      </c>
      <c r="AA87" s="133"/>
      <c r="AB87" s="133"/>
      <c r="AC87" s="134" t="str">
        <f t="shared" si="97"/>
        <v/>
      </c>
      <c r="AD87" s="134"/>
      <c r="AE87" s="134"/>
      <c r="AF87" s="134"/>
      <c r="AG87" s="134" t="str">
        <f t="shared" si="98"/>
        <v/>
      </c>
      <c r="AH87" s="134"/>
      <c r="AI87" s="134"/>
      <c r="AJ87" s="134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20"/>
      <c r="AX87" s="10" t="str">
        <f t="shared" si="76"/>
        <v/>
      </c>
      <c r="AY87" s="10" t="str">
        <f t="shared" si="77"/>
        <v/>
      </c>
      <c r="AZ87" s="21" t="str">
        <f t="shared" si="78"/>
        <v/>
      </c>
      <c r="BA87" s="21" t="str">
        <f t="shared" si="79"/>
        <v/>
      </c>
      <c r="BB87" s="10" t="str">
        <f t="shared" si="100"/>
        <v/>
      </c>
      <c r="BC87" s="10" t="str">
        <f t="shared" si="81"/>
        <v/>
      </c>
      <c r="BD87" s="10" t="str">
        <f t="shared" si="82"/>
        <v/>
      </c>
      <c r="BE87" s="9" t="str">
        <f t="shared" si="101"/>
        <v/>
      </c>
      <c r="BF87" s="9" t="str">
        <f t="shared" si="102"/>
        <v/>
      </c>
      <c r="BG87" s="21" t="str">
        <f t="shared" si="103"/>
        <v/>
      </c>
      <c r="BH87" s="21" t="str">
        <f t="shared" si="104"/>
        <v/>
      </c>
      <c r="BI87" s="9" t="str">
        <f t="shared" si="150"/>
        <v/>
      </c>
      <c r="BJ87" s="10" t="str">
        <f t="shared" si="105"/>
        <v/>
      </c>
      <c r="BK87" s="9" t="str">
        <f t="shared" si="106"/>
        <v/>
      </c>
      <c r="BL87" s="9" t="str">
        <f t="shared" si="107"/>
        <v/>
      </c>
      <c r="BM87" s="9" t="str">
        <f t="shared" si="108"/>
        <v/>
      </c>
      <c r="BN87" s="9" t="e">
        <f ca="1">IF(AND($AX$3&lt;&gt;"",BG87&lt;&gt;"",BI87&gt;=IF(BI88="",0,BI88)),SUM(INDIRECT("bm"&amp;ROW()-BI87+1):BM87),"")</f>
        <v>#N/A</v>
      </c>
      <c r="BO87" s="9" t="e">
        <f t="shared" ca="1" si="109"/>
        <v>#N/A</v>
      </c>
      <c r="BP87" s="9" t="str">
        <f ca="1">IF(ISERROR(VLOOKUP(BO87*60,単価表!$B$4:$H$51,$AY$3,FALSE)),"",VLOOKUP(BO87*60,単価表!$B$4:$H$51,$AY$3,FALSE))</f>
        <v/>
      </c>
      <c r="BQ87" s="9" t="str">
        <f t="shared" si="110"/>
        <v/>
      </c>
      <c r="BR87" s="9" t="str">
        <f t="shared" si="111"/>
        <v/>
      </c>
      <c r="BS87" s="9" t="str">
        <f t="shared" si="112"/>
        <v/>
      </c>
      <c r="BT87" s="9" t="str">
        <f t="shared" si="113"/>
        <v/>
      </c>
      <c r="BU87" s="21" t="str">
        <f t="shared" si="114"/>
        <v/>
      </c>
      <c r="BV87" s="21" t="str">
        <f t="shared" si="115"/>
        <v/>
      </c>
      <c r="BW87" s="10" t="str">
        <f t="shared" si="116"/>
        <v/>
      </c>
      <c r="BX87" s="9" t="str">
        <f t="shared" si="117"/>
        <v/>
      </c>
      <c r="BY87" s="9" t="str">
        <f t="shared" si="118"/>
        <v/>
      </c>
      <c r="BZ87" s="9" t="str">
        <f t="shared" si="119"/>
        <v/>
      </c>
      <c r="CA87" s="21" t="str">
        <f t="shared" si="120"/>
        <v/>
      </c>
      <c r="CB87" s="21" t="str">
        <f t="shared" si="121"/>
        <v/>
      </c>
      <c r="CC87" s="9" t="str">
        <f t="shared" si="151"/>
        <v/>
      </c>
      <c r="CD87" s="9" t="str">
        <f t="shared" si="122"/>
        <v/>
      </c>
      <c r="CE87" s="9" t="str">
        <f t="shared" si="123"/>
        <v/>
      </c>
      <c r="CF87" s="9" t="e">
        <f ca="1">IF(AND($AX$3&lt;&gt;"",CA87&lt;&gt;"",CC87&gt;=IF(CC88="",0,CC88)),SUM(INDIRECT("ce"&amp;ROW()-CC87+1):CE87),"")</f>
        <v>#N/A</v>
      </c>
      <c r="CG87" s="9" t="e">
        <f t="shared" ca="1" si="124"/>
        <v>#N/A</v>
      </c>
      <c r="CH87" s="9" t="str">
        <f ca="1">IF(ISERROR(VLOOKUP(CG87*60,単価表!$B$4:$H$51,$AY$3,FALSE)),"",VLOOKUP(CG87*60,単価表!$B$4:$H$51,$AY$3,FALSE))</f>
        <v/>
      </c>
      <c r="CI87" s="9" t="str">
        <f ca="1">IF(CH87="","",CH87+IF(OR(TEXT($AX$3,"000000")="651000",TEXT($AX$3,"000000")="652000",TEXT($AX$3,"000000")="653000"),VLOOKUP(CG87*60,単価表!$B$4:$H$51,$AZ$3,FALSE),0))</f>
        <v/>
      </c>
      <c r="CJ87" s="9" t="str">
        <f t="shared" si="125"/>
        <v/>
      </c>
      <c r="CK87" s="9" t="str">
        <f t="shared" si="126"/>
        <v/>
      </c>
      <c r="CL87" s="9" t="str">
        <f t="shared" si="84"/>
        <v/>
      </c>
      <c r="CM87" s="9" t="str">
        <f t="shared" si="85"/>
        <v/>
      </c>
      <c r="CN87" s="21" t="str">
        <f t="shared" si="86"/>
        <v/>
      </c>
      <c r="CO87" s="21" t="str">
        <f t="shared" si="87"/>
        <v/>
      </c>
      <c r="CP87" s="10" t="str">
        <f t="shared" si="127"/>
        <v/>
      </c>
      <c r="CQ87" s="9" t="str">
        <f t="shared" si="88"/>
        <v/>
      </c>
      <c r="CR87" s="9" t="str">
        <f t="shared" si="89"/>
        <v/>
      </c>
      <c r="CS87" s="9" t="str">
        <f t="shared" si="128"/>
        <v/>
      </c>
      <c r="CT87" s="9" t="str">
        <f t="shared" si="129"/>
        <v/>
      </c>
      <c r="CU87" s="21" t="str">
        <f t="shared" si="130"/>
        <v/>
      </c>
      <c r="CV87" s="21" t="str">
        <f t="shared" si="131"/>
        <v/>
      </c>
      <c r="CW87" s="9" t="str">
        <f t="shared" si="152"/>
        <v/>
      </c>
      <c r="CX87" s="9" t="str">
        <f t="shared" si="132"/>
        <v/>
      </c>
      <c r="CY87" s="9" t="str">
        <f t="shared" si="133"/>
        <v/>
      </c>
      <c r="CZ87" s="9" t="str">
        <f t="shared" si="134"/>
        <v/>
      </c>
      <c r="DA87" s="9" t="str">
        <f t="shared" si="135"/>
        <v/>
      </c>
      <c r="DB87" s="9" t="e">
        <f ca="1">IF(AND($AX$3&lt;&gt;"",CU87&lt;&gt;"",CW87&gt;=IF(CW88="",0,CW88)),SUM(INDIRECT("da"&amp;ROW()-CW87+1):DA87),"")</f>
        <v>#N/A</v>
      </c>
      <c r="DC87" s="9" t="e">
        <f t="shared" ca="1" si="136"/>
        <v>#N/A</v>
      </c>
      <c r="DD87" s="9" t="str">
        <f ca="1">IF(ISERROR(VLOOKUP(DC87*60,単価表!$B$4:$G$51,$AY$3,FALSE)),"",VLOOKUP(DC87*60,単価表!$B$4:$G$51,$AY$3,FALSE))</f>
        <v/>
      </c>
      <c r="DE87" s="9" t="str">
        <f t="shared" si="137"/>
        <v/>
      </c>
      <c r="DF87" s="9" t="str">
        <f t="shared" si="138"/>
        <v/>
      </c>
      <c r="DG87" s="9" t="str">
        <f t="shared" si="90"/>
        <v/>
      </c>
      <c r="DH87" s="9" t="str">
        <f t="shared" si="91"/>
        <v/>
      </c>
      <c r="DI87" s="21" t="str">
        <f t="shared" si="92"/>
        <v/>
      </c>
      <c r="DJ87" s="21" t="str">
        <f t="shared" si="93"/>
        <v/>
      </c>
      <c r="DK87" s="10" t="str">
        <f t="shared" si="139"/>
        <v/>
      </c>
      <c r="DL87" s="9" t="str">
        <f t="shared" si="94"/>
        <v/>
      </c>
      <c r="DM87" s="9" t="str">
        <f t="shared" si="140"/>
        <v/>
      </c>
      <c r="DN87" s="9" t="str">
        <f t="shared" si="141"/>
        <v/>
      </c>
      <c r="DO87" s="21" t="str">
        <f t="shared" si="142"/>
        <v/>
      </c>
      <c r="DP87" s="21" t="str">
        <f t="shared" si="143"/>
        <v/>
      </c>
      <c r="DQ87" s="9" t="str">
        <f t="shared" si="153"/>
        <v/>
      </c>
      <c r="DR87" s="9" t="str">
        <f t="shared" si="144"/>
        <v/>
      </c>
      <c r="DS87" s="9" t="str">
        <f t="shared" si="145"/>
        <v/>
      </c>
      <c r="DT87" s="9" t="e">
        <f ca="1">IF(AND($AX$3&lt;&gt;"",DO87&lt;&gt;"",DQ87&gt;=IF(DQ88="",0,DQ88)),SUM(INDIRECT("ds"&amp;ROW()-DQ87+1):DS87),"")</f>
        <v>#N/A</v>
      </c>
      <c r="DU87" s="9" t="e">
        <f t="shared" ca="1" si="146"/>
        <v>#N/A</v>
      </c>
      <c r="DV87" s="9" t="str">
        <f ca="1">IF(ISERROR(VLOOKUP(DU87*60,単価表!$B$4:$H$51,$AY$3,FALSE)),"",VLOOKUP(DU87*60,単価表!$B$4:$H$51,$AY$3,FALSE))</f>
        <v/>
      </c>
      <c r="DW87" s="9" t="str">
        <f ca="1">IF(DV87="","",DV87+IF(OR(TEXT($AX$3,"000000")="651000",TEXT($AX$3,"000000")="652000",TEXT($AX$3,"000000")="653000"),VLOOKUP(DU87*60,単価表!$B$4:$H$51,$AZ$3,FALSE),0))</f>
        <v/>
      </c>
      <c r="DX87" s="9" t="str">
        <f t="shared" si="147"/>
        <v/>
      </c>
      <c r="DY87" s="9" t="str">
        <f t="shared" si="148"/>
        <v/>
      </c>
      <c r="DZ87" s="9" cm="1">
        <f t="array" ref="DZ87">IF(AND($B87&lt;&gt;"",$F87&lt;&gt;"",$J87&lt;&gt;"",OR($N87&lt;&gt;"",$Q87&lt;&gt;"",$T87&lt;&gt;"")),SUM(($BE$17:$BE$192&lt;&gt;ROW($B87))*($BF$17:$BF$192=$B87)*($BH$17:$BH$192&gt;$F87)*($BG$17:$BG$192&lt;$J87)),0)</f>
        <v>0</v>
      </c>
      <c r="EA87" s="9" cm="1">
        <f t="array" ref="EA87">IF(AND($B87&lt;&gt;"",$F87&lt;&gt;"",$J87&lt;&gt;"",OR($N87&lt;&gt;"",$Q87&lt;&gt;"",$T87&lt;&gt;"")),SUM(($BY$17:$BY$192&lt;&gt;ROW($B87))*($BZ$17:$BZ$192=$B87)*($CB$17:$CB$192&gt;$F87)*($CA$17:$CA$192&lt;$J87)),0)</f>
        <v>0</v>
      </c>
      <c r="EB87" s="9" cm="1">
        <f t="array" ref="EB87">IF(AND($B87&lt;&gt;"",$F87&lt;&gt;"",$J87&lt;&gt;"",OR($N87&lt;&gt;"",$Q87&lt;&gt;"",$T87&lt;&gt;"")),SUM(($CS$17:$CS$192&lt;&gt;ROW($B87))*($CT$17:$CT$192=$B87)*($CV$17:$CV$192&gt;$F87)*($CU$17:$CU$192&lt;$J87)),0)</f>
        <v>0</v>
      </c>
      <c r="EC87" s="9" cm="1">
        <f t="array" ref="EC87">IF(AND($B87&lt;&gt;"",$F87&lt;&gt;"",$J87&lt;&gt;"",OR($N87&lt;&gt;"",$Q87&lt;&gt;"",$T87&lt;&gt;"")),SUM(($DM$17:$DM$192&lt;&gt;ROW($B87))*($DN$17:$DN$192=$B87)*($DP$17:$DP$192&gt;$F87)*($DO$17:$DO$192&lt;$J87)),0)</f>
        <v>0</v>
      </c>
      <c r="ED87" s="9">
        <f t="shared" ca="1" si="149"/>
        <v>0</v>
      </c>
    </row>
    <row r="88" spans="2:134" ht="21.75" customHeight="1" x14ac:dyDescent="0.4">
      <c r="B88" s="86"/>
      <c r="C88" s="86"/>
      <c r="D88" s="132" t="str">
        <f t="shared" si="99"/>
        <v/>
      </c>
      <c r="E88" s="132"/>
      <c r="F88" s="88"/>
      <c r="G88" s="88"/>
      <c r="H88" s="88"/>
      <c r="I88" s="88"/>
      <c r="J88" s="88"/>
      <c r="K88" s="88"/>
      <c r="L88" s="88"/>
      <c r="M88" s="88"/>
      <c r="N88" s="89"/>
      <c r="O88" s="89"/>
      <c r="P88" s="89"/>
      <c r="Q88" s="89"/>
      <c r="R88" s="89"/>
      <c r="S88" s="89"/>
      <c r="T88" s="89"/>
      <c r="U88" s="89"/>
      <c r="V88" s="89"/>
      <c r="W88" s="133" t="str">
        <f t="shared" si="95"/>
        <v/>
      </c>
      <c r="X88" s="133"/>
      <c r="Y88" s="133"/>
      <c r="Z88" s="133" t="str">
        <f t="shared" si="96"/>
        <v/>
      </c>
      <c r="AA88" s="133"/>
      <c r="AB88" s="133"/>
      <c r="AC88" s="134" t="str">
        <f t="shared" si="97"/>
        <v/>
      </c>
      <c r="AD88" s="134"/>
      <c r="AE88" s="134"/>
      <c r="AF88" s="134"/>
      <c r="AG88" s="134" t="str">
        <f t="shared" si="98"/>
        <v/>
      </c>
      <c r="AH88" s="134"/>
      <c r="AI88" s="134"/>
      <c r="AJ88" s="134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20"/>
      <c r="AX88" s="10" t="str">
        <f t="shared" si="76"/>
        <v/>
      </c>
      <c r="AY88" s="10" t="str">
        <f t="shared" si="77"/>
        <v/>
      </c>
      <c r="AZ88" s="21" t="str">
        <f t="shared" si="78"/>
        <v/>
      </c>
      <c r="BA88" s="21" t="str">
        <f t="shared" si="79"/>
        <v/>
      </c>
      <c r="BB88" s="10" t="str">
        <f t="shared" si="100"/>
        <v/>
      </c>
      <c r="BC88" s="10" t="str">
        <f t="shared" si="81"/>
        <v/>
      </c>
      <c r="BD88" s="10" t="str">
        <f t="shared" si="82"/>
        <v/>
      </c>
      <c r="BE88" s="9" t="str">
        <f t="shared" si="101"/>
        <v/>
      </c>
      <c r="BF88" s="9" t="str">
        <f t="shared" si="102"/>
        <v/>
      </c>
      <c r="BG88" s="21" t="str">
        <f t="shared" si="103"/>
        <v/>
      </c>
      <c r="BH88" s="21" t="str">
        <f t="shared" si="104"/>
        <v/>
      </c>
      <c r="BI88" s="9" t="str">
        <f t="shared" si="150"/>
        <v/>
      </c>
      <c r="BJ88" s="10" t="str">
        <f t="shared" si="105"/>
        <v/>
      </c>
      <c r="BK88" s="9" t="str">
        <f t="shared" si="106"/>
        <v/>
      </c>
      <c r="BL88" s="9" t="str">
        <f t="shared" si="107"/>
        <v/>
      </c>
      <c r="BM88" s="9" t="str">
        <f t="shared" si="108"/>
        <v/>
      </c>
      <c r="BN88" s="9" t="e">
        <f ca="1">IF(AND($AX$3&lt;&gt;"",BG88&lt;&gt;"",BI88&gt;=IF(BI89="",0,BI89)),SUM(INDIRECT("bm"&amp;ROW()-BI88+1):BM88),"")</f>
        <v>#N/A</v>
      </c>
      <c r="BO88" s="9" t="e">
        <f t="shared" ca="1" si="109"/>
        <v>#N/A</v>
      </c>
      <c r="BP88" s="9" t="str">
        <f ca="1">IF(ISERROR(VLOOKUP(BO88*60,単価表!$B$4:$H$51,$AY$3,FALSE)),"",VLOOKUP(BO88*60,単価表!$B$4:$H$51,$AY$3,FALSE))</f>
        <v/>
      </c>
      <c r="BQ88" s="9" t="str">
        <f t="shared" si="110"/>
        <v/>
      </c>
      <c r="BR88" s="9" t="str">
        <f t="shared" si="111"/>
        <v/>
      </c>
      <c r="BS88" s="9" t="str">
        <f t="shared" si="112"/>
        <v/>
      </c>
      <c r="BT88" s="9" t="str">
        <f t="shared" si="113"/>
        <v/>
      </c>
      <c r="BU88" s="21" t="str">
        <f t="shared" si="114"/>
        <v/>
      </c>
      <c r="BV88" s="21" t="str">
        <f t="shared" si="115"/>
        <v/>
      </c>
      <c r="BW88" s="10" t="str">
        <f t="shared" si="116"/>
        <v/>
      </c>
      <c r="BX88" s="9" t="str">
        <f t="shared" si="117"/>
        <v/>
      </c>
      <c r="BY88" s="9" t="str">
        <f t="shared" si="118"/>
        <v/>
      </c>
      <c r="BZ88" s="9" t="str">
        <f t="shared" si="119"/>
        <v/>
      </c>
      <c r="CA88" s="21" t="str">
        <f t="shared" si="120"/>
        <v/>
      </c>
      <c r="CB88" s="21" t="str">
        <f t="shared" si="121"/>
        <v/>
      </c>
      <c r="CC88" s="9" t="str">
        <f t="shared" si="151"/>
        <v/>
      </c>
      <c r="CD88" s="9" t="str">
        <f t="shared" si="122"/>
        <v/>
      </c>
      <c r="CE88" s="9" t="str">
        <f t="shared" si="123"/>
        <v/>
      </c>
      <c r="CF88" s="9" t="e">
        <f ca="1">IF(AND($AX$3&lt;&gt;"",CA88&lt;&gt;"",CC88&gt;=IF(CC89="",0,CC89)),SUM(INDIRECT("ce"&amp;ROW()-CC88+1):CE88),"")</f>
        <v>#N/A</v>
      </c>
      <c r="CG88" s="9" t="e">
        <f t="shared" ca="1" si="124"/>
        <v>#N/A</v>
      </c>
      <c r="CH88" s="9" t="str">
        <f ca="1">IF(ISERROR(VLOOKUP(CG88*60,単価表!$B$4:$H$51,$AY$3,FALSE)),"",VLOOKUP(CG88*60,単価表!$B$4:$H$51,$AY$3,FALSE))</f>
        <v/>
      </c>
      <c r="CI88" s="9" t="str">
        <f ca="1">IF(CH88="","",CH88+IF(OR(TEXT($AX$3,"000000")="651000",TEXT($AX$3,"000000")="652000",TEXT($AX$3,"000000")="653000"),VLOOKUP(CG88*60,単価表!$B$4:$H$51,$AZ$3,FALSE),0))</f>
        <v/>
      </c>
      <c r="CJ88" s="9" t="str">
        <f t="shared" si="125"/>
        <v/>
      </c>
      <c r="CK88" s="9" t="str">
        <f t="shared" si="126"/>
        <v/>
      </c>
      <c r="CL88" s="9" t="str">
        <f t="shared" si="84"/>
        <v/>
      </c>
      <c r="CM88" s="9" t="str">
        <f t="shared" si="85"/>
        <v/>
      </c>
      <c r="CN88" s="21" t="str">
        <f t="shared" si="86"/>
        <v/>
      </c>
      <c r="CO88" s="21" t="str">
        <f t="shared" si="87"/>
        <v/>
      </c>
      <c r="CP88" s="10" t="str">
        <f t="shared" si="127"/>
        <v/>
      </c>
      <c r="CQ88" s="9" t="str">
        <f t="shared" si="88"/>
        <v/>
      </c>
      <c r="CR88" s="9" t="str">
        <f t="shared" si="89"/>
        <v/>
      </c>
      <c r="CS88" s="9" t="str">
        <f t="shared" si="128"/>
        <v/>
      </c>
      <c r="CT88" s="9" t="str">
        <f t="shared" si="129"/>
        <v/>
      </c>
      <c r="CU88" s="21" t="str">
        <f t="shared" si="130"/>
        <v/>
      </c>
      <c r="CV88" s="21" t="str">
        <f t="shared" si="131"/>
        <v/>
      </c>
      <c r="CW88" s="9" t="str">
        <f t="shared" si="152"/>
        <v/>
      </c>
      <c r="CX88" s="9" t="str">
        <f t="shared" si="132"/>
        <v/>
      </c>
      <c r="CY88" s="9" t="str">
        <f t="shared" si="133"/>
        <v/>
      </c>
      <c r="CZ88" s="9" t="str">
        <f t="shared" si="134"/>
        <v/>
      </c>
      <c r="DA88" s="9" t="str">
        <f t="shared" si="135"/>
        <v/>
      </c>
      <c r="DB88" s="9" t="e">
        <f ca="1">IF(AND($AX$3&lt;&gt;"",CU88&lt;&gt;"",CW88&gt;=IF(CW89="",0,CW89)),SUM(INDIRECT("da"&amp;ROW()-CW88+1):DA88),"")</f>
        <v>#N/A</v>
      </c>
      <c r="DC88" s="9" t="e">
        <f t="shared" ca="1" si="136"/>
        <v>#N/A</v>
      </c>
      <c r="DD88" s="9" t="str">
        <f ca="1">IF(ISERROR(VLOOKUP(DC88*60,単価表!$B$4:$G$51,$AY$3,FALSE)),"",VLOOKUP(DC88*60,単価表!$B$4:$G$51,$AY$3,FALSE))</f>
        <v/>
      </c>
      <c r="DE88" s="9" t="str">
        <f t="shared" si="137"/>
        <v/>
      </c>
      <c r="DF88" s="9" t="str">
        <f t="shared" si="138"/>
        <v/>
      </c>
      <c r="DG88" s="9" t="str">
        <f t="shared" si="90"/>
        <v/>
      </c>
      <c r="DH88" s="9" t="str">
        <f t="shared" si="91"/>
        <v/>
      </c>
      <c r="DI88" s="21" t="str">
        <f t="shared" si="92"/>
        <v/>
      </c>
      <c r="DJ88" s="21" t="str">
        <f t="shared" si="93"/>
        <v/>
      </c>
      <c r="DK88" s="10" t="str">
        <f t="shared" si="139"/>
        <v/>
      </c>
      <c r="DL88" s="9" t="str">
        <f t="shared" si="94"/>
        <v/>
      </c>
      <c r="DM88" s="9" t="str">
        <f t="shared" si="140"/>
        <v/>
      </c>
      <c r="DN88" s="9" t="str">
        <f t="shared" si="141"/>
        <v/>
      </c>
      <c r="DO88" s="21" t="str">
        <f t="shared" si="142"/>
        <v/>
      </c>
      <c r="DP88" s="21" t="str">
        <f t="shared" si="143"/>
        <v/>
      </c>
      <c r="DQ88" s="9" t="str">
        <f t="shared" si="153"/>
        <v/>
      </c>
      <c r="DR88" s="9" t="str">
        <f t="shared" si="144"/>
        <v/>
      </c>
      <c r="DS88" s="9" t="str">
        <f t="shared" si="145"/>
        <v/>
      </c>
      <c r="DT88" s="9" t="e">
        <f ca="1">IF(AND($AX$3&lt;&gt;"",DO88&lt;&gt;"",DQ88&gt;=IF(DQ89="",0,DQ89)),SUM(INDIRECT("ds"&amp;ROW()-DQ88+1):DS88),"")</f>
        <v>#N/A</v>
      </c>
      <c r="DU88" s="9" t="e">
        <f t="shared" ca="1" si="146"/>
        <v>#N/A</v>
      </c>
      <c r="DV88" s="9" t="str">
        <f ca="1">IF(ISERROR(VLOOKUP(DU88*60,単価表!$B$4:$H$51,$AY$3,FALSE)),"",VLOOKUP(DU88*60,単価表!$B$4:$H$51,$AY$3,FALSE))</f>
        <v/>
      </c>
      <c r="DW88" s="9" t="str">
        <f ca="1">IF(DV88="","",DV88+IF(OR(TEXT($AX$3,"000000")="651000",TEXT($AX$3,"000000")="652000",TEXT($AX$3,"000000")="653000"),VLOOKUP(DU88*60,単価表!$B$4:$H$51,$AZ$3,FALSE),0))</f>
        <v/>
      </c>
      <c r="DX88" s="9" t="str">
        <f t="shared" si="147"/>
        <v/>
      </c>
      <c r="DY88" s="9" t="str">
        <f t="shared" si="148"/>
        <v/>
      </c>
      <c r="DZ88" s="9" cm="1">
        <f t="array" ref="DZ88">IF(AND($B88&lt;&gt;"",$F88&lt;&gt;"",$J88&lt;&gt;"",OR($N88&lt;&gt;"",$Q88&lt;&gt;"",$T88&lt;&gt;"")),SUM(($BE$17:$BE$192&lt;&gt;ROW($B88))*($BF$17:$BF$192=$B88)*($BH$17:$BH$192&gt;$F88)*($BG$17:$BG$192&lt;$J88)),0)</f>
        <v>0</v>
      </c>
      <c r="EA88" s="9" cm="1">
        <f t="array" ref="EA88">IF(AND($B88&lt;&gt;"",$F88&lt;&gt;"",$J88&lt;&gt;"",OR($N88&lt;&gt;"",$Q88&lt;&gt;"",$T88&lt;&gt;"")),SUM(($BY$17:$BY$192&lt;&gt;ROW($B88))*($BZ$17:$BZ$192=$B88)*($CB$17:$CB$192&gt;$F88)*($CA$17:$CA$192&lt;$J88)),0)</f>
        <v>0</v>
      </c>
      <c r="EB88" s="9" cm="1">
        <f t="array" ref="EB88">IF(AND($B88&lt;&gt;"",$F88&lt;&gt;"",$J88&lt;&gt;"",OR($N88&lt;&gt;"",$Q88&lt;&gt;"",$T88&lt;&gt;"")),SUM(($CS$17:$CS$192&lt;&gt;ROW($B88))*($CT$17:$CT$192=$B88)*($CV$17:$CV$192&gt;$F88)*($CU$17:$CU$192&lt;$J88)),0)</f>
        <v>0</v>
      </c>
      <c r="EC88" s="9" cm="1">
        <f t="array" ref="EC88">IF(AND($B88&lt;&gt;"",$F88&lt;&gt;"",$J88&lt;&gt;"",OR($N88&lt;&gt;"",$Q88&lt;&gt;"",$T88&lt;&gt;"")),SUM(($DM$17:$DM$192&lt;&gt;ROW($B88))*($DN$17:$DN$192=$B88)*($DP$17:$DP$192&gt;$F88)*($DO$17:$DO$192&lt;$J88)),0)</f>
        <v>0</v>
      </c>
      <c r="ED88" s="9">
        <f t="shared" ca="1" si="149"/>
        <v>0</v>
      </c>
    </row>
    <row r="89" spans="2:134" ht="21.75" customHeight="1" x14ac:dyDescent="0.4">
      <c r="B89" s="86"/>
      <c r="C89" s="86"/>
      <c r="D89" s="132" t="str">
        <f t="shared" si="99"/>
        <v/>
      </c>
      <c r="E89" s="132"/>
      <c r="F89" s="88"/>
      <c r="G89" s="88"/>
      <c r="H89" s="88"/>
      <c r="I89" s="88"/>
      <c r="J89" s="88"/>
      <c r="K89" s="88"/>
      <c r="L89" s="88"/>
      <c r="M89" s="88"/>
      <c r="N89" s="89"/>
      <c r="O89" s="89"/>
      <c r="P89" s="89"/>
      <c r="Q89" s="89"/>
      <c r="R89" s="89"/>
      <c r="S89" s="89"/>
      <c r="T89" s="89"/>
      <c r="U89" s="89"/>
      <c r="V89" s="89"/>
      <c r="W89" s="133" t="str">
        <f t="shared" si="95"/>
        <v/>
      </c>
      <c r="X89" s="133"/>
      <c r="Y89" s="133"/>
      <c r="Z89" s="133" t="str">
        <f t="shared" si="96"/>
        <v/>
      </c>
      <c r="AA89" s="133"/>
      <c r="AB89" s="133"/>
      <c r="AC89" s="134" t="str">
        <f t="shared" si="97"/>
        <v/>
      </c>
      <c r="AD89" s="134"/>
      <c r="AE89" s="134"/>
      <c r="AF89" s="134"/>
      <c r="AG89" s="134" t="str">
        <f t="shared" si="98"/>
        <v/>
      </c>
      <c r="AH89" s="134"/>
      <c r="AI89" s="134"/>
      <c r="AJ89" s="134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20"/>
      <c r="AX89" s="10" t="str">
        <f t="shared" si="76"/>
        <v/>
      </c>
      <c r="AY89" s="10" t="str">
        <f t="shared" si="77"/>
        <v/>
      </c>
      <c r="AZ89" s="21" t="str">
        <f t="shared" si="78"/>
        <v/>
      </c>
      <c r="BA89" s="21" t="str">
        <f t="shared" si="79"/>
        <v/>
      </c>
      <c r="BB89" s="10" t="str">
        <f t="shared" si="100"/>
        <v/>
      </c>
      <c r="BC89" s="10" t="str">
        <f t="shared" si="81"/>
        <v/>
      </c>
      <c r="BD89" s="10" t="str">
        <f t="shared" si="82"/>
        <v/>
      </c>
      <c r="BE89" s="9" t="str">
        <f t="shared" si="101"/>
        <v/>
      </c>
      <c r="BF89" s="9" t="str">
        <f t="shared" si="102"/>
        <v/>
      </c>
      <c r="BG89" s="21" t="str">
        <f t="shared" si="103"/>
        <v/>
      </c>
      <c r="BH89" s="21" t="str">
        <f t="shared" si="104"/>
        <v/>
      </c>
      <c r="BI89" s="9" t="str">
        <f t="shared" si="150"/>
        <v/>
      </c>
      <c r="BJ89" s="10" t="str">
        <f t="shared" si="105"/>
        <v/>
      </c>
      <c r="BK89" s="9" t="str">
        <f t="shared" si="106"/>
        <v/>
      </c>
      <c r="BL89" s="9" t="str">
        <f t="shared" si="107"/>
        <v/>
      </c>
      <c r="BM89" s="9" t="str">
        <f t="shared" si="108"/>
        <v/>
      </c>
      <c r="BN89" s="9" t="e">
        <f ca="1">IF(AND($AX$3&lt;&gt;"",BG89&lt;&gt;"",BI89&gt;=IF(BI90="",0,BI90)),SUM(INDIRECT("bm"&amp;ROW()-BI89+1):BM89),"")</f>
        <v>#N/A</v>
      </c>
      <c r="BO89" s="9" t="e">
        <f t="shared" ca="1" si="109"/>
        <v>#N/A</v>
      </c>
      <c r="BP89" s="9" t="str">
        <f ca="1">IF(ISERROR(VLOOKUP(BO89*60,単価表!$B$4:$H$51,$AY$3,FALSE)),"",VLOOKUP(BO89*60,単価表!$B$4:$H$51,$AY$3,FALSE))</f>
        <v/>
      </c>
      <c r="BQ89" s="9" t="str">
        <f t="shared" si="110"/>
        <v/>
      </c>
      <c r="BR89" s="9" t="str">
        <f t="shared" si="111"/>
        <v/>
      </c>
      <c r="BS89" s="9" t="str">
        <f t="shared" si="112"/>
        <v/>
      </c>
      <c r="BT89" s="9" t="str">
        <f t="shared" si="113"/>
        <v/>
      </c>
      <c r="BU89" s="21" t="str">
        <f t="shared" si="114"/>
        <v/>
      </c>
      <c r="BV89" s="21" t="str">
        <f t="shared" si="115"/>
        <v/>
      </c>
      <c r="BW89" s="10" t="str">
        <f t="shared" si="116"/>
        <v/>
      </c>
      <c r="BX89" s="9" t="str">
        <f t="shared" si="117"/>
        <v/>
      </c>
      <c r="BY89" s="9" t="str">
        <f t="shared" si="118"/>
        <v/>
      </c>
      <c r="BZ89" s="9" t="str">
        <f t="shared" si="119"/>
        <v/>
      </c>
      <c r="CA89" s="21" t="str">
        <f t="shared" si="120"/>
        <v/>
      </c>
      <c r="CB89" s="21" t="str">
        <f t="shared" si="121"/>
        <v/>
      </c>
      <c r="CC89" s="9" t="str">
        <f t="shared" si="151"/>
        <v/>
      </c>
      <c r="CD89" s="9" t="str">
        <f t="shared" si="122"/>
        <v/>
      </c>
      <c r="CE89" s="9" t="str">
        <f t="shared" si="123"/>
        <v/>
      </c>
      <c r="CF89" s="9" t="e">
        <f ca="1">IF(AND($AX$3&lt;&gt;"",CA89&lt;&gt;"",CC89&gt;=IF(CC90="",0,CC90)),SUM(INDIRECT("ce"&amp;ROW()-CC89+1):CE89),"")</f>
        <v>#N/A</v>
      </c>
      <c r="CG89" s="9" t="e">
        <f t="shared" ca="1" si="124"/>
        <v>#N/A</v>
      </c>
      <c r="CH89" s="9" t="str">
        <f ca="1">IF(ISERROR(VLOOKUP(CG89*60,単価表!$B$4:$H$51,$AY$3,FALSE)),"",VLOOKUP(CG89*60,単価表!$B$4:$H$51,$AY$3,FALSE))</f>
        <v/>
      </c>
      <c r="CI89" s="9" t="str">
        <f ca="1">IF(CH89="","",CH89+IF(OR(TEXT($AX$3,"000000")="651000",TEXT($AX$3,"000000")="652000",TEXT($AX$3,"000000")="653000"),VLOOKUP(CG89*60,単価表!$B$4:$H$51,$AZ$3,FALSE),0))</f>
        <v/>
      </c>
      <c r="CJ89" s="9" t="str">
        <f t="shared" si="125"/>
        <v/>
      </c>
      <c r="CK89" s="9" t="str">
        <f t="shared" si="126"/>
        <v/>
      </c>
      <c r="CL89" s="9" t="str">
        <f t="shared" si="84"/>
        <v/>
      </c>
      <c r="CM89" s="9" t="str">
        <f t="shared" si="85"/>
        <v/>
      </c>
      <c r="CN89" s="21" t="str">
        <f t="shared" si="86"/>
        <v/>
      </c>
      <c r="CO89" s="21" t="str">
        <f t="shared" si="87"/>
        <v/>
      </c>
      <c r="CP89" s="10" t="str">
        <f t="shared" si="127"/>
        <v/>
      </c>
      <c r="CQ89" s="9" t="str">
        <f t="shared" si="88"/>
        <v/>
      </c>
      <c r="CR89" s="9" t="str">
        <f t="shared" si="89"/>
        <v/>
      </c>
      <c r="CS89" s="9" t="str">
        <f t="shared" si="128"/>
        <v/>
      </c>
      <c r="CT89" s="9" t="str">
        <f t="shared" si="129"/>
        <v/>
      </c>
      <c r="CU89" s="21" t="str">
        <f t="shared" si="130"/>
        <v/>
      </c>
      <c r="CV89" s="21" t="str">
        <f t="shared" si="131"/>
        <v/>
      </c>
      <c r="CW89" s="9" t="str">
        <f t="shared" si="152"/>
        <v/>
      </c>
      <c r="CX89" s="9" t="str">
        <f t="shared" si="132"/>
        <v/>
      </c>
      <c r="CY89" s="9" t="str">
        <f t="shared" si="133"/>
        <v/>
      </c>
      <c r="CZ89" s="9" t="str">
        <f t="shared" si="134"/>
        <v/>
      </c>
      <c r="DA89" s="9" t="str">
        <f t="shared" si="135"/>
        <v/>
      </c>
      <c r="DB89" s="9" t="e">
        <f ca="1">IF(AND($AX$3&lt;&gt;"",CU89&lt;&gt;"",CW89&gt;=IF(CW90="",0,CW90)),SUM(INDIRECT("da"&amp;ROW()-CW89+1):DA89),"")</f>
        <v>#N/A</v>
      </c>
      <c r="DC89" s="9" t="e">
        <f t="shared" ca="1" si="136"/>
        <v>#N/A</v>
      </c>
      <c r="DD89" s="9" t="str">
        <f ca="1">IF(ISERROR(VLOOKUP(DC89*60,単価表!$B$4:$G$51,$AY$3,FALSE)),"",VLOOKUP(DC89*60,単価表!$B$4:$G$51,$AY$3,FALSE))</f>
        <v/>
      </c>
      <c r="DE89" s="9" t="str">
        <f t="shared" si="137"/>
        <v/>
      </c>
      <c r="DF89" s="9" t="str">
        <f t="shared" si="138"/>
        <v/>
      </c>
      <c r="DG89" s="9" t="str">
        <f t="shared" si="90"/>
        <v/>
      </c>
      <c r="DH89" s="9" t="str">
        <f t="shared" si="91"/>
        <v/>
      </c>
      <c r="DI89" s="21" t="str">
        <f t="shared" si="92"/>
        <v/>
      </c>
      <c r="DJ89" s="21" t="str">
        <f t="shared" si="93"/>
        <v/>
      </c>
      <c r="DK89" s="10" t="str">
        <f t="shared" si="139"/>
        <v/>
      </c>
      <c r="DL89" s="9" t="str">
        <f t="shared" si="94"/>
        <v/>
      </c>
      <c r="DM89" s="9" t="str">
        <f t="shared" si="140"/>
        <v/>
      </c>
      <c r="DN89" s="9" t="str">
        <f t="shared" si="141"/>
        <v/>
      </c>
      <c r="DO89" s="21" t="str">
        <f t="shared" si="142"/>
        <v/>
      </c>
      <c r="DP89" s="21" t="str">
        <f t="shared" si="143"/>
        <v/>
      </c>
      <c r="DQ89" s="9" t="str">
        <f t="shared" si="153"/>
        <v/>
      </c>
      <c r="DR89" s="9" t="str">
        <f t="shared" si="144"/>
        <v/>
      </c>
      <c r="DS89" s="9" t="str">
        <f t="shared" si="145"/>
        <v/>
      </c>
      <c r="DT89" s="9" t="e">
        <f ca="1">IF(AND($AX$3&lt;&gt;"",DO89&lt;&gt;"",DQ89&gt;=IF(DQ90="",0,DQ90)),SUM(INDIRECT("ds"&amp;ROW()-DQ89+1):DS89),"")</f>
        <v>#N/A</v>
      </c>
      <c r="DU89" s="9" t="e">
        <f t="shared" ca="1" si="146"/>
        <v>#N/A</v>
      </c>
      <c r="DV89" s="9" t="str">
        <f ca="1">IF(ISERROR(VLOOKUP(DU89*60,単価表!$B$4:$H$51,$AY$3,FALSE)),"",VLOOKUP(DU89*60,単価表!$B$4:$H$51,$AY$3,FALSE))</f>
        <v/>
      </c>
      <c r="DW89" s="9" t="str">
        <f ca="1">IF(DV89="","",DV89+IF(OR(TEXT($AX$3,"000000")="651000",TEXT($AX$3,"000000")="652000",TEXT($AX$3,"000000")="653000"),VLOOKUP(DU89*60,単価表!$B$4:$H$51,$AZ$3,FALSE),0))</f>
        <v/>
      </c>
      <c r="DX89" s="9" t="str">
        <f t="shared" si="147"/>
        <v/>
      </c>
      <c r="DY89" s="9" t="str">
        <f t="shared" si="148"/>
        <v/>
      </c>
      <c r="DZ89" s="9" cm="1">
        <f t="array" ref="DZ89">IF(AND($B89&lt;&gt;"",$F89&lt;&gt;"",$J89&lt;&gt;"",OR($N89&lt;&gt;"",$Q89&lt;&gt;"",$T89&lt;&gt;"")),SUM(($BE$17:$BE$192&lt;&gt;ROW($B89))*($BF$17:$BF$192=$B89)*($BH$17:$BH$192&gt;$F89)*($BG$17:$BG$192&lt;$J89)),0)</f>
        <v>0</v>
      </c>
      <c r="EA89" s="9" cm="1">
        <f t="array" ref="EA89">IF(AND($B89&lt;&gt;"",$F89&lt;&gt;"",$J89&lt;&gt;"",OR($N89&lt;&gt;"",$Q89&lt;&gt;"",$T89&lt;&gt;"")),SUM(($BY$17:$BY$192&lt;&gt;ROW($B89))*($BZ$17:$BZ$192=$B89)*($CB$17:$CB$192&gt;$F89)*($CA$17:$CA$192&lt;$J89)),0)</f>
        <v>0</v>
      </c>
      <c r="EB89" s="9" cm="1">
        <f t="array" ref="EB89">IF(AND($B89&lt;&gt;"",$F89&lt;&gt;"",$J89&lt;&gt;"",OR($N89&lt;&gt;"",$Q89&lt;&gt;"",$T89&lt;&gt;"")),SUM(($CS$17:$CS$192&lt;&gt;ROW($B89))*($CT$17:$CT$192=$B89)*($CV$17:$CV$192&gt;$F89)*($CU$17:$CU$192&lt;$J89)),0)</f>
        <v>0</v>
      </c>
      <c r="EC89" s="9" cm="1">
        <f t="array" ref="EC89">IF(AND($B89&lt;&gt;"",$F89&lt;&gt;"",$J89&lt;&gt;"",OR($N89&lt;&gt;"",$Q89&lt;&gt;"",$T89&lt;&gt;"")),SUM(($DM$17:$DM$192&lt;&gt;ROW($B89))*($DN$17:$DN$192=$B89)*($DP$17:$DP$192&gt;$F89)*($DO$17:$DO$192&lt;$J89)),0)</f>
        <v>0</v>
      </c>
      <c r="ED89" s="9">
        <f t="shared" ca="1" si="149"/>
        <v>0</v>
      </c>
    </row>
    <row r="90" spans="2:134" ht="21.75" customHeight="1" x14ac:dyDescent="0.4">
      <c r="B90" s="86"/>
      <c r="C90" s="86"/>
      <c r="D90" s="132" t="str">
        <f t="shared" si="99"/>
        <v/>
      </c>
      <c r="E90" s="132"/>
      <c r="F90" s="88"/>
      <c r="G90" s="88"/>
      <c r="H90" s="88"/>
      <c r="I90" s="88"/>
      <c r="J90" s="88"/>
      <c r="K90" s="88"/>
      <c r="L90" s="88"/>
      <c r="M90" s="88"/>
      <c r="N90" s="89"/>
      <c r="O90" s="89"/>
      <c r="P90" s="89"/>
      <c r="Q90" s="89"/>
      <c r="R90" s="89"/>
      <c r="S90" s="89"/>
      <c r="T90" s="89"/>
      <c r="U90" s="89"/>
      <c r="V90" s="89"/>
      <c r="W90" s="133" t="str">
        <f t="shared" si="95"/>
        <v/>
      </c>
      <c r="X90" s="133"/>
      <c r="Y90" s="133"/>
      <c r="Z90" s="133" t="str">
        <f t="shared" si="96"/>
        <v/>
      </c>
      <c r="AA90" s="133"/>
      <c r="AB90" s="133"/>
      <c r="AC90" s="134" t="str">
        <f t="shared" si="97"/>
        <v/>
      </c>
      <c r="AD90" s="134"/>
      <c r="AE90" s="134"/>
      <c r="AF90" s="134"/>
      <c r="AG90" s="134" t="str">
        <f t="shared" si="98"/>
        <v/>
      </c>
      <c r="AH90" s="134"/>
      <c r="AI90" s="134"/>
      <c r="AJ90" s="134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20"/>
      <c r="AX90" s="10" t="str">
        <f t="shared" si="76"/>
        <v/>
      </c>
      <c r="AY90" s="10" t="str">
        <f t="shared" si="77"/>
        <v/>
      </c>
      <c r="AZ90" s="21" t="str">
        <f t="shared" si="78"/>
        <v/>
      </c>
      <c r="BA90" s="21" t="str">
        <f t="shared" si="79"/>
        <v/>
      </c>
      <c r="BB90" s="10" t="str">
        <f t="shared" si="100"/>
        <v/>
      </c>
      <c r="BC90" s="10" t="str">
        <f t="shared" si="81"/>
        <v/>
      </c>
      <c r="BD90" s="10" t="str">
        <f t="shared" si="82"/>
        <v/>
      </c>
      <c r="BE90" s="9" t="str">
        <f t="shared" si="101"/>
        <v/>
      </c>
      <c r="BF90" s="9" t="str">
        <f t="shared" si="102"/>
        <v/>
      </c>
      <c r="BG90" s="21" t="str">
        <f t="shared" si="103"/>
        <v/>
      </c>
      <c r="BH90" s="21" t="str">
        <f t="shared" si="104"/>
        <v/>
      </c>
      <c r="BI90" s="9" t="str">
        <f t="shared" si="150"/>
        <v/>
      </c>
      <c r="BJ90" s="10" t="str">
        <f t="shared" si="105"/>
        <v/>
      </c>
      <c r="BK90" s="9" t="str">
        <f t="shared" si="106"/>
        <v/>
      </c>
      <c r="BL90" s="9" t="str">
        <f t="shared" si="107"/>
        <v/>
      </c>
      <c r="BM90" s="9" t="str">
        <f t="shared" si="108"/>
        <v/>
      </c>
      <c r="BN90" s="9" t="e">
        <f ca="1">IF(AND($AX$3&lt;&gt;"",BG90&lt;&gt;"",BI90&gt;=IF(BI91="",0,BI91)),SUM(INDIRECT("bm"&amp;ROW()-BI90+1):BM90),"")</f>
        <v>#N/A</v>
      </c>
      <c r="BO90" s="9" t="e">
        <f t="shared" ca="1" si="109"/>
        <v>#N/A</v>
      </c>
      <c r="BP90" s="9" t="str">
        <f ca="1">IF(ISERROR(VLOOKUP(BO90*60,単価表!$B$4:$H$51,$AY$3,FALSE)),"",VLOOKUP(BO90*60,単価表!$B$4:$H$51,$AY$3,FALSE))</f>
        <v/>
      </c>
      <c r="BQ90" s="9" t="str">
        <f t="shared" si="110"/>
        <v/>
      </c>
      <c r="BR90" s="9" t="str">
        <f t="shared" si="111"/>
        <v/>
      </c>
      <c r="BS90" s="9" t="str">
        <f t="shared" si="112"/>
        <v/>
      </c>
      <c r="BT90" s="9" t="str">
        <f t="shared" si="113"/>
        <v/>
      </c>
      <c r="BU90" s="21" t="str">
        <f t="shared" si="114"/>
        <v/>
      </c>
      <c r="BV90" s="21" t="str">
        <f t="shared" si="115"/>
        <v/>
      </c>
      <c r="BW90" s="10" t="str">
        <f t="shared" si="116"/>
        <v/>
      </c>
      <c r="BX90" s="9" t="str">
        <f t="shared" si="117"/>
        <v/>
      </c>
      <c r="BY90" s="9" t="str">
        <f t="shared" si="118"/>
        <v/>
      </c>
      <c r="BZ90" s="9" t="str">
        <f t="shared" si="119"/>
        <v/>
      </c>
      <c r="CA90" s="21" t="str">
        <f t="shared" si="120"/>
        <v/>
      </c>
      <c r="CB90" s="21" t="str">
        <f t="shared" si="121"/>
        <v/>
      </c>
      <c r="CC90" s="9" t="str">
        <f t="shared" si="151"/>
        <v/>
      </c>
      <c r="CD90" s="9" t="str">
        <f t="shared" si="122"/>
        <v/>
      </c>
      <c r="CE90" s="9" t="str">
        <f t="shared" si="123"/>
        <v/>
      </c>
      <c r="CF90" s="9" t="e">
        <f ca="1">IF(AND($AX$3&lt;&gt;"",CA90&lt;&gt;"",CC90&gt;=IF(CC91="",0,CC91)),SUM(INDIRECT("ce"&amp;ROW()-CC90+1):CE90),"")</f>
        <v>#N/A</v>
      </c>
      <c r="CG90" s="9" t="e">
        <f t="shared" ca="1" si="124"/>
        <v>#N/A</v>
      </c>
      <c r="CH90" s="9" t="str">
        <f ca="1">IF(ISERROR(VLOOKUP(CG90*60,単価表!$B$4:$H$51,$AY$3,FALSE)),"",VLOOKUP(CG90*60,単価表!$B$4:$H$51,$AY$3,FALSE))</f>
        <v/>
      </c>
      <c r="CI90" s="9" t="str">
        <f ca="1">IF(CH90="","",CH90+IF(OR(TEXT($AX$3,"000000")="651000",TEXT($AX$3,"000000")="652000",TEXT($AX$3,"000000")="653000"),VLOOKUP(CG90*60,単価表!$B$4:$H$51,$AZ$3,FALSE),0))</f>
        <v/>
      </c>
      <c r="CJ90" s="9" t="str">
        <f t="shared" si="125"/>
        <v/>
      </c>
      <c r="CK90" s="9" t="str">
        <f t="shared" si="126"/>
        <v/>
      </c>
      <c r="CL90" s="9" t="str">
        <f t="shared" si="84"/>
        <v/>
      </c>
      <c r="CM90" s="9" t="str">
        <f t="shared" si="85"/>
        <v/>
      </c>
      <c r="CN90" s="21" t="str">
        <f t="shared" si="86"/>
        <v/>
      </c>
      <c r="CO90" s="21" t="str">
        <f t="shared" si="87"/>
        <v/>
      </c>
      <c r="CP90" s="10" t="str">
        <f t="shared" si="127"/>
        <v/>
      </c>
      <c r="CQ90" s="9" t="str">
        <f t="shared" si="88"/>
        <v/>
      </c>
      <c r="CR90" s="9" t="str">
        <f t="shared" si="89"/>
        <v/>
      </c>
      <c r="CS90" s="9" t="str">
        <f t="shared" si="128"/>
        <v/>
      </c>
      <c r="CT90" s="9" t="str">
        <f t="shared" si="129"/>
        <v/>
      </c>
      <c r="CU90" s="21" t="str">
        <f t="shared" si="130"/>
        <v/>
      </c>
      <c r="CV90" s="21" t="str">
        <f t="shared" si="131"/>
        <v/>
      </c>
      <c r="CW90" s="9" t="str">
        <f t="shared" si="152"/>
        <v/>
      </c>
      <c r="CX90" s="9" t="str">
        <f t="shared" si="132"/>
        <v/>
      </c>
      <c r="CY90" s="9" t="str">
        <f t="shared" si="133"/>
        <v/>
      </c>
      <c r="CZ90" s="9" t="str">
        <f t="shared" si="134"/>
        <v/>
      </c>
      <c r="DA90" s="9" t="str">
        <f t="shared" si="135"/>
        <v/>
      </c>
      <c r="DB90" s="9" t="e">
        <f ca="1">IF(AND($AX$3&lt;&gt;"",CU90&lt;&gt;"",CW90&gt;=IF(CW91="",0,CW91)),SUM(INDIRECT("da"&amp;ROW()-CW90+1):DA90),"")</f>
        <v>#N/A</v>
      </c>
      <c r="DC90" s="9" t="e">
        <f t="shared" ca="1" si="136"/>
        <v>#N/A</v>
      </c>
      <c r="DD90" s="9" t="str">
        <f ca="1">IF(ISERROR(VLOOKUP(DC90*60,単価表!$B$4:$G$51,$AY$3,FALSE)),"",VLOOKUP(DC90*60,単価表!$B$4:$G$51,$AY$3,FALSE))</f>
        <v/>
      </c>
      <c r="DE90" s="9" t="str">
        <f t="shared" si="137"/>
        <v/>
      </c>
      <c r="DF90" s="9" t="str">
        <f t="shared" si="138"/>
        <v/>
      </c>
      <c r="DG90" s="9" t="str">
        <f t="shared" si="90"/>
        <v/>
      </c>
      <c r="DH90" s="9" t="str">
        <f t="shared" si="91"/>
        <v/>
      </c>
      <c r="DI90" s="21" t="str">
        <f t="shared" si="92"/>
        <v/>
      </c>
      <c r="DJ90" s="21" t="str">
        <f t="shared" si="93"/>
        <v/>
      </c>
      <c r="DK90" s="10" t="str">
        <f t="shared" si="139"/>
        <v/>
      </c>
      <c r="DL90" s="9" t="str">
        <f t="shared" si="94"/>
        <v/>
      </c>
      <c r="DM90" s="9" t="str">
        <f t="shared" si="140"/>
        <v/>
      </c>
      <c r="DN90" s="9" t="str">
        <f t="shared" si="141"/>
        <v/>
      </c>
      <c r="DO90" s="21" t="str">
        <f t="shared" si="142"/>
        <v/>
      </c>
      <c r="DP90" s="21" t="str">
        <f t="shared" si="143"/>
        <v/>
      </c>
      <c r="DQ90" s="9" t="str">
        <f t="shared" si="153"/>
        <v/>
      </c>
      <c r="DR90" s="9" t="str">
        <f t="shared" si="144"/>
        <v/>
      </c>
      <c r="DS90" s="9" t="str">
        <f t="shared" si="145"/>
        <v/>
      </c>
      <c r="DT90" s="9" t="e">
        <f ca="1">IF(AND($AX$3&lt;&gt;"",DO90&lt;&gt;"",DQ90&gt;=IF(DQ91="",0,DQ91)),SUM(INDIRECT("ds"&amp;ROW()-DQ90+1):DS90),"")</f>
        <v>#N/A</v>
      </c>
      <c r="DU90" s="9" t="e">
        <f t="shared" ca="1" si="146"/>
        <v>#N/A</v>
      </c>
      <c r="DV90" s="9" t="str">
        <f ca="1">IF(ISERROR(VLOOKUP(DU90*60,単価表!$B$4:$H$51,$AY$3,FALSE)),"",VLOOKUP(DU90*60,単価表!$B$4:$H$51,$AY$3,FALSE))</f>
        <v/>
      </c>
      <c r="DW90" s="9" t="str">
        <f ca="1">IF(DV90="","",DV90+IF(OR(TEXT($AX$3,"000000")="651000",TEXT($AX$3,"000000")="652000",TEXT($AX$3,"000000")="653000"),VLOOKUP(DU90*60,単価表!$B$4:$H$51,$AZ$3,FALSE),0))</f>
        <v/>
      </c>
      <c r="DX90" s="9" t="str">
        <f t="shared" si="147"/>
        <v/>
      </c>
      <c r="DY90" s="9" t="str">
        <f t="shared" si="148"/>
        <v/>
      </c>
      <c r="DZ90" s="9" cm="1">
        <f t="array" ref="DZ90">IF(AND($B90&lt;&gt;"",$F90&lt;&gt;"",$J90&lt;&gt;"",OR($N90&lt;&gt;"",$Q90&lt;&gt;"",$T90&lt;&gt;"")),SUM(($BE$17:$BE$192&lt;&gt;ROW($B90))*($BF$17:$BF$192=$B90)*($BH$17:$BH$192&gt;$F90)*($BG$17:$BG$192&lt;$J90)),0)</f>
        <v>0</v>
      </c>
      <c r="EA90" s="9" cm="1">
        <f t="array" ref="EA90">IF(AND($B90&lt;&gt;"",$F90&lt;&gt;"",$J90&lt;&gt;"",OR($N90&lt;&gt;"",$Q90&lt;&gt;"",$T90&lt;&gt;"")),SUM(($BY$17:$BY$192&lt;&gt;ROW($B90))*($BZ$17:$BZ$192=$B90)*($CB$17:$CB$192&gt;$F90)*($CA$17:$CA$192&lt;$J90)),0)</f>
        <v>0</v>
      </c>
      <c r="EB90" s="9" cm="1">
        <f t="array" ref="EB90">IF(AND($B90&lt;&gt;"",$F90&lt;&gt;"",$J90&lt;&gt;"",OR($N90&lt;&gt;"",$Q90&lt;&gt;"",$T90&lt;&gt;"")),SUM(($CS$17:$CS$192&lt;&gt;ROW($B90))*($CT$17:$CT$192=$B90)*($CV$17:$CV$192&gt;$F90)*($CU$17:$CU$192&lt;$J90)),0)</f>
        <v>0</v>
      </c>
      <c r="EC90" s="9" cm="1">
        <f t="array" ref="EC90">IF(AND($B90&lt;&gt;"",$F90&lt;&gt;"",$J90&lt;&gt;"",OR($N90&lt;&gt;"",$Q90&lt;&gt;"",$T90&lt;&gt;"")),SUM(($DM$17:$DM$192&lt;&gt;ROW($B90))*($DN$17:$DN$192=$B90)*($DP$17:$DP$192&gt;$F90)*($DO$17:$DO$192&lt;$J90)),0)</f>
        <v>0</v>
      </c>
      <c r="ED90" s="9">
        <f t="shared" ca="1" si="149"/>
        <v>0</v>
      </c>
    </row>
    <row r="91" spans="2:134" ht="21.75" customHeight="1" x14ac:dyDescent="0.4">
      <c r="B91" s="86"/>
      <c r="C91" s="86"/>
      <c r="D91" s="132" t="str">
        <f t="shared" si="99"/>
        <v/>
      </c>
      <c r="E91" s="132"/>
      <c r="F91" s="88"/>
      <c r="G91" s="88"/>
      <c r="H91" s="88"/>
      <c r="I91" s="88"/>
      <c r="J91" s="88"/>
      <c r="K91" s="88"/>
      <c r="L91" s="88"/>
      <c r="M91" s="88"/>
      <c r="N91" s="89"/>
      <c r="O91" s="89"/>
      <c r="P91" s="89"/>
      <c r="Q91" s="89"/>
      <c r="R91" s="89"/>
      <c r="S91" s="89"/>
      <c r="T91" s="89"/>
      <c r="U91" s="89"/>
      <c r="V91" s="89"/>
      <c r="W91" s="133" t="str">
        <f t="shared" si="95"/>
        <v/>
      </c>
      <c r="X91" s="133"/>
      <c r="Y91" s="133"/>
      <c r="Z91" s="133" t="str">
        <f t="shared" si="96"/>
        <v/>
      </c>
      <c r="AA91" s="133"/>
      <c r="AB91" s="133"/>
      <c r="AC91" s="134" t="str">
        <f t="shared" si="97"/>
        <v/>
      </c>
      <c r="AD91" s="134"/>
      <c r="AE91" s="134"/>
      <c r="AF91" s="134"/>
      <c r="AG91" s="134" t="str">
        <f t="shared" si="98"/>
        <v/>
      </c>
      <c r="AH91" s="134"/>
      <c r="AI91" s="134"/>
      <c r="AJ91" s="134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20"/>
      <c r="AX91" s="10" t="str">
        <f t="shared" si="76"/>
        <v/>
      </c>
      <c r="AY91" s="10" t="str">
        <f t="shared" si="77"/>
        <v/>
      </c>
      <c r="AZ91" s="21" t="str">
        <f t="shared" si="78"/>
        <v/>
      </c>
      <c r="BA91" s="21" t="str">
        <f t="shared" si="79"/>
        <v/>
      </c>
      <c r="BB91" s="10" t="str">
        <f t="shared" si="100"/>
        <v/>
      </c>
      <c r="BC91" s="10" t="str">
        <f t="shared" si="81"/>
        <v/>
      </c>
      <c r="BD91" s="10" t="str">
        <f t="shared" si="82"/>
        <v/>
      </c>
      <c r="BE91" s="9" t="str">
        <f t="shared" si="101"/>
        <v/>
      </c>
      <c r="BF91" s="9" t="str">
        <f t="shared" si="102"/>
        <v/>
      </c>
      <c r="BG91" s="21" t="str">
        <f t="shared" si="103"/>
        <v/>
      </c>
      <c r="BH91" s="21" t="str">
        <f t="shared" si="104"/>
        <v/>
      </c>
      <c r="BI91" s="9" t="str">
        <f t="shared" si="150"/>
        <v/>
      </c>
      <c r="BJ91" s="10" t="str">
        <f t="shared" si="105"/>
        <v/>
      </c>
      <c r="BK91" s="9" t="str">
        <f t="shared" si="106"/>
        <v/>
      </c>
      <c r="BL91" s="9" t="str">
        <f t="shared" si="107"/>
        <v/>
      </c>
      <c r="BM91" s="9" t="str">
        <f t="shared" si="108"/>
        <v/>
      </c>
      <c r="BN91" s="9" t="e">
        <f ca="1">IF(AND($AX$3&lt;&gt;"",BG91&lt;&gt;"",BI91&gt;=IF(BI92="",0,BI92)),SUM(INDIRECT("bm"&amp;ROW()-BI91+1):BM91),"")</f>
        <v>#N/A</v>
      </c>
      <c r="BO91" s="9" t="e">
        <f t="shared" ca="1" si="109"/>
        <v>#N/A</v>
      </c>
      <c r="BP91" s="9" t="str">
        <f ca="1">IF(ISERROR(VLOOKUP(BO91*60,単価表!$B$4:$H$51,$AY$3,FALSE)),"",VLOOKUP(BO91*60,単価表!$B$4:$H$51,$AY$3,FALSE))</f>
        <v/>
      </c>
      <c r="BQ91" s="9" t="str">
        <f t="shared" si="110"/>
        <v/>
      </c>
      <c r="BR91" s="9" t="str">
        <f t="shared" si="111"/>
        <v/>
      </c>
      <c r="BS91" s="9" t="str">
        <f t="shared" si="112"/>
        <v/>
      </c>
      <c r="BT91" s="9" t="str">
        <f t="shared" si="113"/>
        <v/>
      </c>
      <c r="BU91" s="21" t="str">
        <f t="shared" si="114"/>
        <v/>
      </c>
      <c r="BV91" s="21" t="str">
        <f t="shared" si="115"/>
        <v/>
      </c>
      <c r="BW91" s="10" t="str">
        <f t="shared" si="116"/>
        <v/>
      </c>
      <c r="BX91" s="9" t="str">
        <f t="shared" si="117"/>
        <v/>
      </c>
      <c r="BY91" s="9" t="str">
        <f t="shared" si="118"/>
        <v/>
      </c>
      <c r="BZ91" s="9" t="str">
        <f t="shared" si="119"/>
        <v/>
      </c>
      <c r="CA91" s="21" t="str">
        <f t="shared" si="120"/>
        <v/>
      </c>
      <c r="CB91" s="21" t="str">
        <f t="shared" si="121"/>
        <v/>
      </c>
      <c r="CC91" s="9" t="str">
        <f t="shared" si="151"/>
        <v/>
      </c>
      <c r="CD91" s="9" t="str">
        <f t="shared" si="122"/>
        <v/>
      </c>
      <c r="CE91" s="9" t="str">
        <f t="shared" si="123"/>
        <v/>
      </c>
      <c r="CF91" s="9" t="e">
        <f ca="1">IF(AND($AX$3&lt;&gt;"",CA91&lt;&gt;"",CC91&gt;=IF(CC92="",0,CC92)),SUM(INDIRECT("ce"&amp;ROW()-CC91+1):CE91),"")</f>
        <v>#N/A</v>
      </c>
      <c r="CG91" s="9" t="e">
        <f t="shared" ca="1" si="124"/>
        <v>#N/A</v>
      </c>
      <c r="CH91" s="9" t="str">
        <f ca="1">IF(ISERROR(VLOOKUP(CG91*60,単価表!$B$4:$H$51,$AY$3,FALSE)),"",VLOOKUP(CG91*60,単価表!$B$4:$H$51,$AY$3,FALSE))</f>
        <v/>
      </c>
      <c r="CI91" s="9" t="str">
        <f ca="1">IF(CH91="","",CH91+IF(OR(TEXT($AX$3,"000000")="651000",TEXT($AX$3,"000000")="652000",TEXT($AX$3,"000000")="653000"),VLOOKUP(CG91*60,単価表!$B$4:$H$51,$AZ$3,FALSE),0))</f>
        <v/>
      </c>
      <c r="CJ91" s="9" t="str">
        <f t="shared" si="125"/>
        <v/>
      </c>
      <c r="CK91" s="9" t="str">
        <f t="shared" si="126"/>
        <v/>
      </c>
      <c r="CL91" s="9" t="str">
        <f t="shared" si="84"/>
        <v/>
      </c>
      <c r="CM91" s="9" t="str">
        <f t="shared" si="85"/>
        <v/>
      </c>
      <c r="CN91" s="21" t="str">
        <f t="shared" si="86"/>
        <v/>
      </c>
      <c r="CO91" s="21" t="str">
        <f t="shared" si="87"/>
        <v/>
      </c>
      <c r="CP91" s="10" t="str">
        <f t="shared" si="127"/>
        <v/>
      </c>
      <c r="CQ91" s="9" t="str">
        <f t="shared" si="88"/>
        <v/>
      </c>
      <c r="CR91" s="9" t="str">
        <f t="shared" si="89"/>
        <v/>
      </c>
      <c r="CS91" s="9" t="str">
        <f t="shared" si="128"/>
        <v/>
      </c>
      <c r="CT91" s="9" t="str">
        <f t="shared" si="129"/>
        <v/>
      </c>
      <c r="CU91" s="21" t="str">
        <f t="shared" si="130"/>
        <v/>
      </c>
      <c r="CV91" s="21" t="str">
        <f t="shared" si="131"/>
        <v/>
      </c>
      <c r="CW91" s="9" t="str">
        <f t="shared" si="152"/>
        <v/>
      </c>
      <c r="CX91" s="9" t="str">
        <f t="shared" si="132"/>
        <v/>
      </c>
      <c r="CY91" s="9" t="str">
        <f t="shared" si="133"/>
        <v/>
      </c>
      <c r="CZ91" s="9" t="str">
        <f t="shared" si="134"/>
        <v/>
      </c>
      <c r="DA91" s="9" t="str">
        <f t="shared" si="135"/>
        <v/>
      </c>
      <c r="DB91" s="9" t="e">
        <f ca="1">IF(AND($AX$3&lt;&gt;"",CU91&lt;&gt;"",CW91&gt;=IF(CW92="",0,CW92)),SUM(INDIRECT("da"&amp;ROW()-CW91+1):DA91),"")</f>
        <v>#N/A</v>
      </c>
      <c r="DC91" s="9" t="e">
        <f t="shared" ca="1" si="136"/>
        <v>#N/A</v>
      </c>
      <c r="DD91" s="9" t="str">
        <f ca="1">IF(ISERROR(VLOOKUP(DC91*60,単価表!$B$4:$G$51,$AY$3,FALSE)),"",VLOOKUP(DC91*60,単価表!$B$4:$G$51,$AY$3,FALSE))</f>
        <v/>
      </c>
      <c r="DE91" s="9" t="str">
        <f t="shared" si="137"/>
        <v/>
      </c>
      <c r="DF91" s="9" t="str">
        <f t="shared" si="138"/>
        <v/>
      </c>
      <c r="DG91" s="9" t="str">
        <f t="shared" si="90"/>
        <v/>
      </c>
      <c r="DH91" s="9" t="str">
        <f t="shared" si="91"/>
        <v/>
      </c>
      <c r="DI91" s="21" t="str">
        <f t="shared" si="92"/>
        <v/>
      </c>
      <c r="DJ91" s="21" t="str">
        <f t="shared" si="93"/>
        <v/>
      </c>
      <c r="DK91" s="10" t="str">
        <f t="shared" si="139"/>
        <v/>
      </c>
      <c r="DL91" s="9" t="str">
        <f t="shared" si="94"/>
        <v/>
      </c>
      <c r="DM91" s="9" t="str">
        <f t="shared" si="140"/>
        <v/>
      </c>
      <c r="DN91" s="9" t="str">
        <f t="shared" si="141"/>
        <v/>
      </c>
      <c r="DO91" s="21" t="str">
        <f t="shared" si="142"/>
        <v/>
      </c>
      <c r="DP91" s="21" t="str">
        <f t="shared" si="143"/>
        <v/>
      </c>
      <c r="DQ91" s="9" t="str">
        <f t="shared" si="153"/>
        <v/>
      </c>
      <c r="DR91" s="9" t="str">
        <f t="shared" si="144"/>
        <v/>
      </c>
      <c r="DS91" s="9" t="str">
        <f t="shared" si="145"/>
        <v/>
      </c>
      <c r="DT91" s="9" t="e">
        <f ca="1">IF(AND($AX$3&lt;&gt;"",DO91&lt;&gt;"",DQ91&gt;=IF(DQ92="",0,DQ92)),SUM(INDIRECT("ds"&amp;ROW()-DQ91+1):DS91),"")</f>
        <v>#N/A</v>
      </c>
      <c r="DU91" s="9" t="e">
        <f t="shared" ca="1" si="146"/>
        <v>#N/A</v>
      </c>
      <c r="DV91" s="9" t="str">
        <f ca="1">IF(ISERROR(VLOOKUP(DU91*60,単価表!$B$4:$H$51,$AY$3,FALSE)),"",VLOOKUP(DU91*60,単価表!$B$4:$H$51,$AY$3,FALSE))</f>
        <v/>
      </c>
      <c r="DW91" s="9" t="str">
        <f ca="1">IF(DV91="","",DV91+IF(OR(TEXT($AX$3,"000000")="651000",TEXT($AX$3,"000000")="652000",TEXT($AX$3,"000000")="653000"),VLOOKUP(DU91*60,単価表!$B$4:$H$51,$AZ$3,FALSE),0))</f>
        <v/>
      </c>
      <c r="DX91" s="9" t="str">
        <f t="shared" si="147"/>
        <v/>
      </c>
      <c r="DY91" s="9" t="str">
        <f t="shared" si="148"/>
        <v/>
      </c>
      <c r="DZ91" s="9" cm="1">
        <f t="array" ref="DZ91">IF(AND($B91&lt;&gt;"",$F91&lt;&gt;"",$J91&lt;&gt;"",OR($N91&lt;&gt;"",$Q91&lt;&gt;"",$T91&lt;&gt;"")),SUM(($BE$17:$BE$192&lt;&gt;ROW($B91))*($BF$17:$BF$192=$B91)*($BH$17:$BH$192&gt;$F91)*($BG$17:$BG$192&lt;$J91)),0)</f>
        <v>0</v>
      </c>
      <c r="EA91" s="9" cm="1">
        <f t="array" ref="EA91">IF(AND($B91&lt;&gt;"",$F91&lt;&gt;"",$J91&lt;&gt;"",OR($N91&lt;&gt;"",$Q91&lt;&gt;"",$T91&lt;&gt;"")),SUM(($BY$17:$BY$192&lt;&gt;ROW($B91))*($BZ$17:$BZ$192=$B91)*($CB$17:$CB$192&gt;$F91)*($CA$17:$CA$192&lt;$J91)),0)</f>
        <v>0</v>
      </c>
      <c r="EB91" s="9" cm="1">
        <f t="array" ref="EB91">IF(AND($B91&lt;&gt;"",$F91&lt;&gt;"",$J91&lt;&gt;"",OR($N91&lt;&gt;"",$Q91&lt;&gt;"",$T91&lt;&gt;"")),SUM(($CS$17:$CS$192&lt;&gt;ROW($B91))*($CT$17:$CT$192=$B91)*($CV$17:$CV$192&gt;$F91)*($CU$17:$CU$192&lt;$J91)),0)</f>
        <v>0</v>
      </c>
      <c r="EC91" s="9" cm="1">
        <f t="array" ref="EC91">IF(AND($B91&lt;&gt;"",$F91&lt;&gt;"",$J91&lt;&gt;"",OR($N91&lt;&gt;"",$Q91&lt;&gt;"",$T91&lt;&gt;"")),SUM(($DM$17:$DM$192&lt;&gt;ROW($B91))*($DN$17:$DN$192=$B91)*($DP$17:$DP$192&gt;$F91)*($DO$17:$DO$192&lt;$J91)),0)</f>
        <v>0</v>
      </c>
      <c r="ED91" s="9">
        <f t="shared" ca="1" si="149"/>
        <v>0</v>
      </c>
    </row>
    <row r="92" spans="2:134" ht="21.75" customHeight="1" x14ac:dyDescent="0.4">
      <c r="B92" s="86"/>
      <c r="C92" s="86"/>
      <c r="D92" s="132" t="str">
        <f t="shared" si="99"/>
        <v/>
      </c>
      <c r="E92" s="132"/>
      <c r="F92" s="88"/>
      <c r="G92" s="88"/>
      <c r="H92" s="88"/>
      <c r="I92" s="88"/>
      <c r="J92" s="88"/>
      <c r="K92" s="88"/>
      <c r="L92" s="88"/>
      <c r="M92" s="88"/>
      <c r="N92" s="89"/>
      <c r="O92" s="89"/>
      <c r="P92" s="89"/>
      <c r="Q92" s="89"/>
      <c r="R92" s="89"/>
      <c r="S92" s="89"/>
      <c r="T92" s="89"/>
      <c r="U92" s="89"/>
      <c r="V92" s="89"/>
      <c r="W92" s="133" t="str">
        <f t="shared" si="95"/>
        <v/>
      </c>
      <c r="X92" s="133"/>
      <c r="Y92" s="133"/>
      <c r="Z92" s="133" t="str">
        <f t="shared" si="96"/>
        <v/>
      </c>
      <c r="AA92" s="133"/>
      <c r="AB92" s="133"/>
      <c r="AC92" s="134" t="str">
        <f t="shared" si="97"/>
        <v/>
      </c>
      <c r="AD92" s="134"/>
      <c r="AE92" s="134"/>
      <c r="AF92" s="134"/>
      <c r="AG92" s="134" t="str">
        <f t="shared" si="98"/>
        <v/>
      </c>
      <c r="AH92" s="134"/>
      <c r="AI92" s="134"/>
      <c r="AJ92" s="134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20"/>
      <c r="AX92" s="10" t="str">
        <f t="shared" si="76"/>
        <v/>
      </c>
      <c r="AY92" s="10" t="str">
        <f t="shared" si="77"/>
        <v/>
      </c>
      <c r="AZ92" s="21" t="str">
        <f t="shared" si="78"/>
        <v/>
      </c>
      <c r="BA92" s="21" t="str">
        <f t="shared" si="79"/>
        <v/>
      </c>
      <c r="BB92" s="10" t="str">
        <f t="shared" si="100"/>
        <v/>
      </c>
      <c r="BC92" s="10" t="str">
        <f t="shared" si="81"/>
        <v/>
      </c>
      <c r="BD92" s="10" t="str">
        <f t="shared" si="82"/>
        <v/>
      </c>
      <c r="BE92" s="9" t="str">
        <f t="shared" si="101"/>
        <v/>
      </c>
      <c r="BF92" s="9" t="str">
        <f t="shared" si="102"/>
        <v/>
      </c>
      <c r="BG92" s="21" t="str">
        <f t="shared" si="103"/>
        <v/>
      </c>
      <c r="BH92" s="21" t="str">
        <f t="shared" si="104"/>
        <v/>
      </c>
      <c r="BI92" s="9" t="str">
        <f t="shared" si="150"/>
        <v/>
      </c>
      <c r="BJ92" s="10" t="str">
        <f t="shared" si="105"/>
        <v/>
      </c>
      <c r="BK92" s="9" t="str">
        <f t="shared" si="106"/>
        <v/>
      </c>
      <c r="BL92" s="9" t="str">
        <f t="shared" si="107"/>
        <v/>
      </c>
      <c r="BM92" s="9" t="str">
        <f t="shared" si="108"/>
        <v/>
      </c>
      <c r="BN92" s="9" t="e">
        <f ca="1">IF(AND($AX$3&lt;&gt;"",BG92&lt;&gt;"",BI92&gt;=IF(BI93="",0,BI93)),SUM(INDIRECT("bm"&amp;ROW()-BI92+1):BM92),"")</f>
        <v>#N/A</v>
      </c>
      <c r="BO92" s="9" t="e">
        <f t="shared" ca="1" si="109"/>
        <v>#N/A</v>
      </c>
      <c r="BP92" s="9" t="str">
        <f ca="1">IF(ISERROR(VLOOKUP(BO92*60,単価表!$B$4:$H$51,$AY$3,FALSE)),"",VLOOKUP(BO92*60,単価表!$B$4:$H$51,$AY$3,FALSE))</f>
        <v/>
      </c>
      <c r="BQ92" s="9" t="str">
        <f t="shared" si="110"/>
        <v/>
      </c>
      <c r="BR92" s="9" t="str">
        <f t="shared" si="111"/>
        <v/>
      </c>
      <c r="BS92" s="9" t="str">
        <f t="shared" si="112"/>
        <v/>
      </c>
      <c r="BT92" s="9" t="str">
        <f t="shared" si="113"/>
        <v/>
      </c>
      <c r="BU92" s="21" t="str">
        <f t="shared" si="114"/>
        <v/>
      </c>
      <c r="BV92" s="21" t="str">
        <f t="shared" si="115"/>
        <v/>
      </c>
      <c r="BW92" s="10" t="str">
        <f t="shared" si="116"/>
        <v/>
      </c>
      <c r="BX92" s="9" t="str">
        <f t="shared" si="117"/>
        <v/>
      </c>
      <c r="BY92" s="9" t="str">
        <f t="shared" si="118"/>
        <v/>
      </c>
      <c r="BZ92" s="9" t="str">
        <f t="shared" si="119"/>
        <v/>
      </c>
      <c r="CA92" s="21" t="str">
        <f t="shared" si="120"/>
        <v/>
      </c>
      <c r="CB92" s="21" t="str">
        <f t="shared" si="121"/>
        <v/>
      </c>
      <c r="CC92" s="9" t="str">
        <f t="shared" si="151"/>
        <v/>
      </c>
      <c r="CD92" s="9" t="str">
        <f t="shared" si="122"/>
        <v/>
      </c>
      <c r="CE92" s="9" t="str">
        <f t="shared" si="123"/>
        <v/>
      </c>
      <c r="CF92" s="9" t="e">
        <f ca="1">IF(AND($AX$3&lt;&gt;"",CA92&lt;&gt;"",CC92&gt;=IF(CC93="",0,CC93)),SUM(INDIRECT("ce"&amp;ROW()-CC92+1):CE92),"")</f>
        <v>#N/A</v>
      </c>
      <c r="CG92" s="9" t="e">
        <f t="shared" ca="1" si="124"/>
        <v>#N/A</v>
      </c>
      <c r="CH92" s="9" t="str">
        <f ca="1">IF(ISERROR(VLOOKUP(CG92*60,単価表!$B$4:$H$51,$AY$3,FALSE)),"",VLOOKUP(CG92*60,単価表!$B$4:$H$51,$AY$3,FALSE))</f>
        <v/>
      </c>
      <c r="CI92" s="9" t="str">
        <f ca="1">IF(CH92="","",CH92+IF(OR(TEXT($AX$3,"000000")="651000",TEXT($AX$3,"000000")="652000",TEXT($AX$3,"000000")="653000"),VLOOKUP(CG92*60,単価表!$B$4:$H$51,$AZ$3,FALSE),0))</f>
        <v/>
      </c>
      <c r="CJ92" s="9" t="str">
        <f t="shared" si="125"/>
        <v/>
      </c>
      <c r="CK92" s="9" t="str">
        <f t="shared" si="126"/>
        <v/>
      </c>
      <c r="CL92" s="9" t="str">
        <f t="shared" si="84"/>
        <v/>
      </c>
      <c r="CM92" s="9" t="str">
        <f t="shared" si="85"/>
        <v/>
      </c>
      <c r="CN92" s="21" t="str">
        <f t="shared" si="86"/>
        <v/>
      </c>
      <c r="CO92" s="21" t="str">
        <f t="shared" si="87"/>
        <v/>
      </c>
      <c r="CP92" s="10" t="str">
        <f t="shared" si="127"/>
        <v/>
      </c>
      <c r="CQ92" s="9" t="str">
        <f t="shared" si="88"/>
        <v/>
      </c>
      <c r="CR92" s="9" t="str">
        <f t="shared" si="89"/>
        <v/>
      </c>
      <c r="CS92" s="9" t="str">
        <f t="shared" si="128"/>
        <v/>
      </c>
      <c r="CT92" s="9" t="str">
        <f t="shared" si="129"/>
        <v/>
      </c>
      <c r="CU92" s="21" t="str">
        <f t="shared" si="130"/>
        <v/>
      </c>
      <c r="CV92" s="21" t="str">
        <f t="shared" si="131"/>
        <v/>
      </c>
      <c r="CW92" s="9" t="str">
        <f t="shared" si="152"/>
        <v/>
      </c>
      <c r="CX92" s="9" t="str">
        <f t="shared" si="132"/>
        <v/>
      </c>
      <c r="CY92" s="9" t="str">
        <f t="shared" si="133"/>
        <v/>
      </c>
      <c r="CZ92" s="9" t="str">
        <f t="shared" si="134"/>
        <v/>
      </c>
      <c r="DA92" s="9" t="str">
        <f t="shared" si="135"/>
        <v/>
      </c>
      <c r="DB92" s="9" t="e">
        <f ca="1">IF(AND($AX$3&lt;&gt;"",CU92&lt;&gt;"",CW92&gt;=IF(CW93="",0,CW93)),SUM(INDIRECT("da"&amp;ROW()-CW92+1):DA92),"")</f>
        <v>#N/A</v>
      </c>
      <c r="DC92" s="9" t="e">
        <f t="shared" ca="1" si="136"/>
        <v>#N/A</v>
      </c>
      <c r="DD92" s="9" t="str">
        <f ca="1">IF(ISERROR(VLOOKUP(DC92*60,単価表!$B$4:$G$51,$AY$3,FALSE)),"",VLOOKUP(DC92*60,単価表!$B$4:$G$51,$AY$3,FALSE))</f>
        <v/>
      </c>
      <c r="DE92" s="9" t="str">
        <f t="shared" si="137"/>
        <v/>
      </c>
      <c r="DF92" s="9" t="str">
        <f t="shared" si="138"/>
        <v/>
      </c>
      <c r="DG92" s="9" t="str">
        <f t="shared" si="90"/>
        <v/>
      </c>
      <c r="DH92" s="9" t="str">
        <f t="shared" si="91"/>
        <v/>
      </c>
      <c r="DI92" s="21" t="str">
        <f t="shared" si="92"/>
        <v/>
      </c>
      <c r="DJ92" s="21" t="str">
        <f t="shared" si="93"/>
        <v/>
      </c>
      <c r="DK92" s="10" t="str">
        <f t="shared" si="139"/>
        <v/>
      </c>
      <c r="DL92" s="9" t="str">
        <f t="shared" si="94"/>
        <v/>
      </c>
      <c r="DM92" s="9" t="str">
        <f t="shared" si="140"/>
        <v/>
      </c>
      <c r="DN92" s="9" t="str">
        <f t="shared" si="141"/>
        <v/>
      </c>
      <c r="DO92" s="21" t="str">
        <f t="shared" si="142"/>
        <v/>
      </c>
      <c r="DP92" s="21" t="str">
        <f t="shared" si="143"/>
        <v/>
      </c>
      <c r="DQ92" s="9" t="str">
        <f t="shared" si="153"/>
        <v/>
      </c>
      <c r="DR92" s="9" t="str">
        <f t="shared" si="144"/>
        <v/>
      </c>
      <c r="DS92" s="9" t="str">
        <f t="shared" si="145"/>
        <v/>
      </c>
      <c r="DT92" s="9" t="e">
        <f ca="1">IF(AND($AX$3&lt;&gt;"",DO92&lt;&gt;"",DQ92&gt;=IF(DQ93="",0,DQ93)),SUM(INDIRECT("ds"&amp;ROW()-DQ92+1):DS92),"")</f>
        <v>#N/A</v>
      </c>
      <c r="DU92" s="9" t="e">
        <f t="shared" ca="1" si="146"/>
        <v>#N/A</v>
      </c>
      <c r="DV92" s="9" t="str">
        <f ca="1">IF(ISERROR(VLOOKUP(DU92*60,単価表!$B$4:$H$51,$AY$3,FALSE)),"",VLOOKUP(DU92*60,単価表!$B$4:$H$51,$AY$3,FALSE))</f>
        <v/>
      </c>
      <c r="DW92" s="9" t="str">
        <f ca="1">IF(DV92="","",DV92+IF(OR(TEXT($AX$3,"000000")="651000",TEXT($AX$3,"000000")="652000",TEXT($AX$3,"000000")="653000"),VLOOKUP(DU92*60,単価表!$B$4:$H$51,$AZ$3,FALSE),0))</f>
        <v/>
      </c>
      <c r="DX92" s="9" t="str">
        <f t="shared" si="147"/>
        <v/>
      </c>
      <c r="DY92" s="9" t="str">
        <f t="shared" si="148"/>
        <v/>
      </c>
      <c r="DZ92" s="9" cm="1">
        <f t="array" ref="DZ92">IF(AND($B92&lt;&gt;"",$F92&lt;&gt;"",$J92&lt;&gt;"",OR($N92&lt;&gt;"",$Q92&lt;&gt;"",$T92&lt;&gt;"")),SUM(($BE$17:$BE$192&lt;&gt;ROW($B92))*($BF$17:$BF$192=$B92)*($BH$17:$BH$192&gt;$F92)*($BG$17:$BG$192&lt;$J92)),0)</f>
        <v>0</v>
      </c>
      <c r="EA92" s="9" cm="1">
        <f t="array" ref="EA92">IF(AND($B92&lt;&gt;"",$F92&lt;&gt;"",$J92&lt;&gt;"",OR($N92&lt;&gt;"",$Q92&lt;&gt;"",$T92&lt;&gt;"")),SUM(($BY$17:$BY$192&lt;&gt;ROW($B92))*($BZ$17:$BZ$192=$B92)*($CB$17:$CB$192&gt;$F92)*($CA$17:$CA$192&lt;$J92)),0)</f>
        <v>0</v>
      </c>
      <c r="EB92" s="9" cm="1">
        <f t="array" ref="EB92">IF(AND($B92&lt;&gt;"",$F92&lt;&gt;"",$J92&lt;&gt;"",OR($N92&lt;&gt;"",$Q92&lt;&gt;"",$T92&lt;&gt;"")),SUM(($CS$17:$CS$192&lt;&gt;ROW($B92))*($CT$17:$CT$192=$B92)*($CV$17:$CV$192&gt;$F92)*($CU$17:$CU$192&lt;$J92)),0)</f>
        <v>0</v>
      </c>
      <c r="EC92" s="9" cm="1">
        <f t="array" ref="EC92">IF(AND($B92&lt;&gt;"",$F92&lt;&gt;"",$J92&lt;&gt;"",OR($N92&lt;&gt;"",$Q92&lt;&gt;"",$T92&lt;&gt;"")),SUM(($DM$17:$DM$192&lt;&gt;ROW($B92))*($DN$17:$DN$192=$B92)*($DP$17:$DP$192&gt;$F92)*($DO$17:$DO$192&lt;$J92)),0)</f>
        <v>0</v>
      </c>
      <c r="ED92" s="9">
        <f t="shared" ca="1" si="149"/>
        <v>0</v>
      </c>
    </row>
    <row r="93" spans="2:134" ht="21.75" customHeight="1" x14ac:dyDescent="0.4">
      <c r="B93" s="86"/>
      <c r="C93" s="86"/>
      <c r="D93" s="132" t="str">
        <f t="shared" si="99"/>
        <v/>
      </c>
      <c r="E93" s="132"/>
      <c r="F93" s="88"/>
      <c r="G93" s="88"/>
      <c r="H93" s="88"/>
      <c r="I93" s="88"/>
      <c r="J93" s="88"/>
      <c r="K93" s="88"/>
      <c r="L93" s="88"/>
      <c r="M93" s="88"/>
      <c r="N93" s="89"/>
      <c r="O93" s="89"/>
      <c r="P93" s="89"/>
      <c r="Q93" s="89"/>
      <c r="R93" s="89"/>
      <c r="S93" s="89"/>
      <c r="T93" s="89"/>
      <c r="U93" s="89"/>
      <c r="V93" s="89"/>
      <c r="W93" s="133" t="str">
        <f t="shared" si="95"/>
        <v/>
      </c>
      <c r="X93" s="133"/>
      <c r="Y93" s="133"/>
      <c r="Z93" s="133" t="str">
        <f t="shared" si="96"/>
        <v/>
      </c>
      <c r="AA93" s="133"/>
      <c r="AB93" s="133"/>
      <c r="AC93" s="134" t="str">
        <f t="shared" si="97"/>
        <v/>
      </c>
      <c r="AD93" s="134"/>
      <c r="AE93" s="134"/>
      <c r="AF93" s="134"/>
      <c r="AG93" s="134" t="str">
        <f t="shared" si="98"/>
        <v/>
      </c>
      <c r="AH93" s="134"/>
      <c r="AI93" s="134"/>
      <c r="AJ93" s="134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20"/>
      <c r="AX93" s="10" t="str">
        <f t="shared" si="76"/>
        <v/>
      </c>
      <c r="AY93" s="10" t="str">
        <f t="shared" si="77"/>
        <v/>
      </c>
      <c r="AZ93" s="21" t="str">
        <f t="shared" si="78"/>
        <v/>
      </c>
      <c r="BA93" s="21" t="str">
        <f t="shared" si="79"/>
        <v/>
      </c>
      <c r="BB93" s="10" t="str">
        <f t="shared" si="100"/>
        <v/>
      </c>
      <c r="BC93" s="10" t="str">
        <f t="shared" si="81"/>
        <v/>
      </c>
      <c r="BD93" s="10" t="str">
        <f t="shared" si="82"/>
        <v/>
      </c>
      <c r="BE93" s="9" t="str">
        <f t="shared" si="101"/>
        <v/>
      </c>
      <c r="BF93" s="9" t="str">
        <f t="shared" si="102"/>
        <v/>
      </c>
      <c r="BG93" s="21" t="str">
        <f t="shared" si="103"/>
        <v/>
      </c>
      <c r="BH93" s="21" t="str">
        <f t="shared" si="104"/>
        <v/>
      </c>
      <c r="BI93" s="9" t="str">
        <f t="shared" si="150"/>
        <v/>
      </c>
      <c r="BJ93" s="10" t="str">
        <f t="shared" si="105"/>
        <v/>
      </c>
      <c r="BK93" s="9" t="str">
        <f t="shared" si="106"/>
        <v/>
      </c>
      <c r="BL93" s="9" t="str">
        <f t="shared" si="107"/>
        <v/>
      </c>
      <c r="BM93" s="9" t="str">
        <f t="shared" si="108"/>
        <v/>
      </c>
      <c r="BN93" s="9" t="e">
        <f ca="1">IF(AND($AX$3&lt;&gt;"",BG93&lt;&gt;"",BI93&gt;=IF(BI94="",0,BI94)),SUM(INDIRECT("bm"&amp;ROW()-BI93+1):BM93),"")</f>
        <v>#N/A</v>
      </c>
      <c r="BO93" s="9" t="e">
        <f t="shared" ca="1" si="109"/>
        <v>#N/A</v>
      </c>
      <c r="BP93" s="9" t="str">
        <f ca="1">IF(ISERROR(VLOOKUP(BO93*60,単価表!$B$4:$H$51,$AY$3,FALSE)),"",VLOOKUP(BO93*60,単価表!$B$4:$H$51,$AY$3,FALSE))</f>
        <v/>
      </c>
      <c r="BQ93" s="9" t="str">
        <f t="shared" si="110"/>
        <v/>
      </c>
      <c r="BR93" s="9" t="str">
        <f t="shared" si="111"/>
        <v/>
      </c>
      <c r="BS93" s="9" t="str">
        <f t="shared" si="112"/>
        <v/>
      </c>
      <c r="BT93" s="9" t="str">
        <f t="shared" si="113"/>
        <v/>
      </c>
      <c r="BU93" s="21" t="str">
        <f t="shared" si="114"/>
        <v/>
      </c>
      <c r="BV93" s="21" t="str">
        <f t="shared" si="115"/>
        <v/>
      </c>
      <c r="BW93" s="10" t="str">
        <f t="shared" si="116"/>
        <v/>
      </c>
      <c r="BX93" s="9" t="str">
        <f t="shared" si="117"/>
        <v/>
      </c>
      <c r="BY93" s="9" t="str">
        <f t="shared" si="118"/>
        <v/>
      </c>
      <c r="BZ93" s="9" t="str">
        <f t="shared" si="119"/>
        <v/>
      </c>
      <c r="CA93" s="21" t="str">
        <f t="shared" si="120"/>
        <v/>
      </c>
      <c r="CB93" s="21" t="str">
        <f t="shared" si="121"/>
        <v/>
      </c>
      <c r="CC93" s="9" t="str">
        <f t="shared" si="151"/>
        <v/>
      </c>
      <c r="CD93" s="9" t="str">
        <f t="shared" si="122"/>
        <v/>
      </c>
      <c r="CE93" s="9" t="str">
        <f t="shared" si="123"/>
        <v/>
      </c>
      <c r="CF93" s="9" t="e">
        <f ca="1">IF(AND($AX$3&lt;&gt;"",CA93&lt;&gt;"",CC93&gt;=IF(CC94="",0,CC94)),SUM(INDIRECT("ce"&amp;ROW()-CC93+1):CE93),"")</f>
        <v>#N/A</v>
      </c>
      <c r="CG93" s="9" t="e">
        <f t="shared" ca="1" si="124"/>
        <v>#N/A</v>
      </c>
      <c r="CH93" s="9" t="str">
        <f ca="1">IF(ISERROR(VLOOKUP(CG93*60,単価表!$B$4:$H$51,$AY$3,FALSE)),"",VLOOKUP(CG93*60,単価表!$B$4:$H$51,$AY$3,FALSE))</f>
        <v/>
      </c>
      <c r="CI93" s="9" t="str">
        <f ca="1">IF(CH93="","",CH93+IF(OR(TEXT($AX$3,"000000")="651000",TEXT($AX$3,"000000")="652000",TEXT($AX$3,"000000")="653000"),VLOOKUP(CG93*60,単価表!$B$4:$H$51,$AZ$3,FALSE),0))</f>
        <v/>
      </c>
      <c r="CJ93" s="9" t="str">
        <f t="shared" si="125"/>
        <v/>
      </c>
      <c r="CK93" s="9" t="str">
        <f t="shared" si="126"/>
        <v/>
      </c>
      <c r="CL93" s="9" t="str">
        <f t="shared" si="84"/>
        <v/>
      </c>
      <c r="CM93" s="9" t="str">
        <f t="shared" si="85"/>
        <v/>
      </c>
      <c r="CN93" s="21" t="str">
        <f t="shared" si="86"/>
        <v/>
      </c>
      <c r="CO93" s="21" t="str">
        <f t="shared" si="87"/>
        <v/>
      </c>
      <c r="CP93" s="10" t="str">
        <f t="shared" si="127"/>
        <v/>
      </c>
      <c r="CQ93" s="9" t="str">
        <f t="shared" si="88"/>
        <v/>
      </c>
      <c r="CR93" s="9" t="str">
        <f t="shared" si="89"/>
        <v/>
      </c>
      <c r="CS93" s="9" t="str">
        <f t="shared" si="128"/>
        <v/>
      </c>
      <c r="CT93" s="9" t="str">
        <f t="shared" si="129"/>
        <v/>
      </c>
      <c r="CU93" s="21" t="str">
        <f t="shared" si="130"/>
        <v/>
      </c>
      <c r="CV93" s="21" t="str">
        <f t="shared" si="131"/>
        <v/>
      </c>
      <c r="CW93" s="9" t="str">
        <f t="shared" si="152"/>
        <v/>
      </c>
      <c r="CX93" s="9" t="str">
        <f t="shared" si="132"/>
        <v/>
      </c>
      <c r="CY93" s="9" t="str">
        <f t="shared" si="133"/>
        <v/>
      </c>
      <c r="CZ93" s="9" t="str">
        <f t="shared" si="134"/>
        <v/>
      </c>
      <c r="DA93" s="9" t="str">
        <f t="shared" si="135"/>
        <v/>
      </c>
      <c r="DB93" s="9" t="e">
        <f ca="1">IF(AND($AX$3&lt;&gt;"",CU93&lt;&gt;"",CW93&gt;=IF(CW94="",0,CW94)),SUM(INDIRECT("da"&amp;ROW()-CW93+1):DA93),"")</f>
        <v>#N/A</v>
      </c>
      <c r="DC93" s="9" t="e">
        <f t="shared" ca="1" si="136"/>
        <v>#N/A</v>
      </c>
      <c r="DD93" s="9" t="str">
        <f ca="1">IF(ISERROR(VLOOKUP(DC93*60,単価表!$B$4:$G$51,$AY$3,FALSE)),"",VLOOKUP(DC93*60,単価表!$B$4:$G$51,$AY$3,FALSE))</f>
        <v/>
      </c>
      <c r="DE93" s="9" t="str">
        <f t="shared" si="137"/>
        <v/>
      </c>
      <c r="DF93" s="9" t="str">
        <f t="shared" si="138"/>
        <v/>
      </c>
      <c r="DG93" s="9" t="str">
        <f t="shared" si="90"/>
        <v/>
      </c>
      <c r="DH93" s="9" t="str">
        <f t="shared" si="91"/>
        <v/>
      </c>
      <c r="DI93" s="21" t="str">
        <f t="shared" si="92"/>
        <v/>
      </c>
      <c r="DJ93" s="21" t="str">
        <f t="shared" si="93"/>
        <v/>
      </c>
      <c r="DK93" s="10" t="str">
        <f t="shared" si="139"/>
        <v/>
      </c>
      <c r="DL93" s="9" t="str">
        <f t="shared" si="94"/>
        <v/>
      </c>
      <c r="DM93" s="9" t="str">
        <f t="shared" si="140"/>
        <v/>
      </c>
      <c r="DN93" s="9" t="str">
        <f t="shared" si="141"/>
        <v/>
      </c>
      <c r="DO93" s="21" t="str">
        <f t="shared" si="142"/>
        <v/>
      </c>
      <c r="DP93" s="21" t="str">
        <f t="shared" si="143"/>
        <v/>
      </c>
      <c r="DQ93" s="9" t="str">
        <f t="shared" si="153"/>
        <v/>
      </c>
      <c r="DR93" s="9" t="str">
        <f t="shared" si="144"/>
        <v/>
      </c>
      <c r="DS93" s="9" t="str">
        <f t="shared" si="145"/>
        <v/>
      </c>
      <c r="DT93" s="9" t="e">
        <f ca="1">IF(AND($AX$3&lt;&gt;"",DO93&lt;&gt;"",DQ93&gt;=IF(DQ94="",0,DQ94)),SUM(INDIRECT("ds"&amp;ROW()-DQ93+1):DS93),"")</f>
        <v>#N/A</v>
      </c>
      <c r="DU93" s="9" t="e">
        <f t="shared" ca="1" si="146"/>
        <v>#N/A</v>
      </c>
      <c r="DV93" s="9" t="str">
        <f ca="1">IF(ISERROR(VLOOKUP(DU93*60,単価表!$B$4:$H$51,$AY$3,FALSE)),"",VLOOKUP(DU93*60,単価表!$B$4:$H$51,$AY$3,FALSE))</f>
        <v/>
      </c>
      <c r="DW93" s="9" t="str">
        <f ca="1">IF(DV93="","",DV93+IF(OR(TEXT($AX$3,"000000")="651000",TEXT($AX$3,"000000")="652000",TEXT($AX$3,"000000")="653000"),VLOOKUP(DU93*60,単価表!$B$4:$H$51,$AZ$3,FALSE),0))</f>
        <v/>
      </c>
      <c r="DX93" s="9" t="str">
        <f t="shared" si="147"/>
        <v/>
      </c>
      <c r="DY93" s="9" t="str">
        <f t="shared" si="148"/>
        <v/>
      </c>
      <c r="DZ93" s="9" cm="1">
        <f t="array" ref="DZ93">IF(AND($B93&lt;&gt;"",$F93&lt;&gt;"",$J93&lt;&gt;"",OR($N93&lt;&gt;"",$Q93&lt;&gt;"",$T93&lt;&gt;"")),SUM(($BE$17:$BE$192&lt;&gt;ROW($B93))*($BF$17:$BF$192=$B93)*($BH$17:$BH$192&gt;$F93)*($BG$17:$BG$192&lt;$J93)),0)</f>
        <v>0</v>
      </c>
      <c r="EA93" s="9" cm="1">
        <f t="array" ref="EA93">IF(AND($B93&lt;&gt;"",$F93&lt;&gt;"",$J93&lt;&gt;"",OR($N93&lt;&gt;"",$Q93&lt;&gt;"",$T93&lt;&gt;"")),SUM(($BY$17:$BY$192&lt;&gt;ROW($B93))*($BZ$17:$BZ$192=$B93)*($CB$17:$CB$192&gt;$F93)*($CA$17:$CA$192&lt;$J93)),0)</f>
        <v>0</v>
      </c>
      <c r="EB93" s="9" cm="1">
        <f t="array" ref="EB93">IF(AND($B93&lt;&gt;"",$F93&lt;&gt;"",$J93&lt;&gt;"",OR($N93&lt;&gt;"",$Q93&lt;&gt;"",$T93&lt;&gt;"")),SUM(($CS$17:$CS$192&lt;&gt;ROW($B93))*($CT$17:$CT$192=$B93)*($CV$17:$CV$192&gt;$F93)*($CU$17:$CU$192&lt;$J93)),0)</f>
        <v>0</v>
      </c>
      <c r="EC93" s="9" cm="1">
        <f t="array" ref="EC93">IF(AND($B93&lt;&gt;"",$F93&lt;&gt;"",$J93&lt;&gt;"",OR($N93&lt;&gt;"",$Q93&lt;&gt;"",$T93&lt;&gt;"")),SUM(($DM$17:$DM$192&lt;&gt;ROW($B93))*($DN$17:$DN$192=$B93)*($DP$17:$DP$192&gt;$F93)*($DO$17:$DO$192&lt;$J93)),0)</f>
        <v>0</v>
      </c>
      <c r="ED93" s="9">
        <f t="shared" ca="1" si="149"/>
        <v>0</v>
      </c>
    </row>
    <row r="94" spans="2:134" ht="21.75" customHeight="1" x14ac:dyDescent="0.4">
      <c r="B94" s="86"/>
      <c r="C94" s="86"/>
      <c r="D94" s="132" t="str">
        <f t="shared" si="99"/>
        <v/>
      </c>
      <c r="E94" s="132"/>
      <c r="F94" s="88"/>
      <c r="G94" s="88"/>
      <c r="H94" s="88"/>
      <c r="I94" s="88"/>
      <c r="J94" s="88"/>
      <c r="K94" s="88"/>
      <c r="L94" s="88"/>
      <c r="M94" s="88"/>
      <c r="N94" s="89"/>
      <c r="O94" s="89"/>
      <c r="P94" s="89"/>
      <c r="Q94" s="89"/>
      <c r="R94" s="89"/>
      <c r="S94" s="89"/>
      <c r="T94" s="89"/>
      <c r="U94" s="89"/>
      <c r="V94" s="89"/>
      <c r="W94" s="133" t="str">
        <f t="shared" si="95"/>
        <v/>
      </c>
      <c r="X94" s="133"/>
      <c r="Y94" s="133"/>
      <c r="Z94" s="133" t="str">
        <f t="shared" si="96"/>
        <v/>
      </c>
      <c r="AA94" s="133"/>
      <c r="AB94" s="133"/>
      <c r="AC94" s="134" t="str">
        <f t="shared" si="97"/>
        <v/>
      </c>
      <c r="AD94" s="134"/>
      <c r="AE94" s="134"/>
      <c r="AF94" s="134"/>
      <c r="AG94" s="134" t="str">
        <f t="shared" si="98"/>
        <v/>
      </c>
      <c r="AH94" s="134"/>
      <c r="AI94" s="134"/>
      <c r="AJ94" s="134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20"/>
      <c r="AX94" s="10" t="str">
        <f t="shared" si="76"/>
        <v/>
      </c>
      <c r="AY94" s="10" t="str">
        <f t="shared" si="77"/>
        <v/>
      </c>
      <c r="AZ94" s="21" t="str">
        <f t="shared" si="78"/>
        <v/>
      </c>
      <c r="BA94" s="21" t="str">
        <f t="shared" si="79"/>
        <v/>
      </c>
      <c r="BB94" s="10" t="str">
        <f t="shared" si="100"/>
        <v/>
      </c>
      <c r="BC94" s="10" t="str">
        <f t="shared" si="81"/>
        <v/>
      </c>
      <c r="BD94" s="10" t="str">
        <f t="shared" si="82"/>
        <v/>
      </c>
      <c r="BE94" s="9" t="str">
        <f t="shared" si="101"/>
        <v/>
      </c>
      <c r="BF94" s="9" t="str">
        <f t="shared" si="102"/>
        <v/>
      </c>
      <c r="BG94" s="21" t="str">
        <f t="shared" si="103"/>
        <v/>
      </c>
      <c r="BH94" s="21" t="str">
        <f t="shared" si="104"/>
        <v/>
      </c>
      <c r="BI94" s="9" t="str">
        <f t="shared" si="150"/>
        <v/>
      </c>
      <c r="BJ94" s="10" t="str">
        <f t="shared" si="105"/>
        <v/>
      </c>
      <c r="BK94" s="9" t="str">
        <f t="shared" si="106"/>
        <v/>
      </c>
      <c r="BL94" s="9" t="str">
        <f t="shared" si="107"/>
        <v/>
      </c>
      <c r="BM94" s="9" t="str">
        <f t="shared" si="108"/>
        <v/>
      </c>
      <c r="BN94" s="9" t="e">
        <f ca="1">IF(AND($AX$3&lt;&gt;"",BG94&lt;&gt;"",BI94&gt;=IF(BI95="",0,BI95)),SUM(INDIRECT("bm"&amp;ROW()-BI94+1):BM94),"")</f>
        <v>#N/A</v>
      </c>
      <c r="BO94" s="9" t="e">
        <f t="shared" ca="1" si="109"/>
        <v>#N/A</v>
      </c>
      <c r="BP94" s="9" t="str">
        <f ca="1">IF(ISERROR(VLOOKUP(BO94*60,単価表!$B$4:$H$51,$AY$3,FALSE)),"",VLOOKUP(BO94*60,単価表!$B$4:$H$51,$AY$3,FALSE))</f>
        <v/>
      </c>
      <c r="BQ94" s="9" t="str">
        <f t="shared" si="110"/>
        <v/>
      </c>
      <c r="BR94" s="9" t="str">
        <f t="shared" si="111"/>
        <v/>
      </c>
      <c r="BS94" s="9" t="str">
        <f t="shared" si="112"/>
        <v/>
      </c>
      <c r="BT94" s="9" t="str">
        <f t="shared" si="113"/>
        <v/>
      </c>
      <c r="BU94" s="21" t="str">
        <f t="shared" si="114"/>
        <v/>
      </c>
      <c r="BV94" s="21" t="str">
        <f t="shared" si="115"/>
        <v/>
      </c>
      <c r="BW94" s="10" t="str">
        <f t="shared" si="116"/>
        <v/>
      </c>
      <c r="BX94" s="9" t="str">
        <f t="shared" si="117"/>
        <v/>
      </c>
      <c r="BY94" s="9" t="str">
        <f t="shared" si="118"/>
        <v/>
      </c>
      <c r="BZ94" s="9" t="str">
        <f t="shared" si="119"/>
        <v/>
      </c>
      <c r="CA94" s="21" t="str">
        <f t="shared" si="120"/>
        <v/>
      </c>
      <c r="CB94" s="21" t="str">
        <f t="shared" si="121"/>
        <v/>
      </c>
      <c r="CC94" s="9" t="str">
        <f t="shared" si="151"/>
        <v/>
      </c>
      <c r="CD94" s="9" t="str">
        <f t="shared" si="122"/>
        <v/>
      </c>
      <c r="CE94" s="9" t="str">
        <f t="shared" si="123"/>
        <v/>
      </c>
      <c r="CF94" s="9" t="e">
        <f ca="1">IF(AND($AX$3&lt;&gt;"",CA94&lt;&gt;"",CC94&gt;=IF(CC95="",0,CC95)),SUM(INDIRECT("ce"&amp;ROW()-CC94+1):CE94),"")</f>
        <v>#N/A</v>
      </c>
      <c r="CG94" s="9" t="e">
        <f t="shared" ca="1" si="124"/>
        <v>#N/A</v>
      </c>
      <c r="CH94" s="9" t="str">
        <f ca="1">IF(ISERROR(VLOOKUP(CG94*60,単価表!$B$4:$H$51,$AY$3,FALSE)),"",VLOOKUP(CG94*60,単価表!$B$4:$H$51,$AY$3,FALSE))</f>
        <v/>
      </c>
      <c r="CI94" s="9" t="str">
        <f ca="1">IF(CH94="","",CH94+IF(OR(TEXT($AX$3,"000000")="651000",TEXT($AX$3,"000000")="652000",TEXT($AX$3,"000000")="653000"),VLOOKUP(CG94*60,単価表!$B$4:$H$51,$AZ$3,FALSE),0))</f>
        <v/>
      </c>
      <c r="CJ94" s="9" t="str">
        <f t="shared" si="125"/>
        <v/>
      </c>
      <c r="CK94" s="9" t="str">
        <f t="shared" si="126"/>
        <v/>
      </c>
      <c r="CL94" s="9" t="str">
        <f t="shared" si="84"/>
        <v/>
      </c>
      <c r="CM94" s="9" t="str">
        <f t="shared" si="85"/>
        <v/>
      </c>
      <c r="CN94" s="21" t="str">
        <f t="shared" si="86"/>
        <v/>
      </c>
      <c r="CO94" s="21" t="str">
        <f t="shared" si="87"/>
        <v/>
      </c>
      <c r="CP94" s="10" t="str">
        <f t="shared" si="127"/>
        <v/>
      </c>
      <c r="CQ94" s="9" t="str">
        <f t="shared" si="88"/>
        <v/>
      </c>
      <c r="CR94" s="9" t="str">
        <f t="shared" si="89"/>
        <v/>
      </c>
      <c r="CS94" s="9" t="str">
        <f t="shared" si="128"/>
        <v/>
      </c>
      <c r="CT94" s="9" t="str">
        <f t="shared" si="129"/>
        <v/>
      </c>
      <c r="CU94" s="21" t="str">
        <f t="shared" si="130"/>
        <v/>
      </c>
      <c r="CV94" s="21" t="str">
        <f t="shared" si="131"/>
        <v/>
      </c>
      <c r="CW94" s="9" t="str">
        <f t="shared" si="152"/>
        <v/>
      </c>
      <c r="CX94" s="9" t="str">
        <f t="shared" si="132"/>
        <v/>
      </c>
      <c r="CY94" s="9" t="str">
        <f t="shared" si="133"/>
        <v/>
      </c>
      <c r="CZ94" s="9" t="str">
        <f t="shared" si="134"/>
        <v/>
      </c>
      <c r="DA94" s="9" t="str">
        <f t="shared" si="135"/>
        <v/>
      </c>
      <c r="DB94" s="9" t="e">
        <f ca="1">IF(AND($AX$3&lt;&gt;"",CU94&lt;&gt;"",CW94&gt;=IF(CW95="",0,CW95)),SUM(INDIRECT("da"&amp;ROW()-CW94+1):DA94),"")</f>
        <v>#N/A</v>
      </c>
      <c r="DC94" s="9" t="e">
        <f t="shared" ca="1" si="136"/>
        <v>#N/A</v>
      </c>
      <c r="DD94" s="9" t="str">
        <f ca="1">IF(ISERROR(VLOOKUP(DC94*60,単価表!$B$4:$G$51,$AY$3,FALSE)),"",VLOOKUP(DC94*60,単価表!$B$4:$G$51,$AY$3,FALSE))</f>
        <v/>
      </c>
      <c r="DE94" s="9" t="str">
        <f t="shared" si="137"/>
        <v/>
      </c>
      <c r="DF94" s="9" t="str">
        <f t="shared" si="138"/>
        <v/>
      </c>
      <c r="DG94" s="9" t="str">
        <f t="shared" si="90"/>
        <v/>
      </c>
      <c r="DH94" s="9" t="str">
        <f t="shared" si="91"/>
        <v/>
      </c>
      <c r="DI94" s="21" t="str">
        <f t="shared" si="92"/>
        <v/>
      </c>
      <c r="DJ94" s="21" t="str">
        <f t="shared" si="93"/>
        <v/>
      </c>
      <c r="DK94" s="10" t="str">
        <f t="shared" si="139"/>
        <v/>
      </c>
      <c r="DL94" s="9" t="str">
        <f t="shared" si="94"/>
        <v/>
      </c>
      <c r="DM94" s="9" t="str">
        <f t="shared" si="140"/>
        <v/>
      </c>
      <c r="DN94" s="9" t="str">
        <f t="shared" si="141"/>
        <v/>
      </c>
      <c r="DO94" s="21" t="str">
        <f t="shared" si="142"/>
        <v/>
      </c>
      <c r="DP94" s="21" t="str">
        <f t="shared" si="143"/>
        <v/>
      </c>
      <c r="DQ94" s="9" t="str">
        <f t="shared" si="153"/>
        <v/>
      </c>
      <c r="DR94" s="9" t="str">
        <f t="shared" si="144"/>
        <v/>
      </c>
      <c r="DS94" s="9" t="str">
        <f t="shared" si="145"/>
        <v/>
      </c>
      <c r="DT94" s="9" t="e">
        <f ca="1">IF(AND($AX$3&lt;&gt;"",DO94&lt;&gt;"",DQ94&gt;=IF(DQ95="",0,DQ95)),SUM(INDIRECT("ds"&amp;ROW()-DQ94+1):DS94),"")</f>
        <v>#N/A</v>
      </c>
      <c r="DU94" s="9" t="e">
        <f t="shared" ca="1" si="146"/>
        <v>#N/A</v>
      </c>
      <c r="DV94" s="9" t="str">
        <f ca="1">IF(ISERROR(VLOOKUP(DU94*60,単価表!$B$4:$H$51,$AY$3,FALSE)),"",VLOOKUP(DU94*60,単価表!$B$4:$H$51,$AY$3,FALSE))</f>
        <v/>
      </c>
      <c r="DW94" s="9" t="str">
        <f ca="1">IF(DV94="","",DV94+IF(OR(TEXT($AX$3,"000000")="651000",TEXT($AX$3,"000000")="652000",TEXT($AX$3,"000000")="653000"),VLOOKUP(DU94*60,単価表!$B$4:$H$51,$AZ$3,FALSE),0))</f>
        <v/>
      </c>
      <c r="DX94" s="9" t="str">
        <f t="shared" si="147"/>
        <v/>
      </c>
      <c r="DY94" s="9" t="str">
        <f t="shared" si="148"/>
        <v/>
      </c>
      <c r="DZ94" s="9" cm="1">
        <f t="array" ref="DZ94">IF(AND($B94&lt;&gt;"",$F94&lt;&gt;"",$J94&lt;&gt;"",OR($N94&lt;&gt;"",$Q94&lt;&gt;"",$T94&lt;&gt;"")),SUM(($BE$17:$BE$192&lt;&gt;ROW($B94))*($BF$17:$BF$192=$B94)*($BH$17:$BH$192&gt;$F94)*($BG$17:$BG$192&lt;$J94)),0)</f>
        <v>0</v>
      </c>
      <c r="EA94" s="9" cm="1">
        <f t="array" ref="EA94">IF(AND($B94&lt;&gt;"",$F94&lt;&gt;"",$J94&lt;&gt;"",OR($N94&lt;&gt;"",$Q94&lt;&gt;"",$T94&lt;&gt;"")),SUM(($BY$17:$BY$192&lt;&gt;ROW($B94))*($BZ$17:$BZ$192=$B94)*($CB$17:$CB$192&gt;$F94)*($CA$17:$CA$192&lt;$J94)),0)</f>
        <v>0</v>
      </c>
      <c r="EB94" s="9" cm="1">
        <f t="array" ref="EB94">IF(AND($B94&lt;&gt;"",$F94&lt;&gt;"",$J94&lt;&gt;"",OR($N94&lt;&gt;"",$Q94&lt;&gt;"",$T94&lt;&gt;"")),SUM(($CS$17:$CS$192&lt;&gt;ROW($B94))*($CT$17:$CT$192=$B94)*($CV$17:$CV$192&gt;$F94)*($CU$17:$CU$192&lt;$J94)),0)</f>
        <v>0</v>
      </c>
      <c r="EC94" s="9" cm="1">
        <f t="array" ref="EC94">IF(AND($B94&lt;&gt;"",$F94&lt;&gt;"",$J94&lt;&gt;"",OR($N94&lt;&gt;"",$Q94&lt;&gt;"",$T94&lt;&gt;"")),SUM(($DM$17:$DM$192&lt;&gt;ROW($B94))*($DN$17:$DN$192=$B94)*($DP$17:$DP$192&gt;$F94)*($DO$17:$DO$192&lt;$J94)),0)</f>
        <v>0</v>
      </c>
      <c r="ED94" s="9">
        <f t="shared" ca="1" si="149"/>
        <v>0</v>
      </c>
    </row>
    <row r="95" spans="2:134" ht="15" customHeight="1" x14ac:dyDescent="0.4">
      <c r="AX95" s="11"/>
      <c r="AY95" s="11"/>
      <c r="AZ95" s="22"/>
      <c r="BA95" s="22"/>
      <c r="BB95" s="12"/>
      <c r="BC95" s="11"/>
      <c r="BD95" s="11"/>
      <c r="BE95" s="9" t="str">
        <f t="shared" si="101"/>
        <v/>
      </c>
      <c r="BF95" s="9" t="str">
        <f t="shared" si="102"/>
        <v/>
      </c>
      <c r="BG95" s="21" t="str">
        <f t="shared" si="103"/>
        <v/>
      </c>
      <c r="BH95" s="21" t="str">
        <f t="shared" si="104"/>
        <v/>
      </c>
      <c r="BI95" s="9" t="str">
        <f t="shared" si="150"/>
        <v/>
      </c>
      <c r="BJ95" s="10" t="str">
        <f t="shared" si="105"/>
        <v/>
      </c>
      <c r="BK95" s="9" t="str">
        <f t="shared" si="106"/>
        <v/>
      </c>
      <c r="BL95" s="9" t="str">
        <f t="shared" si="107"/>
        <v/>
      </c>
      <c r="BM95" s="9" t="str">
        <f t="shared" si="108"/>
        <v/>
      </c>
      <c r="BN95" s="9" t="e">
        <f ca="1">IF(AND($AX$3&lt;&gt;"",BG95&lt;&gt;"",BI95&gt;=IF(BI96="",0,BI96)),SUM(INDIRECT("bm"&amp;ROW()-BI95+1):BM95),"")</f>
        <v>#N/A</v>
      </c>
      <c r="BO95" s="9" t="e">
        <f t="shared" ca="1" si="109"/>
        <v>#N/A</v>
      </c>
      <c r="BP95" s="9" t="str">
        <f ca="1">IF(ISERROR(VLOOKUP(BO95*60,単価表!$B$4:$H$51,$AY$3,FALSE)),"",VLOOKUP(BO95*60,単価表!$B$4:$H$51,$AY$3,FALSE))</f>
        <v/>
      </c>
      <c r="BQ95" s="9" t="str">
        <f t="shared" si="110"/>
        <v/>
      </c>
      <c r="BR95" s="9" t="str">
        <f t="shared" si="111"/>
        <v/>
      </c>
      <c r="BS95" s="13"/>
      <c r="BT95" s="13"/>
      <c r="BU95" s="22"/>
      <c r="BV95" s="22"/>
      <c r="BW95" s="13"/>
      <c r="BX95" s="13"/>
      <c r="BY95" s="9" t="str">
        <f t="shared" si="118"/>
        <v/>
      </c>
      <c r="BZ95" s="9" t="str">
        <f t="shared" si="119"/>
        <v/>
      </c>
      <c r="CA95" s="21" t="str">
        <f t="shared" si="120"/>
        <v/>
      </c>
      <c r="CB95" s="21" t="str">
        <f t="shared" si="121"/>
        <v/>
      </c>
      <c r="CC95" s="9" t="str">
        <f t="shared" si="151"/>
        <v/>
      </c>
      <c r="CD95" s="9" t="str">
        <f t="shared" si="122"/>
        <v/>
      </c>
      <c r="CE95" s="9" t="str">
        <f t="shared" si="123"/>
        <v/>
      </c>
      <c r="CF95" s="9" t="e">
        <f ca="1">IF(AND($AX$3&lt;&gt;"",CA95&lt;&gt;"",CC95&gt;=IF(CC96="",0,CC96)),SUM(INDIRECT("ce"&amp;ROW()-CC95+1):CE95),"")</f>
        <v>#N/A</v>
      </c>
      <c r="CG95" s="9" t="e">
        <f t="shared" ca="1" si="124"/>
        <v>#N/A</v>
      </c>
      <c r="CH95" s="9" t="str">
        <f ca="1">IF(ISERROR(VLOOKUP(CG95*60,単価表!$B$4:$H$51,$AY$3,FALSE)),"",VLOOKUP(CG95*60,単価表!$B$4:$H$51,$AY$3,FALSE))</f>
        <v/>
      </c>
      <c r="CI95" s="9" t="str">
        <f ca="1">IF(CH95="","",CH95+IF(OR(TEXT($AX$3,"000000")="651000",TEXT($AX$3,"000000")="652000",TEXT($AX$3,"000000")="653000"),VLOOKUP(CG95*60,単価表!$B$4:$H$51,$AZ$3,FALSE),0))</f>
        <v/>
      </c>
      <c r="CJ95" s="9" t="str">
        <f t="shared" si="125"/>
        <v/>
      </c>
      <c r="CK95" s="9" t="str">
        <f t="shared" si="126"/>
        <v/>
      </c>
      <c r="CL95" s="11"/>
      <c r="CM95" s="11"/>
      <c r="CN95" s="22"/>
      <c r="CO95" s="22"/>
      <c r="CP95" s="10" t="str">
        <f t="shared" si="127"/>
        <v/>
      </c>
      <c r="CQ95" s="11"/>
      <c r="CR95" s="11"/>
      <c r="CS95" s="9" t="str">
        <f t="shared" si="128"/>
        <v/>
      </c>
      <c r="CT95" s="9" t="str">
        <f t="shared" si="129"/>
        <v/>
      </c>
      <c r="CU95" s="21" t="str">
        <f t="shared" si="130"/>
        <v/>
      </c>
      <c r="CV95" s="21" t="str">
        <f t="shared" si="131"/>
        <v/>
      </c>
      <c r="CW95" s="9" t="str">
        <f t="shared" si="152"/>
        <v/>
      </c>
      <c r="CX95" s="9" t="str">
        <f t="shared" si="132"/>
        <v/>
      </c>
      <c r="CY95" s="9" t="str">
        <f t="shared" si="133"/>
        <v/>
      </c>
      <c r="CZ95" s="9" t="str">
        <f t="shared" si="134"/>
        <v/>
      </c>
      <c r="DA95" s="9" t="str">
        <f t="shared" si="135"/>
        <v/>
      </c>
      <c r="DB95" s="9" t="e">
        <f ca="1">IF(AND($AX$3&lt;&gt;"",CU95&lt;&gt;"",CW95&gt;=IF(CW96="",0,CW96)),SUM(INDIRECT("da"&amp;ROW()-CW95+1):DA95),"")</f>
        <v>#N/A</v>
      </c>
      <c r="DC95" s="9" t="e">
        <f t="shared" ca="1" si="136"/>
        <v>#N/A</v>
      </c>
      <c r="DD95" s="9" t="str">
        <f ca="1">IF(ISERROR(VLOOKUP(DC95*60,単価表!$B$4:$G$51,$AY$3,FALSE)),"",VLOOKUP(DC95*60,単価表!$B$4:$G$51,$AY$3,FALSE))</f>
        <v/>
      </c>
      <c r="DE95" s="9" t="str">
        <f t="shared" si="137"/>
        <v/>
      </c>
      <c r="DF95" s="9" t="str">
        <f t="shared" si="138"/>
        <v/>
      </c>
      <c r="DG95" s="13"/>
      <c r="DH95" s="13"/>
      <c r="DI95" s="22"/>
      <c r="DJ95" s="22"/>
      <c r="DK95" s="10" t="str">
        <f t="shared" si="139"/>
        <v/>
      </c>
      <c r="DL95" s="13"/>
      <c r="DM95" s="9" t="str">
        <f t="shared" si="140"/>
        <v/>
      </c>
      <c r="DN95" s="9" t="str">
        <f t="shared" si="141"/>
        <v/>
      </c>
      <c r="DO95" s="21" t="str">
        <f t="shared" si="142"/>
        <v/>
      </c>
      <c r="DP95" s="21" t="str">
        <f t="shared" si="143"/>
        <v/>
      </c>
      <c r="DQ95" s="9" t="str">
        <f t="shared" si="153"/>
        <v/>
      </c>
      <c r="DR95" s="9" t="str">
        <f t="shared" si="144"/>
        <v/>
      </c>
      <c r="DS95" s="9" t="str">
        <f t="shared" si="145"/>
        <v/>
      </c>
      <c r="DT95" s="9" t="e">
        <f ca="1">IF(AND($AX$3&lt;&gt;"",DO95&lt;&gt;"",DQ95&gt;=IF(DQ96="",0,DQ96)),SUM(INDIRECT("ds"&amp;ROW()-DQ95+1):DS95),"")</f>
        <v>#N/A</v>
      </c>
      <c r="DU95" s="9" t="e">
        <f t="shared" ca="1" si="146"/>
        <v>#N/A</v>
      </c>
      <c r="DV95" s="9" t="str">
        <f ca="1">IF(ISERROR(VLOOKUP(DU95*60,単価表!$B$4:$H$51,$AY$3,FALSE)),"",VLOOKUP(DU95*60,単価表!$B$4:$H$51,$AY$3,FALSE))</f>
        <v/>
      </c>
      <c r="DW95" s="9" t="str">
        <f ca="1">IF(DV95="","",DV95+IF(OR(TEXT($AX$3,"000000")="651000",TEXT($AX$3,"000000")="652000",TEXT($AX$3,"000000")="653000"),VLOOKUP(DU95*60,単価表!$B$4:$H$51,$AZ$3,FALSE),0))</f>
        <v/>
      </c>
      <c r="DX95" s="9" t="str">
        <f t="shared" si="147"/>
        <v/>
      </c>
      <c r="DY95" s="9" t="str">
        <f t="shared" si="148"/>
        <v/>
      </c>
      <c r="DZ95" s="9" cm="1">
        <f t="array" ref="DZ95">IF(AND($B95&lt;&gt;"",$F95&lt;&gt;"",$J95&lt;&gt;"",OR($N95&lt;&gt;"",$Q95&lt;&gt;"",$T95&lt;&gt;"")),SUM(($BE$17:$BE$192&lt;&gt;ROW($B95))*($BF$17:$BF$192=$B95)*($BH$17:$BH$192&gt;$F95)*($BG$17:$BG$192&lt;$J95)),0)</f>
        <v>0</v>
      </c>
      <c r="EA95" s="9" cm="1">
        <f t="array" ref="EA95">IF(AND($B95&lt;&gt;"",$F95&lt;&gt;"",$J95&lt;&gt;"",OR($N95&lt;&gt;"",$Q95&lt;&gt;"",$T95&lt;&gt;"")),SUM(($BY$17:$BY$192&lt;&gt;ROW($B95))*($BZ$17:$BZ$192=$B95)*($CB$17:$CB$192&gt;$F95)*($CA$17:$CA$192&lt;$J95)),0)</f>
        <v>0</v>
      </c>
      <c r="EB95" s="9" cm="1">
        <f t="array" ref="EB95">IF(AND($B95&lt;&gt;"",$F95&lt;&gt;"",$J95&lt;&gt;"",OR($N95&lt;&gt;"",$Q95&lt;&gt;"",$T95&lt;&gt;"")),SUM(($CS$17:$CS$192&lt;&gt;ROW($B95))*($CT$17:$CT$192=$B95)*($CV$17:$CV$192&gt;$F95)*($CU$17:$CU$192&lt;$J95)),0)</f>
        <v>0</v>
      </c>
      <c r="EC95" s="9" cm="1">
        <f t="array" ref="EC95">IF(AND($B95&lt;&gt;"",$F95&lt;&gt;"",$J95&lt;&gt;"",OR($N95&lt;&gt;"",$Q95&lt;&gt;"",$T95&lt;&gt;"")),SUM(($DM$17:$DM$192&lt;&gt;ROW($B95))*($DN$17:$DN$192=$B95)*($DP$17:$DP$192&gt;$F95)*($DO$17:$DO$192&lt;$J95)),0)</f>
        <v>0</v>
      </c>
      <c r="ED95" s="9">
        <f t="shared" ca="1" si="149"/>
        <v>0</v>
      </c>
    </row>
    <row r="96" spans="2:134" ht="19.5" customHeight="1" x14ac:dyDescent="0.4">
      <c r="B96" s="99" t="s">
        <v>32</v>
      </c>
      <c r="C96" s="100"/>
      <c r="D96" s="100"/>
      <c r="E96" s="101"/>
      <c r="F96" s="96"/>
      <c r="G96" s="96"/>
      <c r="H96" s="96"/>
      <c r="I96" s="96"/>
      <c r="J96" s="96"/>
      <c r="K96" s="96"/>
      <c r="L96" s="96"/>
      <c r="M96" s="96"/>
      <c r="N96" s="95">
        <f>SUM($N$17:$P$45)+SUM($N$66:$P$94)+SUM($N$115:$P$143)+SUM($N$164:$P$192)</f>
        <v>0</v>
      </c>
      <c r="O96" s="95"/>
      <c r="P96" s="95"/>
      <c r="Q96" s="95">
        <f>SUM($Q$17:$S$45)+SUM($Q$66:$S$94)+SUM($Q$115:$S$143)+SUM($Q$164:$S$192)</f>
        <v>0</v>
      </c>
      <c r="R96" s="95"/>
      <c r="S96" s="95"/>
      <c r="T96" s="95">
        <f>SUM($T$17:$V$45)+SUM($T$66:$V$94)+SUM($T$115:$V$143)+SUM($T$164:$V$192)</f>
        <v>0</v>
      </c>
      <c r="U96" s="95"/>
      <c r="V96" s="95"/>
      <c r="W96" s="135">
        <f>SUM($BQ$17:$BQ$45)+SUM($BQ$66:$BQ$94)+SUM($BQ$115:$BQ$143)+SUM($BQ$164:$BQ$192)+SUM($DE$17:$DE$45)+SUM($DE$66:$DE$94)+SUM($DE$115:$DE$143)+SUM($DE$164:$DE$192)</f>
        <v>0</v>
      </c>
      <c r="X96" s="136"/>
      <c r="Y96" s="137"/>
      <c r="Z96" s="135">
        <f>SUM($CJ$17:$CJ$45)+SUM($CJ$66:$CJ$94)+SUM($CJ$115:$CJ$143)+SUM($CJ$164:$CJ$192)+SUM($DX$17:$DX$45)+SUM($DX$66:$DX$94)+SUM($DX$115:$DX$143)+SUM($DX$164:$DX$192)</f>
        <v>0</v>
      </c>
      <c r="AA96" s="136"/>
      <c r="AB96" s="137"/>
      <c r="AC96" s="95">
        <f>SUM($AC$17:$AF$45)+SUM($AC$66:$AF$94)+SUM($AC$115:$AF$143)+SUM($AC$164:$AF$192)</f>
        <v>0</v>
      </c>
      <c r="AD96" s="95"/>
      <c r="AE96" s="95"/>
      <c r="AF96" s="95"/>
      <c r="AG96" s="95">
        <f>SUM($AG$17:$AJ$45)+SUM($AG$66:$AJ$94)+SUM($AG$115:$AJ$143)+SUM($AG$164:$AJ$192)</f>
        <v>0</v>
      </c>
      <c r="AH96" s="95"/>
      <c r="AI96" s="95"/>
      <c r="AJ96" s="95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X96" s="11"/>
      <c r="AY96" s="11"/>
      <c r="AZ96" s="22"/>
      <c r="BA96" s="22"/>
      <c r="BB96" s="12"/>
      <c r="BC96" s="11"/>
      <c r="BD96" s="11"/>
      <c r="BE96" s="9" t="str">
        <f t="shared" si="101"/>
        <v/>
      </c>
      <c r="BF96" s="9" t="str">
        <f t="shared" si="102"/>
        <v/>
      </c>
      <c r="BG96" s="21" t="str">
        <f t="shared" si="103"/>
        <v/>
      </c>
      <c r="BH96" s="21" t="str">
        <f t="shared" si="104"/>
        <v/>
      </c>
      <c r="BI96" s="9" t="str">
        <f t="shared" si="150"/>
        <v/>
      </c>
      <c r="BJ96" s="10" t="str">
        <f t="shared" si="105"/>
        <v/>
      </c>
      <c r="BK96" s="9" t="str">
        <f t="shared" si="106"/>
        <v/>
      </c>
      <c r="BL96" s="9" t="str">
        <f t="shared" si="107"/>
        <v/>
      </c>
      <c r="BM96" s="9" t="str">
        <f t="shared" si="108"/>
        <v/>
      </c>
      <c r="BN96" s="9" t="e">
        <f ca="1">IF(AND($AX$3&lt;&gt;"",BG96&lt;&gt;"",BI96&gt;=IF(BI97="",0,BI97)),SUM(INDIRECT("bm"&amp;ROW()-BI96+1):BM96),"")</f>
        <v>#N/A</v>
      </c>
      <c r="BO96" s="9" t="e">
        <f t="shared" ca="1" si="109"/>
        <v>#N/A</v>
      </c>
      <c r="BP96" s="9" t="str">
        <f ca="1">IF(ISERROR(VLOOKUP(BO96*60,単価表!$B$4:$H$51,$AY$3,FALSE)),"",VLOOKUP(BO96*60,単価表!$B$4:$H$51,$AY$3,FALSE))</f>
        <v/>
      </c>
      <c r="BQ96" s="9" t="str">
        <f t="shared" si="110"/>
        <v/>
      </c>
      <c r="BR96" s="9" t="str">
        <f t="shared" si="111"/>
        <v/>
      </c>
      <c r="BS96" s="13"/>
      <c r="BT96" s="13"/>
      <c r="BU96" s="22"/>
      <c r="BV96" s="22"/>
      <c r="BW96" s="13"/>
      <c r="BX96" s="13"/>
      <c r="BY96" s="9" t="str">
        <f t="shared" si="118"/>
        <v/>
      </c>
      <c r="BZ96" s="9" t="str">
        <f t="shared" si="119"/>
        <v/>
      </c>
      <c r="CA96" s="21" t="str">
        <f t="shared" si="120"/>
        <v/>
      </c>
      <c r="CB96" s="21" t="str">
        <f t="shared" si="121"/>
        <v/>
      </c>
      <c r="CC96" s="9" t="str">
        <f t="shared" si="151"/>
        <v/>
      </c>
      <c r="CD96" s="9" t="str">
        <f t="shared" si="122"/>
        <v/>
      </c>
      <c r="CE96" s="9" t="str">
        <f t="shared" si="123"/>
        <v/>
      </c>
      <c r="CF96" s="9" t="e">
        <f ca="1">IF(AND($AX$3&lt;&gt;"",CA96&lt;&gt;"",CC96&gt;=IF(CC97="",0,CC97)),SUM(INDIRECT("ce"&amp;ROW()-CC96+1):CE96),"")</f>
        <v>#N/A</v>
      </c>
      <c r="CG96" s="9" t="e">
        <f t="shared" ca="1" si="124"/>
        <v>#N/A</v>
      </c>
      <c r="CH96" s="9" t="str">
        <f ca="1">IF(ISERROR(VLOOKUP(CG96*60,単価表!$B$4:$H$51,$AY$3,FALSE)),"",VLOOKUP(CG96*60,単価表!$B$4:$H$51,$AY$3,FALSE))</f>
        <v/>
      </c>
      <c r="CI96" s="9" t="str">
        <f ca="1">IF(CH96="","",CH96+IF(OR(TEXT($AX$3,"000000")="651000",TEXT($AX$3,"000000")="652000",TEXT($AX$3,"000000")="653000"),VLOOKUP(CG96*60,単価表!$B$4:$H$51,$AZ$3,FALSE),0))</f>
        <v/>
      </c>
      <c r="CJ96" s="9" t="str">
        <f t="shared" si="125"/>
        <v/>
      </c>
      <c r="CK96" s="9" t="str">
        <f t="shared" si="126"/>
        <v/>
      </c>
      <c r="CL96" s="11"/>
      <c r="CM96" s="11"/>
      <c r="CN96" s="22"/>
      <c r="CO96" s="22"/>
      <c r="CP96" s="10" t="str">
        <f t="shared" si="127"/>
        <v/>
      </c>
      <c r="CQ96" s="11"/>
      <c r="CR96" s="11"/>
      <c r="CS96" s="9" t="str">
        <f t="shared" si="128"/>
        <v/>
      </c>
      <c r="CT96" s="9" t="str">
        <f t="shared" si="129"/>
        <v/>
      </c>
      <c r="CU96" s="21" t="str">
        <f t="shared" si="130"/>
        <v/>
      </c>
      <c r="CV96" s="21" t="str">
        <f t="shared" si="131"/>
        <v/>
      </c>
      <c r="CW96" s="9" t="str">
        <f t="shared" si="152"/>
        <v/>
      </c>
      <c r="CX96" s="9" t="str">
        <f t="shared" si="132"/>
        <v/>
      </c>
      <c r="CY96" s="9" t="str">
        <f t="shared" si="133"/>
        <v/>
      </c>
      <c r="CZ96" s="9" t="str">
        <f t="shared" si="134"/>
        <v/>
      </c>
      <c r="DA96" s="9" t="str">
        <f t="shared" si="135"/>
        <v/>
      </c>
      <c r="DB96" s="9" t="e">
        <f ca="1">IF(AND($AX$3&lt;&gt;"",CU96&lt;&gt;"",CW96&gt;=IF(CW97="",0,CW97)),SUM(INDIRECT("da"&amp;ROW()-CW96+1):DA96),"")</f>
        <v>#N/A</v>
      </c>
      <c r="DC96" s="9" t="e">
        <f t="shared" ca="1" si="136"/>
        <v>#N/A</v>
      </c>
      <c r="DD96" s="9" t="str">
        <f ca="1">IF(ISERROR(VLOOKUP(DC96*60,単価表!$B$4:$G$51,$AY$3,FALSE)),"",VLOOKUP(DC96*60,単価表!$B$4:$G$51,$AY$3,FALSE))</f>
        <v/>
      </c>
      <c r="DE96" s="9" t="str">
        <f t="shared" si="137"/>
        <v/>
      </c>
      <c r="DF96" s="9" t="str">
        <f t="shared" si="138"/>
        <v/>
      </c>
      <c r="DG96" s="13"/>
      <c r="DH96" s="13"/>
      <c r="DI96" s="22"/>
      <c r="DJ96" s="22"/>
      <c r="DK96" s="10" t="str">
        <f t="shared" si="139"/>
        <v/>
      </c>
      <c r="DL96" s="13"/>
      <c r="DM96" s="9" t="str">
        <f t="shared" si="140"/>
        <v/>
      </c>
      <c r="DN96" s="9" t="str">
        <f t="shared" si="141"/>
        <v/>
      </c>
      <c r="DO96" s="21" t="str">
        <f t="shared" si="142"/>
        <v/>
      </c>
      <c r="DP96" s="21" t="str">
        <f t="shared" si="143"/>
        <v/>
      </c>
      <c r="DQ96" s="9" t="str">
        <f t="shared" si="153"/>
        <v/>
      </c>
      <c r="DR96" s="9" t="str">
        <f t="shared" si="144"/>
        <v/>
      </c>
      <c r="DS96" s="9" t="str">
        <f t="shared" si="145"/>
        <v/>
      </c>
      <c r="DT96" s="9" t="e">
        <f ca="1">IF(AND($AX$3&lt;&gt;"",DO96&lt;&gt;"",DQ96&gt;=IF(DQ97="",0,DQ97)),SUM(INDIRECT("ds"&amp;ROW()-DQ96+1):DS96),"")</f>
        <v>#N/A</v>
      </c>
      <c r="DU96" s="9" t="e">
        <f t="shared" ca="1" si="146"/>
        <v>#N/A</v>
      </c>
      <c r="DV96" s="9" t="str">
        <f ca="1">IF(ISERROR(VLOOKUP(DU96*60,単価表!$B$4:$H$51,$AY$3,FALSE)),"",VLOOKUP(DU96*60,単価表!$B$4:$H$51,$AY$3,FALSE))</f>
        <v/>
      </c>
      <c r="DW96" s="9" t="str">
        <f ca="1">IF(DV96="","",DV96+IF(OR(TEXT($AX$3,"000000")="651000",TEXT($AX$3,"000000")="652000",TEXT($AX$3,"000000")="653000"),VLOOKUP(DU96*60,単価表!$B$4:$H$51,$AZ$3,FALSE),0))</f>
        <v/>
      </c>
      <c r="DX96" s="9" t="str">
        <f t="shared" si="147"/>
        <v/>
      </c>
      <c r="DY96" s="9" t="str">
        <f t="shared" si="148"/>
        <v/>
      </c>
      <c r="DZ96" s="9" cm="1">
        <f t="array" ref="DZ96">IF(AND($B96&lt;&gt;"",$F96&lt;&gt;"",$J96&lt;&gt;"",OR($N96&lt;&gt;"",$Q96&lt;&gt;"",$T96&lt;&gt;"")),SUM(($BE$17:$BE$192&lt;&gt;ROW($B96))*($BF$17:$BF$192=$B96)*($BH$17:$BH$192&gt;$F96)*($BG$17:$BG$192&lt;$J96)),0)</f>
        <v>0</v>
      </c>
      <c r="EA96" s="9" cm="1">
        <f t="array" ref="EA96">IF(AND($B96&lt;&gt;"",$F96&lt;&gt;"",$J96&lt;&gt;"",OR($N96&lt;&gt;"",$Q96&lt;&gt;"",$T96&lt;&gt;"")),SUM(($BY$17:$BY$192&lt;&gt;ROW($B96))*($BZ$17:$BZ$192=$B96)*($CB$17:$CB$192&gt;$F96)*($CA$17:$CA$192&lt;$J96)),0)</f>
        <v>0</v>
      </c>
      <c r="EB96" s="9" cm="1">
        <f t="array" ref="EB96">IF(AND($B96&lt;&gt;"",$F96&lt;&gt;"",$J96&lt;&gt;"",OR($N96&lt;&gt;"",$Q96&lt;&gt;"",$T96&lt;&gt;"")),SUM(($CS$17:$CS$192&lt;&gt;ROW($B96))*($CT$17:$CT$192=$B96)*($CV$17:$CV$192&gt;$F96)*($CU$17:$CU$192&lt;$J96)),0)</f>
        <v>0</v>
      </c>
      <c r="EC96" s="9" cm="1">
        <f t="array" ref="EC96">IF(AND($B96&lt;&gt;"",$F96&lt;&gt;"",$J96&lt;&gt;"",OR($N96&lt;&gt;"",$Q96&lt;&gt;"",$T96&lt;&gt;"")),SUM(($DM$17:$DM$192&lt;&gt;ROW($B96))*($DN$17:$DN$192=$B96)*($DP$17:$DP$192&gt;$F96)*($DO$17:$DO$192&lt;$J96)),0)</f>
        <v>0</v>
      </c>
      <c r="ED96" s="9">
        <f t="shared" ca="1" si="149"/>
        <v>0</v>
      </c>
    </row>
    <row r="97" spans="2:134" ht="18" customHeight="1" x14ac:dyDescent="0.4">
      <c r="AX97" s="11"/>
      <c r="AY97" s="11"/>
      <c r="AZ97" s="22"/>
      <c r="BA97" s="22"/>
      <c r="BB97" s="12"/>
      <c r="BC97" s="11"/>
      <c r="BD97" s="11"/>
      <c r="BE97" s="9" t="str">
        <f t="shared" si="101"/>
        <v/>
      </c>
      <c r="BF97" s="9" t="str">
        <f t="shared" si="102"/>
        <v/>
      </c>
      <c r="BG97" s="21" t="str">
        <f t="shared" si="103"/>
        <v/>
      </c>
      <c r="BH97" s="21" t="str">
        <f t="shared" si="104"/>
        <v/>
      </c>
      <c r="BI97" s="9" t="str">
        <f t="shared" si="150"/>
        <v/>
      </c>
      <c r="BJ97" s="10" t="str">
        <f t="shared" si="105"/>
        <v/>
      </c>
      <c r="BK97" s="9" t="str">
        <f t="shared" si="106"/>
        <v/>
      </c>
      <c r="BL97" s="9" t="str">
        <f t="shared" si="107"/>
        <v/>
      </c>
      <c r="BM97" s="9" t="str">
        <f t="shared" si="108"/>
        <v/>
      </c>
      <c r="BN97" s="9" t="e">
        <f ca="1">IF(AND($AX$3&lt;&gt;"",BG97&lt;&gt;"",BI97&gt;=IF(BI98="",0,BI98)),SUM(INDIRECT("bm"&amp;ROW()-BI97+1):BM97),"")</f>
        <v>#N/A</v>
      </c>
      <c r="BO97" s="9" t="e">
        <f t="shared" ca="1" si="109"/>
        <v>#N/A</v>
      </c>
      <c r="BP97" s="9" t="str">
        <f ca="1">IF(ISERROR(VLOOKUP(BO97*60,単価表!$B$4:$H$51,$AY$3,FALSE)),"",VLOOKUP(BO97*60,単価表!$B$4:$H$51,$AY$3,FALSE))</f>
        <v/>
      </c>
      <c r="BQ97" s="9" t="str">
        <f t="shared" si="110"/>
        <v/>
      </c>
      <c r="BR97" s="9" t="str">
        <f t="shared" si="111"/>
        <v/>
      </c>
      <c r="BS97" s="13"/>
      <c r="BT97" s="13"/>
      <c r="BU97" s="22"/>
      <c r="BV97" s="22"/>
      <c r="BW97" s="13"/>
      <c r="BX97" s="13"/>
      <c r="BY97" s="9" t="str">
        <f t="shared" si="118"/>
        <v/>
      </c>
      <c r="BZ97" s="9" t="str">
        <f t="shared" si="119"/>
        <v/>
      </c>
      <c r="CA97" s="21" t="str">
        <f t="shared" si="120"/>
        <v/>
      </c>
      <c r="CB97" s="21" t="str">
        <f t="shared" si="121"/>
        <v/>
      </c>
      <c r="CC97" s="9" t="str">
        <f t="shared" si="151"/>
        <v/>
      </c>
      <c r="CD97" s="9" t="str">
        <f t="shared" si="122"/>
        <v/>
      </c>
      <c r="CE97" s="9" t="str">
        <f t="shared" si="123"/>
        <v/>
      </c>
      <c r="CF97" s="9" t="e">
        <f ca="1">IF(AND($AX$3&lt;&gt;"",CA97&lt;&gt;"",CC97&gt;=IF(CC98="",0,CC98)),SUM(INDIRECT("ce"&amp;ROW()-CC97+1):CE97),"")</f>
        <v>#N/A</v>
      </c>
      <c r="CG97" s="9" t="e">
        <f t="shared" ca="1" si="124"/>
        <v>#N/A</v>
      </c>
      <c r="CH97" s="9" t="str">
        <f ca="1">IF(ISERROR(VLOOKUP(CG97*60,単価表!$B$4:$H$51,$AY$3,FALSE)),"",VLOOKUP(CG97*60,単価表!$B$4:$H$51,$AY$3,FALSE))</f>
        <v/>
      </c>
      <c r="CI97" s="9" t="str">
        <f ca="1">IF(CH97="","",CH97+IF(OR(TEXT($AX$3,"000000")="651000",TEXT($AX$3,"000000")="652000",TEXT($AX$3,"000000")="653000"),VLOOKUP(CG97*60,単価表!$B$4:$H$51,$AZ$3,FALSE),0))</f>
        <v/>
      </c>
      <c r="CJ97" s="9" t="str">
        <f t="shared" si="125"/>
        <v/>
      </c>
      <c r="CK97" s="9" t="str">
        <f t="shared" si="126"/>
        <v/>
      </c>
      <c r="CL97" s="11"/>
      <c r="CM97" s="11"/>
      <c r="CN97" s="22"/>
      <c r="CO97" s="22"/>
      <c r="CP97" s="10" t="str">
        <f t="shared" si="127"/>
        <v/>
      </c>
      <c r="CQ97" s="11"/>
      <c r="CR97" s="11"/>
      <c r="CS97" s="9" t="str">
        <f t="shared" si="128"/>
        <v/>
      </c>
      <c r="CT97" s="9" t="str">
        <f t="shared" si="129"/>
        <v/>
      </c>
      <c r="CU97" s="21" t="str">
        <f t="shared" si="130"/>
        <v/>
      </c>
      <c r="CV97" s="21" t="str">
        <f t="shared" si="131"/>
        <v/>
      </c>
      <c r="CW97" s="9" t="str">
        <f t="shared" si="152"/>
        <v/>
      </c>
      <c r="CX97" s="9" t="str">
        <f t="shared" si="132"/>
        <v/>
      </c>
      <c r="CY97" s="9" t="str">
        <f t="shared" si="133"/>
        <v/>
      </c>
      <c r="CZ97" s="9" t="str">
        <f t="shared" si="134"/>
        <v/>
      </c>
      <c r="DA97" s="9" t="str">
        <f t="shared" si="135"/>
        <v/>
      </c>
      <c r="DB97" s="9" t="e">
        <f ca="1">IF(AND($AX$3&lt;&gt;"",CU97&lt;&gt;"",CW97&gt;=IF(CW98="",0,CW98)),SUM(INDIRECT("da"&amp;ROW()-CW97+1):DA97),"")</f>
        <v>#N/A</v>
      </c>
      <c r="DC97" s="9" t="e">
        <f t="shared" ca="1" si="136"/>
        <v>#N/A</v>
      </c>
      <c r="DD97" s="9" t="str">
        <f ca="1">IF(ISERROR(VLOOKUP(DC97*60,単価表!$B$4:$G$51,$AY$3,FALSE)),"",VLOOKUP(DC97*60,単価表!$B$4:$G$51,$AY$3,FALSE))</f>
        <v/>
      </c>
      <c r="DE97" s="9" t="str">
        <f t="shared" si="137"/>
        <v/>
      </c>
      <c r="DF97" s="9" t="str">
        <f t="shared" si="138"/>
        <v/>
      </c>
      <c r="DG97" s="13"/>
      <c r="DH97" s="13"/>
      <c r="DI97" s="22"/>
      <c r="DJ97" s="22"/>
      <c r="DK97" s="10" t="str">
        <f t="shared" si="139"/>
        <v/>
      </c>
      <c r="DL97" s="13"/>
      <c r="DM97" s="9" t="str">
        <f t="shared" si="140"/>
        <v/>
      </c>
      <c r="DN97" s="9" t="str">
        <f t="shared" si="141"/>
        <v/>
      </c>
      <c r="DO97" s="21" t="str">
        <f t="shared" si="142"/>
        <v/>
      </c>
      <c r="DP97" s="21" t="str">
        <f t="shared" si="143"/>
        <v/>
      </c>
      <c r="DQ97" s="9" t="str">
        <f t="shared" si="153"/>
        <v/>
      </c>
      <c r="DR97" s="9" t="str">
        <f t="shared" si="144"/>
        <v/>
      </c>
      <c r="DS97" s="9" t="str">
        <f t="shared" si="145"/>
        <v/>
      </c>
      <c r="DT97" s="9" t="e">
        <f ca="1">IF(AND($AX$3&lt;&gt;"",DO97&lt;&gt;"",DQ97&gt;=IF(DQ98="",0,DQ98)),SUM(INDIRECT("ds"&amp;ROW()-DQ97+1):DS97),"")</f>
        <v>#N/A</v>
      </c>
      <c r="DU97" s="9" t="e">
        <f t="shared" ca="1" si="146"/>
        <v>#N/A</v>
      </c>
      <c r="DV97" s="9" t="str">
        <f ca="1">IF(ISERROR(VLOOKUP(DU97*60,単価表!$B$4:$H$51,$AY$3,FALSE)),"",VLOOKUP(DU97*60,単価表!$B$4:$H$51,$AY$3,FALSE))</f>
        <v/>
      </c>
      <c r="DW97" s="9" t="str">
        <f ca="1">IF(DV97="","",DV97+IF(OR(TEXT($AX$3,"000000")="651000",TEXT($AX$3,"000000")="652000",TEXT($AX$3,"000000")="653000"),VLOOKUP(DU97*60,単価表!$B$4:$H$51,$AZ$3,FALSE),0))</f>
        <v/>
      </c>
      <c r="DX97" s="9" t="str">
        <f t="shared" si="147"/>
        <v/>
      </c>
      <c r="DY97" s="9" t="str">
        <f t="shared" si="148"/>
        <v/>
      </c>
      <c r="DZ97" s="9" cm="1">
        <f t="array" ref="DZ97">IF(AND($B97&lt;&gt;"",$F97&lt;&gt;"",$J97&lt;&gt;"",OR($N97&lt;&gt;"",$Q97&lt;&gt;"",$T97&lt;&gt;"")),SUM(($BE$17:$BE$192&lt;&gt;ROW($B97))*($BF$17:$BF$192=$B97)*($BH$17:$BH$192&gt;$F97)*($BG$17:$BG$192&lt;$J97)),0)</f>
        <v>0</v>
      </c>
      <c r="EA97" s="9" cm="1">
        <f t="array" ref="EA97">IF(AND($B97&lt;&gt;"",$F97&lt;&gt;"",$J97&lt;&gt;"",OR($N97&lt;&gt;"",$Q97&lt;&gt;"",$T97&lt;&gt;"")),SUM(($BY$17:$BY$192&lt;&gt;ROW($B97))*($BZ$17:$BZ$192=$B97)*($CB$17:$CB$192&gt;$F97)*($CA$17:$CA$192&lt;$J97)),0)</f>
        <v>0</v>
      </c>
      <c r="EB97" s="9" cm="1">
        <f t="array" ref="EB97">IF(AND($B97&lt;&gt;"",$F97&lt;&gt;"",$J97&lt;&gt;"",OR($N97&lt;&gt;"",$Q97&lt;&gt;"",$T97&lt;&gt;"")),SUM(($CS$17:$CS$192&lt;&gt;ROW($B97))*($CT$17:$CT$192=$B97)*($CV$17:$CV$192&gt;$F97)*($CU$17:$CU$192&lt;$J97)),0)</f>
        <v>0</v>
      </c>
      <c r="EC97" s="9" cm="1">
        <f t="array" ref="EC97">IF(AND($B97&lt;&gt;"",$F97&lt;&gt;"",$J97&lt;&gt;"",OR($N97&lt;&gt;"",$Q97&lt;&gt;"",$T97&lt;&gt;"")),SUM(($DM$17:$DM$192&lt;&gt;ROW($B97))*($DN$17:$DN$192=$B97)*($DP$17:$DP$192&gt;$F97)*($DO$17:$DO$192&lt;$J97)),0)</f>
        <v>0</v>
      </c>
      <c r="ED97" s="9">
        <f t="shared" ca="1" si="149"/>
        <v>0</v>
      </c>
    </row>
    <row r="98" spans="2:134" ht="19.5" customHeight="1" x14ac:dyDescent="0.4">
      <c r="AJ98" s="87">
        <f>IF(COUNT($B$17:$C$45)&gt;0,1,0)+IF(COUNT($B$66:$C$94)&gt;0,1,0)+IF(COUNT($B$115:$C$143)&gt;0,1,0)+IF(COUNT($B$164:$C$192)&gt;0,1,0)</f>
        <v>0</v>
      </c>
      <c r="AK98" s="87"/>
      <c r="AL98" s="87"/>
      <c r="AM98" s="87" t="s">
        <v>30</v>
      </c>
      <c r="AN98" s="87"/>
      <c r="AO98" s="87"/>
      <c r="AP98" s="87">
        <v>2</v>
      </c>
      <c r="AQ98" s="87"/>
      <c r="AR98" s="87"/>
      <c r="AS98" s="87" t="s">
        <v>31</v>
      </c>
      <c r="AT98" s="87"/>
      <c r="AU98" s="87"/>
      <c r="AX98" s="11"/>
      <c r="AY98" s="11"/>
      <c r="AZ98" s="22"/>
      <c r="BA98" s="22"/>
      <c r="BB98" s="12"/>
      <c r="BC98" s="11"/>
      <c r="BD98" s="11"/>
      <c r="BE98" s="9" t="str">
        <f t="shared" si="101"/>
        <v/>
      </c>
      <c r="BF98" s="9" t="str">
        <f t="shared" si="102"/>
        <v/>
      </c>
      <c r="BG98" s="21" t="str">
        <f t="shared" si="103"/>
        <v/>
      </c>
      <c r="BH98" s="21" t="str">
        <f t="shared" si="104"/>
        <v/>
      </c>
      <c r="BI98" s="9" t="str">
        <f t="shared" si="150"/>
        <v/>
      </c>
      <c r="BJ98" s="10" t="str">
        <f t="shared" si="105"/>
        <v/>
      </c>
      <c r="BK98" s="9" t="str">
        <f t="shared" si="106"/>
        <v/>
      </c>
      <c r="BL98" s="9" t="str">
        <f t="shared" si="107"/>
        <v/>
      </c>
      <c r="BM98" s="9" t="str">
        <f t="shared" si="108"/>
        <v/>
      </c>
      <c r="BN98" s="9" t="e">
        <f ca="1">IF(AND($AX$3&lt;&gt;"",BG98&lt;&gt;"",BI98&gt;=IF(BI99="",0,BI99)),SUM(INDIRECT("bm"&amp;ROW()-BI98+1):BM98),"")</f>
        <v>#N/A</v>
      </c>
      <c r="BO98" s="9" t="e">
        <f t="shared" ca="1" si="109"/>
        <v>#N/A</v>
      </c>
      <c r="BP98" s="9" t="str">
        <f ca="1">IF(ISERROR(VLOOKUP(BO98*60,単価表!$B$4:$H$51,$AY$3,FALSE)),"",VLOOKUP(BO98*60,単価表!$B$4:$H$51,$AY$3,FALSE))</f>
        <v/>
      </c>
      <c r="BQ98" s="9" t="str">
        <f t="shared" si="110"/>
        <v/>
      </c>
      <c r="BR98" s="9" t="str">
        <f t="shared" si="111"/>
        <v/>
      </c>
      <c r="BS98" s="13"/>
      <c r="BT98" s="13"/>
      <c r="BU98" s="22"/>
      <c r="BV98" s="22"/>
      <c r="BW98" s="13"/>
      <c r="BX98" s="13"/>
      <c r="BY98" s="9" t="str">
        <f t="shared" si="118"/>
        <v/>
      </c>
      <c r="BZ98" s="9" t="str">
        <f t="shared" si="119"/>
        <v/>
      </c>
      <c r="CA98" s="21" t="str">
        <f t="shared" si="120"/>
        <v/>
      </c>
      <c r="CB98" s="21" t="str">
        <f t="shared" si="121"/>
        <v/>
      </c>
      <c r="CC98" s="9" t="str">
        <f t="shared" si="151"/>
        <v/>
      </c>
      <c r="CD98" s="9" t="str">
        <f t="shared" si="122"/>
        <v/>
      </c>
      <c r="CE98" s="9" t="str">
        <f t="shared" si="123"/>
        <v/>
      </c>
      <c r="CF98" s="9" t="e">
        <f ca="1">IF(AND($AX$3&lt;&gt;"",CA98&lt;&gt;"",CC98&gt;=IF(CC99="",0,CC99)),SUM(INDIRECT("ce"&amp;ROW()-CC98+1):CE98),"")</f>
        <v>#N/A</v>
      </c>
      <c r="CG98" s="9" t="e">
        <f t="shared" ca="1" si="124"/>
        <v>#N/A</v>
      </c>
      <c r="CH98" s="9" t="str">
        <f ca="1">IF(ISERROR(VLOOKUP(CG98*60,単価表!$B$4:$H$51,$AY$3,FALSE)),"",VLOOKUP(CG98*60,単価表!$B$4:$H$51,$AY$3,FALSE))</f>
        <v/>
      </c>
      <c r="CI98" s="9" t="str">
        <f ca="1">IF(CH98="","",CH98+IF(OR(TEXT($AX$3,"000000")="651000",TEXT($AX$3,"000000")="652000",TEXT($AX$3,"000000")="653000"),VLOOKUP(CG98*60,単価表!$B$4:$H$51,$AZ$3,FALSE),0))</f>
        <v/>
      </c>
      <c r="CJ98" s="9" t="str">
        <f t="shared" si="125"/>
        <v/>
      </c>
      <c r="CK98" s="9" t="str">
        <f t="shared" si="126"/>
        <v/>
      </c>
      <c r="CL98" s="11"/>
      <c r="CM98" s="11"/>
      <c r="CN98" s="22"/>
      <c r="CO98" s="22"/>
      <c r="CP98" s="10" t="str">
        <f t="shared" si="127"/>
        <v/>
      </c>
      <c r="CQ98" s="11"/>
      <c r="CR98" s="11"/>
      <c r="CS98" s="9" t="str">
        <f t="shared" si="128"/>
        <v/>
      </c>
      <c r="CT98" s="9" t="str">
        <f t="shared" si="129"/>
        <v/>
      </c>
      <c r="CU98" s="21" t="str">
        <f t="shared" si="130"/>
        <v/>
      </c>
      <c r="CV98" s="21" t="str">
        <f t="shared" si="131"/>
        <v/>
      </c>
      <c r="CW98" s="9" t="str">
        <f t="shared" si="152"/>
        <v/>
      </c>
      <c r="CX98" s="9" t="str">
        <f t="shared" si="132"/>
        <v/>
      </c>
      <c r="CY98" s="9" t="str">
        <f t="shared" si="133"/>
        <v/>
      </c>
      <c r="CZ98" s="9" t="str">
        <f t="shared" si="134"/>
        <v/>
      </c>
      <c r="DA98" s="9" t="str">
        <f t="shared" si="135"/>
        <v/>
      </c>
      <c r="DB98" s="9" t="e">
        <f ca="1">IF(AND($AX$3&lt;&gt;"",CU98&lt;&gt;"",CW98&gt;=IF(CW99="",0,CW99)),SUM(INDIRECT("da"&amp;ROW()-CW98+1):DA98),"")</f>
        <v>#N/A</v>
      </c>
      <c r="DC98" s="9" t="e">
        <f t="shared" ca="1" si="136"/>
        <v>#N/A</v>
      </c>
      <c r="DD98" s="9" t="str">
        <f ca="1">IF(ISERROR(VLOOKUP(DC98*60,単価表!$B$4:$G$51,$AY$3,FALSE)),"",VLOOKUP(DC98*60,単価表!$B$4:$G$51,$AY$3,FALSE))</f>
        <v/>
      </c>
      <c r="DE98" s="9" t="str">
        <f t="shared" si="137"/>
        <v/>
      </c>
      <c r="DF98" s="9" t="str">
        <f t="shared" si="138"/>
        <v/>
      </c>
      <c r="DG98" s="13"/>
      <c r="DH98" s="13"/>
      <c r="DI98" s="22"/>
      <c r="DJ98" s="22"/>
      <c r="DK98" s="10" t="str">
        <f t="shared" si="139"/>
        <v/>
      </c>
      <c r="DL98" s="13"/>
      <c r="DM98" s="9" t="str">
        <f t="shared" si="140"/>
        <v/>
      </c>
      <c r="DN98" s="9" t="str">
        <f t="shared" si="141"/>
        <v/>
      </c>
      <c r="DO98" s="21" t="str">
        <f t="shared" si="142"/>
        <v/>
      </c>
      <c r="DP98" s="21" t="str">
        <f t="shared" si="143"/>
        <v/>
      </c>
      <c r="DQ98" s="9" t="str">
        <f t="shared" si="153"/>
        <v/>
      </c>
      <c r="DR98" s="9" t="str">
        <f t="shared" si="144"/>
        <v/>
      </c>
      <c r="DS98" s="9" t="str">
        <f t="shared" si="145"/>
        <v/>
      </c>
      <c r="DT98" s="9" t="e">
        <f ca="1">IF(AND($AX$3&lt;&gt;"",DO98&lt;&gt;"",DQ98&gt;=IF(DQ99="",0,DQ99)),SUM(INDIRECT("ds"&amp;ROW()-DQ98+1):DS98),"")</f>
        <v>#N/A</v>
      </c>
      <c r="DU98" s="9" t="e">
        <f t="shared" ca="1" si="146"/>
        <v>#N/A</v>
      </c>
      <c r="DV98" s="9" t="str">
        <f ca="1">IF(ISERROR(VLOOKUP(DU98*60,単価表!$B$4:$H$51,$AY$3,FALSE)),"",VLOOKUP(DU98*60,単価表!$B$4:$H$51,$AY$3,FALSE))</f>
        <v/>
      </c>
      <c r="DW98" s="9" t="str">
        <f ca="1">IF(DV98="","",DV98+IF(OR(TEXT($AX$3,"000000")="651000",TEXT($AX$3,"000000")="652000",TEXT($AX$3,"000000")="653000"),VLOOKUP(DU98*60,単価表!$B$4:$H$51,$AZ$3,FALSE),0))</f>
        <v/>
      </c>
      <c r="DX98" s="9" t="str">
        <f t="shared" si="147"/>
        <v/>
      </c>
      <c r="DY98" s="9" t="str">
        <f t="shared" si="148"/>
        <v/>
      </c>
      <c r="DZ98" s="9" cm="1">
        <f t="array" ref="DZ98">IF(AND($B98&lt;&gt;"",$F98&lt;&gt;"",$J98&lt;&gt;"",OR($N98&lt;&gt;"",$Q98&lt;&gt;"",$T98&lt;&gt;"")),SUM(($BE$17:$BE$192&lt;&gt;ROW($B98))*($BF$17:$BF$192=$B98)*($BH$17:$BH$192&gt;$F98)*($BG$17:$BG$192&lt;$J98)),0)</f>
        <v>0</v>
      </c>
      <c r="EA98" s="9" cm="1">
        <f t="array" ref="EA98">IF(AND($B98&lt;&gt;"",$F98&lt;&gt;"",$J98&lt;&gt;"",OR($N98&lt;&gt;"",$Q98&lt;&gt;"",$T98&lt;&gt;"")),SUM(($BY$17:$BY$192&lt;&gt;ROW($B98))*($BZ$17:$BZ$192=$B98)*($CB$17:$CB$192&gt;$F98)*($CA$17:$CA$192&lt;$J98)),0)</f>
        <v>0</v>
      </c>
      <c r="EB98" s="9" cm="1">
        <f t="array" ref="EB98">IF(AND($B98&lt;&gt;"",$F98&lt;&gt;"",$J98&lt;&gt;"",OR($N98&lt;&gt;"",$Q98&lt;&gt;"",$T98&lt;&gt;"")),SUM(($CS$17:$CS$192&lt;&gt;ROW($B98))*($CT$17:$CT$192=$B98)*($CV$17:$CV$192&gt;$F98)*($CU$17:$CU$192&lt;$J98)),0)</f>
        <v>0</v>
      </c>
      <c r="EC98" s="9" cm="1">
        <f t="array" ref="EC98">IF(AND($B98&lt;&gt;"",$F98&lt;&gt;"",$J98&lt;&gt;"",OR($N98&lt;&gt;"",$Q98&lt;&gt;"",$T98&lt;&gt;"")),SUM(($DM$17:$DM$192&lt;&gt;ROW($B98))*($DN$17:$DN$192=$B98)*($DP$17:$DP$192&gt;$F98)*($DO$17:$DO$192&lt;$J98)),0)</f>
        <v>0</v>
      </c>
      <c r="ED98" s="9">
        <f t="shared" ca="1" si="149"/>
        <v>0</v>
      </c>
    </row>
    <row r="99" spans="2:134" ht="18" customHeight="1" x14ac:dyDescent="0.4">
      <c r="B99" s="3" t="s">
        <v>0</v>
      </c>
      <c r="AX99" s="11"/>
      <c r="AY99" s="11"/>
      <c r="AZ99" s="22"/>
      <c r="BA99" s="22"/>
      <c r="BB99" s="12"/>
      <c r="BC99" s="11"/>
      <c r="BD99" s="11"/>
      <c r="BE99" s="9" t="str">
        <f t="shared" si="101"/>
        <v/>
      </c>
      <c r="BF99" s="9" t="str">
        <f t="shared" si="102"/>
        <v/>
      </c>
      <c r="BG99" s="21" t="str">
        <f t="shared" si="103"/>
        <v/>
      </c>
      <c r="BH99" s="21" t="str">
        <f t="shared" si="104"/>
        <v/>
      </c>
      <c r="BI99" s="9" t="str">
        <f t="shared" si="150"/>
        <v/>
      </c>
      <c r="BJ99" s="10" t="str">
        <f t="shared" si="105"/>
        <v/>
      </c>
      <c r="BK99" s="9" t="str">
        <f t="shared" si="106"/>
        <v/>
      </c>
      <c r="BL99" s="9" t="str">
        <f t="shared" si="107"/>
        <v/>
      </c>
      <c r="BM99" s="9" t="str">
        <f t="shared" si="108"/>
        <v/>
      </c>
      <c r="BN99" s="9" t="e">
        <f ca="1">IF(AND($AX$3&lt;&gt;"",BG99&lt;&gt;"",BI99&gt;=IF(BI100="",0,BI100)),SUM(INDIRECT("bm"&amp;ROW()-BI99+1):BM99),"")</f>
        <v>#N/A</v>
      </c>
      <c r="BO99" s="9" t="e">
        <f t="shared" ca="1" si="109"/>
        <v>#N/A</v>
      </c>
      <c r="BP99" s="9" t="str">
        <f ca="1">IF(ISERROR(VLOOKUP(BO99*60,単価表!$B$4:$H$51,$AY$3,FALSE)),"",VLOOKUP(BO99*60,単価表!$B$4:$H$51,$AY$3,FALSE))</f>
        <v/>
      </c>
      <c r="BQ99" s="9" t="str">
        <f t="shared" si="110"/>
        <v/>
      </c>
      <c r="BR99" s="9" t="str">
        <f t="shared" si="111"/>
        <v/>
      </c>
      <c r="BS99" s="13"/>
      <c r="BT99" s="13"/>
      <c r="BU99" s="22"/>
      <c r="BV99" s="22"/>
      <c r="BW99" s="13"/>
      <c r="BX99" s="13"/>
      <c r="BY99" s="9" t="str">
        <f t="shared" si="118"/>
        <v/>
      </c>
      <c r="BZ99" s="9" t="str">
        <f t="shared" si="119"/>
        <v/>
      </c>
      <c r="CA99" s="21" t="str">
        <f t="shared" si="120"/>
        <v/>
      </c>
      <c r="CB99" s="21" t="str">
        <f t="shared" si="121"/>
        <v/>
      </c>
      <c r="CC99" s="9" t="str">
        <f t="shared" si="151"/>
        <v/>
      </c>
      <c r="CD99" s="9" t="str">
        <f t="shared" si="122"/>
        <v/>
      </c>
      <c r="CE99" s="9" t="str">
        <f t="shared" si="123"/>
        <v/>
      </c>
      <c r="CF99" s="9" t="e">
        <f ca="1">IF(AND($AX$3&lt;&gt;"",CA99&lt;&gt;"",CC99&gt;=IF(CC100="",0,CC100)),SUM(INDIRECT("ce"&amp;ROW()-CC99+1):CE99),"")</f>
        <v>#N/A</v>
      </c>
      <c r="CG99" s="9" t="e">
        <f t="shared" ca="1" si="124"/>
        <v>#N/A</v>
      </c>
      <c r="CH99" s="9" t="str">
        <f ca="1">IF(ISERROR(VLOOKUP(CG99*60,単価表!$B$4:$H$51,$AY$3,FALSE)),"",VLOOKUP(CG99*60,単価表!$B$4:$H$51,$AY$3,FALSE))</f>
        <v/>
      </c>
      <c r="CI99" s="9" t="str">
        <f ca="1">IF(CH99="","",CH99+IF(OR(TEXT($AX$3,"000000")="651000",TEXT($AX$3,"000000")="652000",TEXT($AX$3,"000000")="653000"),VLOOKUP(CG99*60,単価表!$B$4:$H$51,$AZ$3,FALSE),0))</f>
        <v/>
      </c>
      <c r="CJ99" s="9" t="str">
        <f t="shared" si="125"/>
        <v/>
      </c>
      <c r="CK99" s="9" t="str">
        <f t="shared" si="126"/>
        <v/>
      </c>
      <c r="CL99" s="11"/>
      <c r="CM99" s="11"/>
      <c r="CN99" s="22"/>
      <c r="CO99" s="22"/>
      <c r="CP99" s="10" t="str">
        <f t="shared" si="127"/>
        <v/>
      </c>
      <c r="CQ99" s="11"/>
      <c r="CR99" s="11"/>
      <c r="CS99" s="9" t="str">
        <f t="shared" si="128"/>
        <v/>
      </c>
      <c r="CT99" s="9" t="str">
        <f t="shared" si="129"/>
        <v/>
      </c>
      <c r="CU99" s="21" t="str">
        <f t="shared" si="130"/>
        <v/>
      </c>
      <c r="CV99" s="21" t="str">
        <f t="shared" si="131"/>
        <v/>
      </c>
      <c r="CW99" s="9" t="str">
        <f t="shared" si="152"/>
        <v/>
      </c>
      <c r="CX99" s="9" t="str">
        <f t="shared" si="132"/>
        <v/>
      </c>
      <c r="CY99" s="9" t="str">
        <f t="shared" si="133"/>
        <v/>
      </c>
      <c r="CZ99" s="9" t="str">
        <f t="shared" si="134"/>
        <v/>
      </c>
      <c r="DA99" s="9" t="str">
        <f t="shared" si="135"/>
        <v/>
      </c>
      <c r="DB99" s="9" t="e">
        <f ca="1">IF(AND($AX$3&lt;&gt;"",CU99&lt;&gt;"",CW99&gt;=IF(CW100="",0,CW100)),SUM(INDIRECT("da"&amp;ROW()-CW99+1):DA99),"")</f>
        <v>#N/A</v>
      </c>
      <c r="DC99" s="9" t="e">
        <f t="shared" ca="1" si="136"/>
        <v>#N/A</v>
      </c>
      <c r="DD99" s="9" t="str">
        <f ca="1">IF(ISERROR(VLOOKUP(DC99*60,単価表!$B$4:$G$51,$AY$3,FALSE)),"",VLOOKUP(DC99*60,単価表!$B$4:$G$51,$AY$3,FALSE))</f>
        <v/>
      </c>
      <c r="DE99" s="9" t="str">
        <f t="shared" si="137"/>
        <v/>
      </c>
      <c r="DF99" s="9" t="str">
        <f t="shared" si="138"/>
        <v/>
      </c>
      <c r="DG99" s="13"/>
      <c r="DH99" s="13"/>
      <c r="DI99" s="22"/>
      <c r="DJ99" s="22"/>
      <c r="DK99" s="10" t="str">
        <f t="shared" si="139"/>
        <v/>
      </c>
      <c r="DL99" s="13"/>
      <c r="DM99" s="9" t="str">
        <f t="shared" si="140"/>
        <v/>
      </c>
      <c r="DN99" s="9" t="str">
        <f t="shared" si="141"/>
        <v/>
      </c>
      <c r="DO99" s="21" t="str">
        <f t="shared" si="142"/>
        <v/>
      </c>
      <c r="DP99" s="21" t="str">
        <f t="shared" si="143"/>
        <v/>
      </c>
      <c r="DQ99" s="9" t="str">
        <f t="shared" si="153"/>
        <v/>
      </c>
      <c r="DR99" s="9" t="str">
        <f t="shared" si="144"/>
        <v/>
      </c>
      <c r="DS99" s="9" t="str">
        <f t="shared" si="145"/>
        <v/>
      </c>
      <c r="DT99" s="9" t="e">
        <f ca="1">IF(AND($AX$3&lt;&gt;"",DO99&lt;&gt;"",DQ99&gt;=IF(DQ100="",0,DQ100)),SUM(INDIRECT("ds"&amp;ROW()-DQ99+1):DS99),"")</f>
        <v>#N/A</v>
      </c>
      <c r="DU99" s="9" t="e">
        <f t="shared" ca="1" si="146"/>
        <v>#N/A</v>
      </c>
      <c r="DV99" s="9" t="str">
        <f ca="1">IF(ISERROR(VLOOKUP(DU99*60,単価表!$B$4:$H$51,$AY$3,FALSE)),"",VLOOKUP(DU99*60,単価表!$B$4:$H$51,$AY$3,FALSE))</f>
        <v/>
      </c>
      <c r="DW99" s="9" t="str">
        <f ca="1">IF(DV99="","",DV99+IF(OR(TEXT($AX$3,"000000")="651000",TEXT($AX$3,"000000")="652000",TEXT($AX$3,"000000")="653000"),VLOOKUP(DU99*60,単価表!$B$4:$H$51,$AZ$3,FALSE),0))</f>
        <v/>
      </c>
      <c r="DX99" s="9" t="str">
        <f t="shared" si="147"/>
        <v/>
      </c>
      <c r="DY99" s="9" t="str">
        <f t="shared" si="148"/>
        <v/>
      </c>
      <c r="DZ99" s="9" cm="1">
        <f t="array" ref="DZ99">IF(AND($B99&lt;&gt;"",$F99&lt;&gt;"",$J99&lt;&gt;"",OR($N99&lt;&gt;"",$Q99&lt;&gt;"",$T99&lt;&gt;"")),SUM(($BE$17:$BE$192&lt;&gt;ROW($B99))*($BF$17:$BF$192=$B99)*($BH$17:$BH$192&gt;$F99)*($BG$17:$BG$192&lt;$J99)),0)</f>
        <v>0</v>
      </c>
      <c r="EA99" s="9" cm="1">
        <f t="array" ref="EA99">IF(AND($B99&lt;&gt;"",$F99&lt;&gt;"",$J99&lt;&gt;"",OR($N99&lt;&gt;"",$Q99&lt;&gt;"",$T99&lt;&gt;"")),SUM(($BY$17:$BY$192&lt;&gt;ROW($B99))*($BZ$17:$BZ$192=$B99)*($CB$17:$CB$192&gt;$F99)*($CA$17:$CA$192&lt;$J99)),0)</f>
        <v>0</v>
      </c>
      <c r="EB99" s="9" cm="1">
        <f t="array" ref="EB99">IF(AND($B99&lt;&gt;"",$F99&lt;&gt;"",$J99&lt;&gt;"",OR($N99&lt;&gt;"",$Q99&lt;&gt;"",$T99&lt;&gt;"")),SUM(($CS$17:$CS$192&lt;&gt;ROW($B99))*($CT$17:$CT$192=$B99)*($CV$17:$CV$192&gt;$F99)*($CU$17:$CU$192&lt;$J99)),0)</f>
        <v>0</v>
      </c>
      <c r="EC99" s="9" cm="1">
        <f t="array" ref="EC99">IF(AND($B99&lt;&gt;"",$F99&lt;&gt;"",$J99&lt;&gt;"",OR($N99&lt;&gt;"",$Q99&lt;&gt;"",$T99&lt;&gt;"")),SUM(($DM$17:$DM$192&lt;&gt;ROW($B99))*($DN$17:$DN$192=$B99)*($DP$17:$DP$192&gt;$F99)*($DO$17:$DO$192&lt;$J99)),0)</f>
        <v>0</v>
      </c>
      <c r="ED99" s="9">
        <f t="shared" ca="1" si="149"/>
        <v>0</v>
      </c>
    </row>
    <row r="100" spans="2:134" ht="18" customHeight="1" x14ac:dyDescent="0.4">
      <c r="C100" s="97">
        <f>C2</f>
        <v>0</v>
      </c>
      <c r="D100" s="73"/>
      <c r="E100" s="73"/>
      <c r="F100" s="73"/>
      <c r="G100" s="73"/>
      <c r="H100" s="2" t="s">
        <v>1</v>
      </c>
      <c r="J100" s="73" t="str">
        <f>J2</f>
        <v/>
      </c>
      <c r="K100" s="73"/>
      <c r="L100" s="2" t="s">
        <v>2</v>
      </c>
      <c r="P100" s="2" t="s">
        <v>3</v>
      </c>
      <c r="AX100" s="11"/>
      <c r="AY100" s="11"/>
      <c r="AZ100" s="22"/>
      <c r="BA100" s="22"/>
      <c r="BB100" s="12"/>
      <c r="BC100" s="11"/>
      <c r="BD100" s="11"/>
      <c r="BE100" s="9" t="str">
        <f t="shared" si="101"/>
        <v/>
      </c>
      <c r="BF100" s="9" t="str">
        <f t="shared" si="102"/>
        <v/>
      </c>
      <c r="BG100" s="21" t="str">
        <f t="shared" si="103"/>
        <v/>
      </c>
      <c r="BH100" s="21" t="str">
        <f t="shared" si="104"/>
        <v/>
      </c>
      <c r="BI100" s="9" t="str">
        <f t="shared" si="150"/>
        <v/>
      </c>
      <c r="BJ100" s="10" t="str">
        <f t="shared" si="105"/>
        <v/>
      </c>
      <c r="BK100" s="9" t="str">
        <f t="shared" si="106"/>
        <v/>
      </c>
      <c r="BL100" s="9" t="str">
        <f t="shared" si="107"/>
        <v/>
      </c>
      <c r="BM100" s="9" t="str">
        <f t="shared" si="108"/>
        <v/>
      </c>
      <c r="BN100" s="9" t="e">
        <f ca="1">IF(AND($AX$3&lt;&gt;"",BG100&lt;&gt;"",BI100&gt;=IF(BI101="",0,BI101)),SUM(INDIRECT("bm"&amp;ROW()-BI100+1):BM100),"")</f>
        <v>#N/A</v>
      </c>
      <c r="BO100" s="9" t="e">
        <f t="shared" ca="1" si="109"/>
        <v>#N/A</v>
      </c>
      <c r="BP100" s="9" t="str">
        <f ca="1">IF(ISERROR(VLOOKUP(BO100*60,単価表!$B$4:$H$51,$AY$3,FALSE)),"",VLOOKUP(BO100*60,単価表!$B$4:$H$51,$AY$3,FALSE))</f>
        <v/>
      </c>
      <c r="BQ100" s="9" t="str">
        <f t="shared" si="110"/>
        <v/>
      </c>
      <c r="BR100" s="9" t="str">
        <f t="shared" si="111"/>
        <v/>
      </c>
      <c r="BS100" s="13"/>
      <c r="BT100" s="13"/>
      <c r="BU100" s="22"/>
      <c r="BV100" s="22"/>
      <c r="BW100" s="13"/>
      <c r="BX100" s="13"/>
      <c r="BY100" s="9" t="str">
        <f t="shared" si="118"/>
        <v/>
      </c>
      <c r="BZ100" s="9" t="str">
        <f t="shared" si="119"/>
        <v/>
      </c>
      <c r="CA100" s="21" t="str">
        <f t="shared" si="120"/>
        <v/>
      </c>
      <c r="CB100" s="21" t="str">
        <f t="shared" si="121"/>
        <v/>
      </c>
      <c r="CC100" s="9" t="str">
        <f t="shared" si="151"/>
        <v/>
      </c>
      <c r="CD100" s="9" t="str">
        <f t="shared" si="122"/>
        <v/>
      </c>
      <c r="CE100" s="9" t="str">
        <f t="shared" si="123"/>
        <v/>
      </c>
      <c r="CF100" s="9" t="e">
        <f ca="1">IF(AND($AX$3&lt;&gt;"",CA100&lt;&gt;"",CC100&gt;=IF(CC101="",0,CC101)),SUM(INDIRECT("ce"&amp;ROW()-CC100+1):CE100),"")</f>
        <v>#N/A</v>
      </c>
      <c r="CG100" s="9" t="e">
        <f t="shared" ca="1" si="124"/>
        <v>#N/A</v>
      </c>
      <c r="CH100" s="9" t="str">
        <f ca="1">IF(ISERROR(VLOOKUP(CG100*60,単価表!$B$4:$H$51,$AY$3,FALSE)),"",VLOOKUP(CG100*60,単価表!$B$4:$H$51,$AY$3,FALSE))</f>
        <v/>
      </c>
      <c r="CI100" s="9" t="str">
        <f ca="1">IF(CH100="","",CH100+IF(OR(TEXT($AX$3,"000000")="651000",TEXT($AX$3,"000000")="652000",TEXT($AX$3,"000000")="653000"),VLOOKUP(CG100*60,単価表!$B$4:$H$51,$AZ$3,FALSE),0))</f>
        <v/>
      </c>
      <c r="CJ100" s="9" t="str">
        <f t="shared" si="125"/>
        <v/>
      </c>
      <c r="CK100" s="9" t="str">
        <f t="shared" si="126"/>
        <v/>
      </c>
      <c r="CL100" s="11"/>
      <c r="CM100" s="11"/>
      <c r="CN100" s="22"/>
      <c r="CO100" s="22"/>
      <c r="CP100" s="10" t="str">
        <f t="shared" si="127"/>
        <v/>
      </c>
      <c r="CQ100" s="11"/>
      <c r="CR100" s="11"/>
      <c r="CS100" s="9" t="str">
        <f t="shared" si="128"/>
        <v/>
      </c>
      <c r="CT100" s="9" t="str">
        <f t="shared" si="129"/>
        <v/>
      </c>
      <c r="CU100" s="21" t="str">
        <f t="shared" si="130"/>
        <v/>
      </c>
      <c r="CV100" s="21" t="str">
        <f t="shared" si="131"/>
        <v/>
      </c>
      <c r="CW100" s="9" t="str">
        <f t="shared" si="152"/>
        <v/>
      </c>
      <c r="CX100" s="9" t="str">
        <f t="shared" si="132"/>
        <v/>
      </c>
      <c r="CY100" s="9" t="str">
        <f t="shared" si="133"/>
        <v/>
      </c>
      <c r="CZ100" s="9" t="str">
        <f t="shared" si="134"/>
        <v/>
      </c>
      <c r="DA100" s="9" t="str">
        <f t="shared" si="135"/>
        <v/>
      </c>
      <c r="DB100" s="9" t="e">
        <f ca="1">IF(AND($AX$3&lt;&gt;"",CU100&lt;&gt;"",CW100&gt;=IF(CW101="",0,CW101)),SUM(INDIRECT("da"&amp;ROW()-CW100+1):DA100),"")</f>
        <v>#N/A</v>
      </c>
      <c r="DC100" s="9" t="e">
        <f t="shared" ca="1" si="136"/>
        <v>#N/A</v>
      </c>
      <c r="DD100" s="9" t="str">
        <f ca="1">IF(ISERROR(VLOOKUP(DC100*60,単価表!$B$4:$G$51,$AY$3,FALSE)),"",VLOOKUP(DC100*60,単価表!$B$4:$G$51,$AY$3,FALSE))</f>
        <v/>
      </c>
      <c r="DE100" s="9" t="str">
        <f t="shared" si="137"/>
        <v/>
      </c>
      <c r="DF100" s="9" t="str">
        <f t="shared" si="138"/>
        <v/>
      </c>
      <c r="DG100" s="13"/>
      <c r="DH100" s="13"/>
      <c r="DI100" s="22"/>
      <c r="DJ100" s="22"/>
      <c r="DK100" s="10" t="str">
        <f t="shared" si="139"/>
        <v/>
      </c>
      <c r="DL100" s="13"/>
      <c r="DM100" s="9" t="str">
        <f t="shared" si="140"/>
        <v/>
      </c>
      <c r="DN100" s="9" t="str">
        <f t="shared" si="141"/>
        <v/>
      </c>
      <c r="DO100" s="21" t="str">
        <f t="shared" si="142"/>
        <v/>
      </c>
      <c r="DP100" s="21" t="str">
        <f t="shared" si="143"/>
        <v/>
      </c>
      <c r="DQ100" s="9" t="str">
        <f t="shared" si="153"/>
        <v/>
      </c>
      <c r="DR100" s="9" t="str">
        <f t="shared" si="144"/>
        <v/>
      </c>
      <c r="DS100" s="9" t="str">
        <f t="shared" si="145"/>
        <v/>
      </c>
      <c r="DT100" s="9" t="e">
        <f ca="1">IF(AND($AX$3&lt;&gt;"",DO100&lt;&gt;"",DQ100&gt;=IF(DQ101="",0,DQ101)),SUM(INDIRECT("ds"&amp;ROW()-DQ100+1):DS100),"")</f>
        <v>#N/A</v>
      </c>
      <c r="DU100" s="9" t="e">
        <f t="shared" ca="1" si="146"/>
        <v>#N/A</v>
      </c>
      <c r="DV100" s="9" t="str">
        <f ca="1">IF(ISERROR(VLOOKUP(DU100*60,単価表!$B$4:$H$51,$AY$3,FALSE)),"",VLOOKUP(DU100*60,単価表!$B$4:$H$51,$AY$3,FALSE))</f>
        <v/>
      </c>
      <c r="DW100" s="9" t="str">
        <f ca="1">IF(DV100="","",DV100+IF(OR(TEXT($AX$3,"000000")="651000",TEXT($AX$3,"000000")="652000",TEXT($AX$3,"000000")="653000"),VLOOKUP(DU100*60,単価表!$B$4:$H$51,$AZ$3,FALSE),0))</f>
        <v/>
      </c>
      <c r="DX100" s="9" t="str">
        <f t="shared" si="147"/>
        <v/>
      </c>
      <c r="DY100" s="9" t="str">
        <f t="shared" si="148"/>
        <v/>
      </c>
      <c r="DZ100" s="9" cm="1">
        <f t="array" ref="DZ100">IF(AND($B100&lt;&gt;"",$F100&lt;&gt;"",$J100&lt;&gt;"",OR($N100&lt;&gt;"",$Q100&lt;&gt;"",$T100&lt;&gt;"")),SUM(($BE$17:$BE$192&lt;&gt;ROW($B100))*($BF$17:$BF$192=$B100)*($BH$17:$BH$192&gt;$F100)*($BG$17:$BG$192&lt;$J100)),0)</f>
        <v>0</v>
      </c>
      <c r="EA100" s="9" cm="1">
        <f t="array" ref="EA100">IF(AND($B100&lt;&gt;"",$F100&lt;&gt;"",$J100&lt;&gt;"",OR($N100&lt;&gt;"",$Q100&lt;&gt;"",$T100&lt;&gt;"")),SUM(($BY$17:$BY$192&lt;&gt;ROW($B100))*($BZ$17:$BZ$192=$B100)*($CB$17:$CB$192&gt;$F100)*($CA$17:$CA$192&lt;$J100)),0)</f>
        <v>0</v>
      </c>
      <c r="EB100" s="9" cm="1">
        <f t="array" ref="EB100">IF(AND($B100&lt;&gt;"",$F100&lt;&gt;"",$J100&lt;&gt;"",OR($N100&lt;&gt;"",$Q100&lt;&gt;"",$T100&lt;&gt;"")),SUM(($CS$17:$CS$192&lt;&gt;ROW($B100))*($CT$17:$CT$192=$B100)*($CV$17:$CV$192&gt;$F100)*($CU$17:$CU$192&lt;$J100)),0)</f>
        <v>0</v>
      </c>
      <c r="EC100" s="9" cm="1">
        <f t="array" ref="EC100">IF(AND($B100&lt;&gt;"",$F100&lt;&gt;"",$J100&lt;&gt;"",OR($N100&lt;&gt;"",$Q100&lt;&gt;"",$T100&lt;&gt;"")),SUM(($DM$17:$DM$192&lt;&gt;ROW($B100))*($DN$17:$DN$192=$B100)*($DP$17:$DP$192&gt;$F100)*($DO$17:$DO$192&lt;$J100)),0)</f>
        <v>0</v>
      </c>
      <c r="ED100" s="9">
        <f t="shared" ca="1" si="149"/>
        <v>0</v>
      </c>
    </row>
    <row r="101" spans="2:134" ht="18" customHeight="1" x14ac:dyDescent="0.4">
      <c r="AX101" s="11"/>
      <c r="AY101" s="11"/>
      <c r="AZ101" s="22"/>
      <c r="BA101" s="22"/>
      <c r="BB101" s="12"/>
      <c r="BC101" s="11"/>
      <c r="BD101" s="11"/>
      <c r="BE101" s="9" t="str">
        <f t="shared" si="101"/>
        <v/>
      </c>
      <c r="BF101" s="9" t="str">
        <f t="shared" si="102"/>
        <v/>
      </c>
      <c r="BG101" s="21" t="str">
        <f t="shared" si="103"/>
        <v/>
      </c>
      <c r="BH101" s="21" t="str">
        <f t="shared" si="104"/>
        <v/>
      </c>
      <c r="BI101" s="9" t="str">
        <f t="shared" si="150"/>
        <v/>
      </c>
      <c r="BJ101" s="10" t="str">
        <f t="shared" si="105"/>
        <v/>
      </c>
      <c r="BK101" s="9" t="str">
        <f t="shared" si="106"/>
        <v/>
      </c>
      <c r="BL101" s="9" t="str">
        <f t="shared" si="107"/>
        <v/>
      </c>
      <c r="BM101" s="9" t="str">
        <f t="shared" si="108"/>
        <v/>
      </c>
      <c r="BN101" s="9" t="e">
        <f ca="1">IF(AND($AX$3&lt;&gt;"",BG101&lt;&gt;"",BI101&gt;=IF(BI102="",0,BI102)),SUM(INDIRECT("bm"&amp;ROW()-BI101+1):BM101),"")</f>
        <v>#N/A</v>
      </c>
      <c r="BO101" s="9" t="e">
        <f t="shared" ca="1" si="109"/>
        <v>#N/A</v>
      </c>
      <c r="BP101" s="9" t="str">
        <f ca="1">IF(ISERROR(VLOOKUP(BO101*60,単価表!$B$4:$H$51,$AY$3,FALSE)),"",VLOOKUP(BO101*60,単価表!$B$4:$H$51,$AY$3,FALSE))</f>
        <v/>
      </c>
      <c r="BQ101" s="9" t="str">
        <f t="shared" si="110"/>
        <v/>
      </c>
      <c r="BR101" s="9" t="str">
        <f t="shared" si="111"/>
        <v/>
      </c>
      <c r="BS101" s="13"/>
      <c r="BT101" s="13"/>
      <c r="BU101" s="22"/>
      <c r="BV101" s="22"/>
      <c r="BW101" s="13"/>
      <c r="BX101" s="13"/>
      <c r="BY101" s="9" t="str">
        <f t="shared" si="118"/>
        <v/>
      </c>
      <c r="BZ101" s="9" t="str">
        <f t="shared" si="119"/>
        <v/>
      </c>
      <c r="CA101" s="21" t="str">
        <f t="shared" si="120"/>
        <v/>
      </c>
      <c r="CB101" s="21" t="str">
        <f t="shared" si="121"/>
        <v/>
      </c>
      <c r="CC101" s="9" t="str">
        <f t="shared" si="151"/>
        <v/>
      </c>
      <c r="CD101" s="9" t="str">
        <f t="shared" si="122"/>
        <v/>
      </c>
      <c r="CE101" s="9" t="str">
        <f t="shared" si="123"/>
        <v/>
      </c>
      <c r="CF101" s="9" t="e">
        <f ca="1">IF(AND($AX$3&lt;&gt;"",CA101&lt;&gt;"",CC101&gt;=IF(CC102="",0,CC102)),SUM(INDIRECT("ce"&amp;ROW()-CC101+1):CE101),"")</f>
        <v>#N/A</v>
      </c>
      <c r="CG101" s="9" t="e">
        <f t="shared" ca="1" si="124"/>
        <v>#N/A</v>
      </c>
      <c r="CH101" s="9" t="str">
        <f ca="1">IF(ISERROR(VLOOKUP(CG101*60,単価表!$B$4:$H$51,$AY$3,FALSE)),"",VLOOKUP(CG101*60,単価表!$B$4:$H$51,$AY$3,FALSE))</f>
        <v/>
      </c>
      <c r="CI101" s="9" t="str">
        <f ca="1">IF(CH101="","",CH101+IF(OR(TEXT($AX$3,"000000")="651000",TEXT($AX$3,"000000")="652000",TEXT($AX$3,"000000")="653000"),VLOOKUP(CG101*60,単価表!$B$4:$H$51,$AZ$3,FALSE),0))</f>
        <v/>
      </c>
      <c r="CJ101" s="9" t="str">
        <f t="shared" si="125"/>
        <v/>
      </c>
      <c r="CK101" s="9" t="str">
        <f t="shared" si="126"/>
        <v/>
      </c>
      <c r="CL101" s="11"/>
      <c r="CM101" s="11"/>
      <c r="CN101" s="22"/>
      <c r="CO101" s="22"/>
      <c r="CP101" s="10" t="str">
        <f t="shared" si="127"/>
        <v/>
      </c>
      <c r="CQ101" s="11"/>
      <c r="CR101" s="11"/>
      <c r="CS101" s="9" t="str">
        <f t="shared" si="128"/>
        <v/>
      </c>
      <c r="CT101" s="9" t="str">
        <f t="shared" si="129"/>
        <v/>
      </c>
      <c r="CU101" s="21" t="str">
        <f t="shared" si="130"/>
        <v/>
      </c>
      <c r="CV101" s="21" t="str">
        <f t="shared" si="131"/>
        <v/>
      </c>
      <c r="CW101" s="9" t="str">
        <f t="shared" si="152"/>
        <v/>
      </c>
      <c r="CX101" s="9" t="str">
        <f t="shared" si="132"/>
        <v/>
      </c>
      <c r="CY101" s="9" t="str">
        <f t="shared" si="133"/>
        <v/>
      </c>
      <c r="CZ101" s="9" t="str">
        <f t="shared" si="134"/>
        <v/>
      </c>
      <c r="DA101" s="9" t="str">
        <f t="shared" si="135"/>
        <v/>
      </c>
      <c r="DB101" s="9" t="e">
        <f ca="1">IF(AND($AX$3&lt;&gt;"",CU101&lt;&gt;"",CW101&gt;=IF(CW102="",0,CW102)),SUM(INDIRECT("da"&amp;ROW()-CW101+1):DA101),"")</f>
        <v>#N/A</v>
      </c>
      <c r="DC101" s="9" t="e">
        <f t="shared" ca="1" si="136"/>
        <v>#N/A</v>
      </c>
      <c r="DD101" s="9" t="str">
        <f ca="1">IF(ISERROR(VLOOKUP(DC101*60,単価表!$B$4:$G$51,$AY$3,FALSE)),"",VLOOKUP(DC101*60,単価表!$B$4:$G$51,$AY$3,FALSE))</f>
        <v/>
      </c>
      <c r="DE101" s="9" t="str">
        <f t="shared" si="137"/>
        <v/>
      </c>
      <c r="DF101" s="9" t="str">
        <f t="shared" si="138"/>
        <v/>
      </c>
      <c r="DG101" s="13"/>
      <c r="DH101" s="13"/>
      <c r="DI101" s="22"/>
      <c r="DJ101" s="22"/>
      <c r="DK101" s="10" t="str">
        <f t="shared" si="139"/>
        <v/>
      </c>
      <c r="DL101" s="13"/>
      <c r="DM101" s="9" t="str">
        <f t="shared" si="140"/>
        <v/>
      </c>
      <c r="DN101" s="9" t="str">
        <f t="shared" si="141"/>
        <v/>
      </c>
      <c r="DO101" s="21" t="str">
        <f t="shared" si="142"/>
        <v/>
      </c>
      <c r="DP101" s="21" t="str">
        <f t="shared" si="143"/>
        <v/>
      </c>
      <c r="DQ101" s="9" t="str">
        <f t="shared" si="153"/>
        <v/>
      </c>
      <c r="DR101" s="9" t="str">
        <f t="shared" si="144"/>
        <v/>
      </c>
      <c r="DS101" s="9" t="str">
        <f t="shared" si="145"/>
        <v/>
      </c>
      <c r="DT101" s="9" t="e">
        <f ca="1">IF(AND($AX$3&lt;&gt;"",DO101&lt;&gt;"",DQ101&gt;=IF(DQ102="",0,DQ102)),SUM(INDIRECT("ds"&amp;ROW()-DQ101+1):DS101),"")</f>
        <v>#N/A</v>
      </c>
      <c r="DU101" s="9" t="e">
        <f t="shared" ca="1" si="146"/>
        <v>#N/A</v>
      </c>
      <c r="DV101" s="9" t="str">
        <f ca="1">IF(ISERROR(VLOOKUP(DU101*60,単価表!$B$4:$H$51,$AY$3,FALSE)),"",VLOOKUP(DU101*60,単価表!$B$4:$H$51,$AY$3,FALSE))</f>
        <v/>
      </c>
      <c r="DW101" s="9" t="str">
        <f ca="1">IF(DV101="","",DV101+IF(OR(TEXT($AX$3,"000000")="651000",TEXT($AX$3,"000000")="652000",TEXT($AX$3,"000000")="653000"),VLOOKUP(DU101*60,単価表!$B$4:$H$51,$AZ$3,FALSE),0))</f>
        <v/>
      </c>
      <c r="DX101" s="9" t="str">
        <f t="shared" si="147"/>
        <v/>
      </c>
      <c r="DY101" s="9" t="str">
        <f t="shared" si="148"/>
        <v/>
      </c>
      <c r="DZ101" s="9" cm="1">
        <f t="array" ref="DZ101">IF(AND($B101&lt;&gt;"",$F101&lt;&gt;"",$J101&lt;&gt;"",OR($N101&lt;&gt;"",$Q101&lt;&gt;"",$T101&lt;&gt;"")),SUM(($BE$17:$BE$192&lt;&gt;ROW($B101))*($BF$17:$BF$192=$B101)*($BH$17:$BH$192&gt;$F101)*($BG$17:$BG$192&lt;$J101)),0)</f>
        <v>0</v>
      </c>
      <c r="EA101" s="9" cm="1">
        <f t="array" ref="EA101">IF(AND($B101&lt;&gt;"",$F101&lt;&gt;"",$J101&lt;&gt;"",OR($N101&lt;&gt;"",$Q101&lt;&gt;"",$T101&lt;&gt;"")),SUM(($BY$17:$BY$192&lt;&gt;ROW($B101))*($BZ$17:$BZ$192=$B101)*($CB$17:$CB$192&gt;$F101)*($CA$17:$CA$192&lt;$J101)),0)</f>
        <v>0</v>
      </c>
      <c r="EB101" s="9" cm="1">
        <f t="array" ref="EB101">IF(AND($B101&lt;&gt;"",$F101&lt;&gt;"",$J101&lt;&gt;"",OR($N101&lt;&gt;"",$Q101&lt;&gt;"",$T101&lt;&gt;"")),SUM(($CS$17:$CS$192&lt;&gt;ROW($B101))*($CT$17:$CT$192=$B101)*($CV$17:$CV$192&gt;$F101)*($CU$17:$CU$192&lt;$J101)),0)</f>
        <v>0</v>
      </c>
      <c r="EC101" s="9" cm="1">
        <f t="array" ref="EC101">IF(AND($B101&lt;&gt;"",$F101&lt;&gt;"",$J101&lt;&gt;"",OR($N101&lt;&gt;"",$Q101&lt;&gt;"",$T101&lt;&gt;"")),SUM(($DM$17:$DM$192&lt;&gt;ROW($B101))*($DN$17:$DN$192=$B101)*($DP$17:$DP$192&gt;$F101)*($DO$17:$DO$192&lt;$J101)),0)</f>
        <v>0</v>
      </c>
      <c r="ED101" s="9">
        <f t="shared" ca="1" si="149"/>
        <v>0</v>
      </c>
    </row>
    <row r="102" spans="2:134" ht="18" customHeight="1" x14ac:dyDescent="0.4">
      <c r="B102" s="36" t="s">
        <v>4</v>
      </c>
      <c r="C102" s="37"/>
      <c r="D102" s="37"/>
      <c r="E102" s="37"/>
      <c r="F102" s="37"/>
      <c r="G102" s="38"/>
      <c r="H102" s="80" t="str">
        <f>IF(H4&lt;&gt;"",H4,"")</f>
        <v/>
      </c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2"/>
      <c r="Z102" s="36" t="s">
        <v>5</v>
      </c>
      <c r="AA102" s="37"/>
      <c r="AB102" s="37"/>
      <c r="AC102" s="37"/>
      <c r="AD102" s="37"/>
      <c r="AE102" s="38"/>
      <c r="AF102" s="80" t="str">
        <f>IF(AF4&lt;&gt;"",AF4,"")</f>
        <v/>
      </c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2"/>
      <c r="AX102" s="11"/>
      <c r="AY102" s="11"/>
      <c r="AZ102" s="22"/>
      <c r="BA102" s="22"/>
      <c r="BB102" s="12"/>
      <c r="BC102" s="11"/>
      <c r="BD102" s="11"/>
      <c r="BE102" s="9" t="str">
        <f t="shared" si="101"/>
        <v/>
      </c>
      <c r="BF102" s="9" t="str">
        <f t="shared" si="102"/>
        <v/>
      </c>
      <c r="BG102" s="21" t="str">
        <f t="shared" si="103"/>
        <v/>
      </c>
      <c r="BH102" s="21" t="str">
        <f t="shared" si="104"/>
        <v/>
      </c>
      <c r="BI102" s="9" t="str">
        <f t="shared" si="150"/>
        <v/>
      </c>
      <c r="BJ102" s="10" t="str">
        <f t="shared" si="105"/>
        <v/>
      </c>
      <c r="BK102" s="9" t="str">
        <f t="shared" si="106"/>
        <v/>
      </c>
      <c r="BL102" s="9" t="str">
        <f t="shared" si="107"/>
        <v/>
      </c>
      <c r="BM102" s="9" t="str">
        <f t="shared" si="108"/>
        <v/>
      </c>
      <c r="BN102" s="9" t="e">
        <f ca="1">IF(AND($AX$3&lt;&gt;"",BG102&lt;&gt;"",BI102&gt;=IF(BI103="",0,BI103)),SUM(INDIRECT("bm"&amp;ROW()-BI102+1):BM102),"")</f>
        <v>#N/A</v>
      </c>
      <c r="BO102" s="9" t="e">
        <f t="shared" ca="1" si="109"/>
        <v>#N/A</v>
      </c>
      <c r="BP102" s="9" t="str">
        <f ca="1">IF(ISERROR(VLOOKUP(BO102*60,単価表!$B$4:$H$51,$AY$3,FALSE)),"",VLOOKUP(BO102*60,単価表!$B$4:$H$51,$AY$3,FALSE))</f>
        <v/>
      </c>
      <c r="BQ102" s="9" t="str">
        <f t="shared" si="110"/>
        <v/>
      </c>
      <c r="BR102" s="9" t="str">
        <f t="shared" si="111"/>
        <v/>
      </c>
      <c r="BS102" s="13"/>
      <c r="BT102" s="13"/>
      <c r="BU102" s="22"/>
      <c r="BV102" s="22"/>
      <c r="BW102" s="13"/>
      <c r="BX102" s="13"/>
      <c r="BY102" s="9" t="str">
        <f t="shared" si="118"/>
        <v/>
      </c>
      <c r="BZ102" s="9" t="str">
        <f t="shared" si="119"/>
        <v/>
      </c>
      <c r="CA102" s="21" t="str">
        <f t="shared" si="120"/>
        <v/>
      </c>
      <c r="CB102" s="21" t="str">
        <f t="shared" si="121"/>
        <v/>
      </c>
      <c r="CC102" s="9" t="str">
        <f t="shared" si="151"/>
        <v/>
      </c>
      <c r="CD102" s="9" t="str">
        <f t="shared" si="122"/>
        <v/>
      </c>
      <c r="CE102" s="9" t="str">
        <f t="shared" si="123"/>
        <v/>
      </c>
      <c r="CF102" s="9" t="e">
        <f ca="1">IF(AND($AX$3&lt;&gt;"",CA102&lt;&gt;"",CC102&gt;=IF(CC103="",0,CC103)),SUM(INDIRECT("ce"&amp;ROW()-CC102+1):CE102),"")</f>
        <v>#N/A</v>
      </c>
      <c r="CG102" s="9" t="e">
        <f t="shared" ca="1" si="124"/>
        <v>#N/A</v>
      </c>
      <c r="CH102" s="9" t="str">
        <f ca="1">IF(ISERROR(VLOOKUP(CG102*60,単価表!$B$4:$H$51,$AY$3,FALSE)),"",VLOOKUP(CG102*60,単価表!$B$4:$H$51,$AY$3,FALSE))</f>
        <v/>
      </c>
      <c r="CI102" s="9" t="str">
        <f ca="1">IF(CH102="","",CH102+IF(OR(TEXT($AX$3,"000000")="651000",TEXT($AX$3,"000000")="652000",TEXT($AX$3,"000000")="653000"),VLOOKUP(CG102*60,単価表!$B$4:$H$51,$AZ$3,FALSE),0))</f>
        <v/>
      </c>
      <c r="CJ102" s="9" t="str">
        <f t="shared" si="125"/>
        <v/>
      </c>
      <c r="CK102" s="9" t="str">
        <f t="shared" si="126"/>
        <v/>
      </c>
      <c r="CL102" s="11"/>
      <c r="CM102" s="11"/>
      <c r="CN102" s="22"/>
      <c r="CO102" s="22"/>
      <c r="CP102" s="10" t="str">
        <f t="shared" si="127"/>
        <v/>
      </c>
      <c r="CQ102" s="11"/>
      <c r="CR102" s="11"/>
      <c r="CS102" s="9" t="str">
        <f t="shared" si="128"/>
        <v/>
      </c>
      <c r="CT102" s="9" t="str">
        <f t="shared" si="129"/>
        <v/>
      </c>
      <c r="CU102" s="21" t="str">
        <f t="shared" si="130"/>
        <v/>
      </c>
      <c r="CV102" s="21" t="str">
        <f t="shared" si="131"/>
        <v/>
      </c>
      <c r="CW102" s="9" t="str">
        <f t="shared" si="152"/>
        <v/>
      </c>
      <c r="CX102" s="9" t="str">
        <f t="shared" si="132"/>
        <v/>
      </c>
      <c r="CY102" s="9" t="str">
        <f t="shared" si="133"/>
        <v/>
      </c>
      <c r="CZ102" s="9" t="str">
        <f t="shared" si="134"/>
        <v/>
      </c>
      <c r="DA102" s="9" t="str">
        <f t="shared" si="135"/>
        <v/>
      </c>
      <c r="DB102" s="9" t="e">
        <f ca="1">IF(AND($AX$3&lt;&gt;"",CU102&lt;&gt;"",CW102&gt;=IF(CW103="",0,CW103)),SUM(INDIRECT("da"&amp;ROW()-CW102+1):DA102),"")</f>
        <v>#N/A</v>
      </c>
      <c r="DC102" s="9" t="e">
        <f t="shared" ca="1" si="136"/>
        <v>#N/A</v>
      </c>
      <c r="DD102" s="9" t="str">
        <f ca="1">IF(ISERROR(VLOOKUP(DC102*60,単価表!$B$4:$G$51,$AY$3,FALSE)),"",VLOOKUP(DC102*60,単価表!$B$4:$G$51,$AY$3,FALSE))</f>
        <v/>
      </c>
      <c r="DE102" s="9" t="str">
        <f t="shared" si="137"/>
        <v/>
      </c>
      <c r="DF102" s="9" t="str">
        <f t="shared" si="138"/>
        <v/>
      </c>
      <c r="DG102" s="13"/>
      <c r="DH102" s="13"/>
      <c r="DI102" s="22"/>
      <c r="DJ102" s="22"/>
      <c r="DK102" s="10" t="str">
        <f t="shared" si="139"/>
        <v/>
      </c>
      <c r="DL102" s="13"/>
      <c r="DM102" s="9" t="str">
        <f t="shared" si="140"/>
        <v/>
      </c>
      <c r="DN102" s="9" t="str">
        <f t="shared" si="141"/>
        <v/>
      </c>
      <c r="DO102" s="21" t="str">
        <f t="shared" si="142"/>
        <v/>
      </c>
      <c r="DP102" s="21" t="str">
        <f t="shared" si="143"/>
        <v/>
      </c>
      <c r="DQ102" s="9" t="str">
        <f t="shared" si="153"/>
        <v/>
      </c>
      <c r="DR102" s="9" t="str">
        <f t="shared" si="144"/>
        <v/>
      </c>
      <c r="DS102" s="9" t="str">
        <f t="shared" si="145"/>
        <v/>
      </c>
      <c r="DT102" s="9" t="e">
        <f ca="1">IF(AND($AX$3&lt;&gt;"",DO102&lt;&gt;"",DQ102&gt;=IF(DQ103="",0,DQ103)),SUM(INDIRECT("ds"&amp;ROW()-DQ102+1):DS102),"")</f>
        <v>#N/A</v>
      </c>
      <c r="DU102" s="9" t="e">
        <f t="shared" ca="1" si="146"/>
        <v>#N/A</v>
      </c>
      <c r="DV102" s="9" t="str">
        <f ca="1">IF(ISERROR(VLOOKUP(DU102*60,単価表!$B$4:$H$51,$AY$3,FALSE)),"",VLOOKUP(DU102*60,単価表!$B$4:$H$51,$AY$3,FALSE))</f>
        <v/>
      </c>
      <c r="DW102" s="9" t="str">
        <f ca="1">IF(DV102="","",DV102+IF(OR(TEXT($AX$3,"000000")="651000",TEXT($AX$3,"000000")="652000",TEXT($AX$3,"000000")="653000"),VLOOKUP(DU102*60,単価表!$B$4:$H$51,$AZ$3,FALSE),0))</f>
        <v/>
      </c>
      <c r="DX102" s="9" t="str">
        <f t="shared" si="147"/>
        <v/>
      </c>
      <c r="DY102" s="9" t="str">
        <f t="shared" si="148"/>
        <v/>
      </c>
      <c r="DZ102" s="9" cm="1">
        <f t="array" ref="DZ102">IF(AND($B102&lt;&gt;"",$F102&lt;&gt;"",$J102&lt;&gt;"",OR($N102&lt;&gt;"",$Q102&lt;&gt;"",$T102&lt;&gt;"")),SUM(($BE$17:$BE$192&lt;&gt;ROW($B102))*($BF$17:$BF$192=$B102)*($BH$17:$BH$192&gt;$F102)*($BG$17:$BG$192&lt;$J102)),0)</f>
        <v>0</v>
      </c>
      <c r="EA102" s="9" cm="1">
        <f t="array" ref="EA102">IF(AND($B102&lt;&gt;"",$F102&lt;&gt;"",$J102&lt;&gt;"",OR($N102&lt;&gt;"",$Q102&lt;&gt;"",$T102&lt;&gt;"")),SUM(($BY$17:$BY$192&lt;&gt;ROW($B102))*($BZ$17:$BZ$192=$B102)*($CB$17:$CB$192&gt;$F102)*($CA$17:$CA$192&lt;$J102)),0)</f>
        <v>0</v>
      </c>
      <c r="EB102" s="9" cm="1">
        <f t="array" ref="EB102">IF(AND($B102&lt;&gt;"",$F102&lt;&gt;"",$J102&lt;&gt;"",OR($N102&lt;&gt;"",$Q102&lt;&gt;"",$T102&lt;&gt;"")),SUM(($CS$17:$CS$192&lt;&gt;ROW($B102))*($CT$17:$CT$192=$B102)*($CV$17:$CV$192&gt;$F102)*($CU$17:$CU$192&lt;$J102)),0)</f>
        <v>0</v>
      </c>
      <c r="EC102" s="9" cm="1">
        <f t="array" ref="EC102">IF(AND($B102&lt;&gt;"",$F102&lt;&gt;"",$J102&lt;&gt;"",OR($N102&lt;&gt;"",$Q102&lt;&gt;"",$T102&lt;&gt;"")),SUM(($DM$17:$DM$192&lt;&gt;ROW($B102))*($DN$17:$DN$192=$B102)*($DP$17:$DP$192&gt;$F102)*($DO$17:$DO$192&lt;$J102)),0)</f>
        <v>0</v>
      </c>
      <c r="ED102" s="9">
        <f t="shared" ca="1" si="149"/>
        <v>0</v>
      </c>
    </row>
    <row r="103" spans="2:134" ht="18" customHeight="1" x14ac:dyDescent="0.4">
      <c r="B103" s="42"/>
      <c r="C103" s="43"/>
      <c r="D103" s="43"/>
      <c r="E103" s="43"/>
      <c r="F103" s="43"/>
      <c r="G103" s="44"/>
      <c r="H103" s="83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42"/>
      <c r="AA103" s="43"/>
      <c r="AB103" s="43"/>
      <c r="AC103" s="43"/>
      <c r="AD103" s="43"/>
      <c r="AE103" s="44"/>
      <c r="AF103" s="83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5"/>
      <c r="AX103" s="11"/>
      <c r="AY103" s="11"/>
      <c r="AZ103" s="22"/>
      <c r="BA103" s="22"/>
      <c r="BB103" s="12"/>
      <c r="BC103" s="11"/>
      <c r="BD103" s="11"/>
      <c r="BE103" s="9" t="str">
        <f t="shared" si="101"/>
        <v/>
      </c>
      <c r="BF103" s="9" t="str">
        <f t="shared" si="102"/>
        <v/>
      </c>
      <c r="BG103" s="21" t="str">
        <f t="shared" si="103"/>
        <v/>
      </c>
      <c r="BH103" s="21" t="str">
        <f t="shared" si="104"/>
        <v/>
      </c>
      <c r="BI103" s="9" t="str">
        <f t="shared" si="150"/>
        <v/>
      </c>
      <c r="BJ103" s="10" t="str">
        <f t="shared" si="105"/>
        <v/>
      </c>
      <c r="BK103" s="9" t="str">
        <f t="shared" si="106"/>
        <v/>
      </c>
      <c r="BL103" s="9" t="str">
        <f t="shared" si="107"/>
        <v/>
      </c>
      <c r="BM103" s="9" t="str">
        <f t="shared" si="108"/>
        <v/>
      </c>
      <c r="BN103" s="9" t="e">
        <f ca="1">IF(AND($AX$3&lt;&gt;"",BG103&lt;&gt;"",BI103&gt;=IF(BI104="",0,BI104)),SUM(INDIRECT("bm"&amp;ROW()-BI103+1):BM103),"")</f>
        <v>#N/A</v>
      </c>
      <c r="BO103" s="9" t="e">
        <f t="shared" ca="1" si="109"/>
        <v>#N/A</v>
      </c>
      <c r="BP103" s="9" t="str">
        <f ca="1">IF(ISERROR(VLOOKUP(BO103*60,単価表!$B$4:$H$51,$AY$3,FALSE)),"",VLOOKUP(BO103*60,単価表!$B$4:$H$51,$AY$3,FALSE))</f>
        <v/>
      </c>
      <c r="BQ103" s="9" t="str">
        <f t="shared" si="110"/>
        <v/>
      </c>
      <c r="BR103" s="9" t="str">
        <f t="shared" si="111"/>
        <v/>
      </c>
      <c r="BS103" s="13"/>
      <c r="BT103" s="13"/>
      <c r="BU103" s="22"/>
      <c r="BV103" s="22"/>
      <c r="BW103" s="13"/>
      <c r="BX103" s="13"/>
      <c r="BY103" s="9" t="str">
        <f t="shared" si="118"/>
        <v/>
      </c>
      <c r="BZ103" s="9" t="str">
        <f t="shared" si="119"/>
        <v/>
      </c>
      <c r="CA103" s="21" t="str">
        <f t="shared" si="120"/>
        <v/>
      </c>
      <c r="CB103" s="21" t="str">
        <f t="shared" si="121"/>
        <v/>
      </c>
      <c r="CC103" s="9" t="str">
        <f t="shared" si="151"/>
        <v/>
      </c>
      <c r="CD103" s="9" t="str">
        <f t="shared" si="122"/>
        <v/>
      </c>
      <c r="CE103" s="9" t="str">
        <f t="shared" si="123"/>
        <v/>
      </c>
      <c r="CF103" s="9" t="e">
        <f ca="1">IF(AND($AX$3&lt;&gt;"",CA103&lt;&gt;"",CC103&gt;=IF(CC104="",0,CC104)),SUM(INDIRECT("ce"&amp;ROW()-CC103+1):CE103),"")</f>
        <v>#N/A</v>
      </c>
      <c r="CG103" s="9" t="e">
        <f t="shared" ca="1" si="124"/>
        <v>#N/A</v>
      </c>
      <c r="CH103" s="9" t="str">
        <f ca="1">IF(ISERROR(VLOOKUP(CG103*60,単価表!$B$4:$H$51,$AY$3,FALSE)),"",VLOOKUP(CG103*60,単価表!$B$4:$H$51,$AY$3,FALSE))</f>
        <v/>
      </c>
      <c r="CI103" s="9" t="str">
        <f ca="1">IF(CH103="","",CH103+IF(OR(TEXT($AX$3,"000000")="651000",TEXT($AX$3,"000000")="652000",TEXT($AX$3,"000000")="653000"),VLOOKUP(CG103*60,単価表!$B$4:$H$51,$AZ$3,FALSE),0))</f>
        <v/>
      </c>
      <c r="CJ103" s="9" t="str">
        <f t="shared" si="125"/>
        <v/>
      </c>
      <c r="CK103" s="9" t="str">
        <f t="shared" si="126"/>
        <v/>
      </c>
      <c r="CL103" s="11"/>
      <c r="CM103" s="11"/>
      <c r="CN103" s="22"/>
      <c r="CO103" s="22"/>
      <c r="CP103" s="10" t="str">
        <f t="shared" si="127"/>
        <v/>
      </c>
      <c r="CQ103" s="11"/>
      <c r="CR103" s="11"/>
      <c r="CS103" s="9" t="str">
        <f t="shared" si="128"/>
        <v/>
      </c>
      <c r="CT103" s="9" t="str">
        <f t="shared" si="129"/>
        <v/>
      </c>
      <c r="CU103" s="21" t="str">
        <f t="shared" si="130"/>
        <v/>
      </c>
      <c r="CV103" s="21" t="str">
        <f t="shared" si="131"/>
        <v/>
      </c>
      <c r="CW103" s="9" t="str">
        <f t="shared" si="152"/>
        <v/>
      </c>
      <c r="CX103" s="9" t="str">
        <f t="shared" si="132"/>
        <v/>
      </c>
      <c r="CY103" s="9" t="str">
        <f t="shared" si="133"/>
        <v/>
      </c>
      <c r="CZ103" s="9" t="str">
        <f t="shared" si="134"/>
        <v/>
      </c>
      <c r="DA103" s="9" t="str">
        <f t="shared" si="135"/>
        <v/>
      </c>
      <c r="DB103" s="9" t="e">
        <f ca="1">IF(AND($AX$3&lt;&gt;"",CU103&lt;&gt;"",CW103&gt;=IF(CW104="",0,CW104)),SUM(INDIRECT("da"&amp;ROW()-CW103+1):DA103),"")</f>
        <v>#N/A</v>
      </c>
      <c r="DC103" s="9" t="e">
        <f t="shared" ca="1" si="136"/>
        <v>#N/A</v>
      </c>
      <c r="DD103" s="9" t="str">
        <f ca="1">IF(ISERROR(VLOOKUP(DC103*60,単価表!$B$4:$G$51,$AY$3,FALSE)),"",VLOOKUP(DC103*60,単価表!$B$4:$G$51,$AY$3,FALSE))</f>
        <v/>
      </c>
      <c r="DE103" s="9" t="str">
        <f t="shared" si="137"/>
        <v/>
      </c>
      <c r="DF103" s="9" t="str">
        <f t="shared" si="138"/>
        <v/>
      </c>
      <c r="DG103" s="13"/>
      <c r="DH103" s="13"/>
      <c r="DI103" s="22"/>
      <c r="DJ103" s="22"/>
      <c r="DK103" s="10" t="str">
        <f t="shared" si="139"/>
        <v/>
      </c>
      <c r="DL103" s="13"/>
      <c r="DM103" s="9" t="str">
        <f t="shared" si="140"/>
        <v/>
      </c>
      <c r="DN103" s="9" t="str">
        <f t="shared" si="141"/>
        <v/>
      </c>
      <c r="DO103" s="21" t="str">
        <f t="shared" si="142"/>
        <v/>
      </c>
      <c r="DP103" s="21" t="str">
        <f t="shared" si="143"/>
        <v/>
      </c>
      <c r="DQ103" s="9" t="str">
        <f t="shared" si="153"/>
        <v/>
      </c>
      <c r="DR103" s="9" t="str">
        <f t="shared" si="144"/>
        <v/>
      </c>
      <c r="DS103" s="9" t="str">
        <f t="shared" si="145"/>
        <v/>
      </c>
      <c r="DT103" s="9" t="e">
        <f ca="1">IF(AND($AX$3&lt;&gt;"",DO103&lt;&gt;"",DQ103&gt;=IF(DQ104="",0,DQ104)),SUM(INDIRECT("ds"&amp;ROW()-DQ103+1):DS103),"")</f>
        <v>#N/A</v>
      </c>
      <c r="DU103" s="9" t="e">
        <f t="shared" ca="1" si="146"/>
        <v>#N/A</v>
      </c>
      <c r="DV103" s="9" t="str">
        <f ca="1">IF(ISERROR(VLOOKUP(DU103*60,単価表!$B$4:$H$51,$AY$3,FALSE)),"",VLOOKUP(DU103*60,単価表!$B$4:$H$51,$AY$3,FALSE))</f>
        <v/>
      </c>
      <c r="DW103" s="9" t="str">
        <f ca="1">IF(DV103="","",DV103+IF(OR(TEXT($AX$3,"000000")="651000",TEXT($AX$3,"000000")="652000",TEXT($AX$3,"000000")="653000"),VLOOKUP(DU103*60,単価表!$B$4:$H$51,$AZ$3,FALSE),0))</f>
        <v/>
      </c>
      <c r="DX103" s="9" t="str">
        <f t="shared" si="147"/>
        <v/>
      </c>
      <c r="DY103" s="9" t="str">
        <f t="shared" si="148"/>
        <v/>
      </c>
      <c r="DZ103" s="9" cm="1">
        <f t="array" ref="DZ103">IF(AND($B103&lt;&gt;"",$F103&lt;&gt;"",$J103&lt;&gt;"",OR($N103&lt;&gt;"",$Q103&lt;&gt;"",$T103&lt;&gt;"")),SUM(($BE$17:$BE$192&lt;&gt;ROW($B103))*($BF$17:$BF$192=$B103)*($BH$17:$BH$192&gt;$F103)*($BG$17:$BG$192&lt;$J103)),0)</f>
        <v>0</v>
      </c>
      <c r="EA103" s="9" cm="1">
        <f t="array" ref="EA103">IF(AND($B103&lt;&gt;"",$F103&lt;&gt;"",$J103&lt;&gt;"",OR($N103&lt;&gt;"",$Q103&lt;&gt;"",$T103&lt;&gt;"")),SUM(($BY$17:$BY$192&lt;&gt;ROW($B103))*($BZ$17:$BZ$192=$B103)*($CB$17:$CB$192&gt;$F103)*($CA$17:$CA$192&lt;$J103)),0)</f>
        <v>0</v>
      </c>
      <c r="EB103" s="9" cm="1">
        <f t="array" ref="EB103">IF(AND($B103&lt;&gt;"",$F103&lt;&gt;"",$J103&lt;&gt;"",OR($N103&lt;&gt;"",$Q103&lt;&gt;"",$T103&lt;&gt;"")),SUM(($CS$17:$CS$192&lt;&gt;ROW($B103))*($CT$17:$CT$192=$B103)*($CV$17:$CV$192&gt;$F103)*($CU$17:$CU$192&lt;$J103)),0)</f>
        <v>0</v>
      </c>
      <c r="EC103" s="9" cm="1">
        <f t="array" ref="EC103">IF(AND($B103&lt;&gt;"",$F103&lt;&gt;"",$J103&lt;&gt;"",OR($N103&lt;&gt;"",$Q103&lt;&gt;"",$T103&lt;&gt;"")),SUM(($DM$17:$DM$192&lt;&gt;ROW($B103))*($DN$17:$DN$192=$B103)*($DP$17:$DP$192&gt;$F103)*($DO$17:$DO$192&lt;$J103)),0)</f>
        <v>0</v>
      </c>
      <c r="ED103" s="9">
        <f t="shared" ca="1" si="149"/>
        <v>0</v>
      </c>
    </row>
    <row r="104" spans="2:134" ht="18" customHeight="1" x14ac:dyDescent="0.4">
      <c r="B104" s="125" t="s">
        <v>6</v>
      </c>
      <c r="C104" s="102"/>
      <c r="D104" s="102"/>
      <c r="E104" s="102"/>
      <c r="F104" s="102"/>
      <c r="G104" s="103"/>
      <c r="H104" s="126" t="str">
        <f>IF(H6&lt;&gt;"",H6,"")</f>
        <v/>
      </c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8"/>
      <c r="AE104" s="125" t="s">
        <v>7</v>
      </c>
      <c r="AF104" s="102"/>
      <c r="AG104" s="102"/>
      <c r="AH104" s="102"/>
      <c r="AI104" s="103"/>
      <c r="AJ104" s="63" t="str">
        <f>IF(AJ6&lt;&gt;"",AJ6,"")</f>
        <v/>
      </c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5"/>
      <c r="AX104" s="11"/>
      <c r="AY104" s="11"/>
      <c r="AZ104" s="22"/>
      <c r="BA104" s="22"/>
      <c r="BB104" s="12"/>
      <c r="BC104" s="11"/>
      <c r="BD104" s="11"/>
      <c r="BE104" s="9" t="str">
        <f t="shared" si="101"/>
        <v/>
      </c>
      <c r="BF104" s="9" t="str">
        <f t="shared" si="102"/>
        <v/>
      </c>
      <c r="BG104" s="21" t="str">
        <f t="shared" si="103"/>
        <v/>
      </c>
      <c r="BH104" s="21" t="str">
        <f t="shared" si="104"/>
        <v/>
      </c>
      <c r="BI104" s="9" t="str">
        <f t="shared" si="150"/>
        <v/>
      </c>
      <c r="BJ104" s="10" t="str">
        <f t="shared" si="105"/>
        <v/>
      </c>
      <c r="BK104" s="9" t="str">
        <f t="shared" si="106"/>
        <v/>
      </c>
      <c r="BL104" s="9" t="str">
        <f t="shared" si="107"/>
        <v/>
      </c>
      <c r="BM104" s="9" t="str">
        <f t="shared" si="108"/>
        <v/>
      </c>
      <c r="BN104" s="9" t="e">
        <f ca="1">IF(AND($AX$3&lt;&gt;"",BG104&lt;&gt;"",BI104&gt;=IF(BI105="",0,BI105)),SUM(INDIRECT("bm"&amp;ROW()-BI104+1):BM104),"")</f>
        <v>#N/A</v>
      </c>
      <c r="BO104" s="9" t="e">
        <f t="shared" ca="1" si="109"/>
        <v>#N/A</v>
      </c>
      <c r="BP104" s="9" t="str">
        <f ca="1">IF(ISERROR(VLOOKUP(BO104*60,単価表!$B$4:$H$51,$AY$3,FALSE)),"",VLOOKUP(BO104*60,単価表!$B$4:$H$51,$AY$3,FALSE))</f>
        <v/>
      </c>
      <c r="BQ104" s="9" t="str">
        <f t="shared" si="110"/>
        <v/>
      </c>
      <c r="BR104" s="9" t="str">
        <f t="shared" si="111"/>
        <v/>
      </c>
      <c r="BS104" s="13"/>
      <c r="BT104" s="13"/>
      <c r="BU104" s="22"/>
      <c r="BV104" s="22"/>
      <c r="BW104" s="13"/>
      <c r="BX104" s="13"/>
      <c r="BY104" s="9" t="str">
        <f t="shared" si="118"/>
        <v/>
      </c>
      <c r="BZ104" s="9" t="str">
        <f t="shared" si="119"/>
        <v/>
      </c>
      <c r="CA104" s="21" t="str">
        <f t="shared" si="120"/>
        <v/>
      </c>
      <c r="CB104" s="21" t="str">
        <f t="shared" si="121"/>
        <v/>
      </c>
      <c r="CC104" s="9" t="str">
        <f t="shared" si="151"/>
        <v/>
      </c>
      <c r="CD104" s="9" t="str">
        <f t="shared" si="122"/>
        <v/>
      </c>
      <c r="CE104" s="9" t="str">
        <f t="shared" si="123"/>
        <v/>
      </c>
      <c r="CF104" s="9" t="e">
        <f ca="1">IF(AND($AX$3&lt;&gt;"",CA104&lt;&gt;"",CC104&gt;=IF(CC105="",0,CC105)),SUM(INDIRECT("ce"&amp;ROW()-CC104+1):CE104),"")</f>
        <v>#N/A</v>
      </c>
      <c r="CG104" s="9" t="e">
        <f t="shared" ca="1" si="124"/>
        <v>#N/A</v>
      </c>
      <c r="CH104" s="9" t="str">
        <f ca="1">IF(ISERROR(VLOOKUP(CG104*60,単価表!$B$4:$H$51,$AY$3,FALSE)),"",VLOOKUP(CG104*60,単価表!$B$4:$H$51,$AY$3,FALSE))</f>
        <v/>
      </c>
      <c r="CI104" s="9" t="str">
        <f ca="1">IF(CH104="","",CH104+IF(OR(TEXT($AX$3,"000000")="651000",TEXT($AX$3,"000000")="652000",TEXT($AX$3,"000000")="653000"),VLOOKUP(CG104*60,単価表!$B$4:$H$51,$AZ$3,FALSE),0))</f>
        <v/>
      </c>
      <c r="CJ104" s="9" t="str">
        <f t="shared" si="125"/>
        <v/>
      </c>
      <c r="CK104" s="9" t="str">
        <f t="shared" si="126"/>
        <v/>
      </c>
      <c r="CL104" s="11"/>
      <c r="CM104" s="11"/>
      <c r="CN104" s="22"/>
      <c r="CO104" s="22"/>
      <c r="CP104" s="10" t="str">
        <f t="shared" si="127"/>
        <v/>
      </c>
      <c r="CQ104" s="11"/>
      <c r="CR104" s="11"/>
      <c r="CS104" s="9" t="str">
        <f t="shared" si="128"/>
        <v/>
      </c>
      <c r="CT104" s="9" t="str">
        <f t="shared" si="129"/>
        <v/>
      </c>
      <c r="CU104" s="21" t="str">
        <f t="shared" si="130"/>
        <v/>
      </c>
      <c r="CV104" s="21" t="str">
        <f t="shared" si="131"/>
        <v/>
      </c>
      <c r="CW104" s="9" t="str">
        <f t="shared" si="152"/>
        <v/>
      </c>
      <c r="CX104" s="9" t="str">
        <f t="shared" si="132"/>
        <v/>
      </c>
      <c r="CY104" s="9" t="str">
        <f t="shared" si="133"/>
        <v/>
      </c>
      <c r="CZ104" s="9" t="str">
        <f t="shared" si="134"/>
        <v/>
      </c>
      <c r="DA104" s="9" t="str">
        <f t="shared" si="135"/>
        <v/>
      </c>
      <c r="DB104" s="9" t="e">
        <f ca="1">IF(AND($AX$3&lt;&gt;"",CU104&lt;&gt;"",CW104&gt;=IF(CW105="",0,CW105)),SUM(INDIRECT("da"&amp;ROW()-CW104+1):DA104),"")</f>
        <v>#N/A</v>
      </c>
      <c r="DC104" s="9" t="e">
        <f t="shared" ca="1" si="136"/>
        <v>#N/A</v>
      </c>
      <c r="DD104" s="9" t="str">
        <f ca="1">IF(ISERROR(VLOOKUP(DC104*60,単価表!$B$4:$G$51,$AY$3,FALSE)),"",VLOOKUP(DC104*60,単価表!$B$4:$G$51,$AY$3,FALSE))</f>
        <v/>
      </c>
      <c r="DE104" s="9" t="str">
        <f t="shared" si="137"/>
        <v/>
      </c>
      <c r="DF104" s="9" t="str">
        <f t="shared" si="138"/>
        <v/>
      </c>
      <c r="DG104" s="13"/>
      <c r="DH104" s="13"/>
      <c r="DI104" s="22"/>
      <c r="DJ104" s="22"/>
      <c r="DK104" s="10" t="str">
        <f t="shared" si="139"/>
        <v/>
      </c>
      <c r="DL104" s="13"/>
      <c r="DM104" s="9" t="str">
        <f t="shared" si="140"/>
        <v/>
      </c>
      <c r="DN104" s="9" t="str">
        <f t="shared" si="141"/>
        <v/>
      </c>
      <c r="DO104" s="21" t="str">
        <f t="shared" si="142"/>
        <v/>
      </c>
      <c r="DP104" s="21" t="str">
        <f t="shared" si="143"/>
        <v/>
      </c>
      <c r="DQ104" s="9" t="str">
        <f t="shared" si="153"/>
        <v/>
      </c>
      <c r="DR104" s="9" t="str">
        <f t="shared" si="144"/>
        <v/>
      </c>
      <c r="DS104" s="9" t="str">
        <f t="shared" si="145"/>
        <v/>
      </c>
      <c r="DT104" s="9" t="e">
        <f ca="1">IF(AND($AX$3&lt;&gt;"",DO104&lt;&gt;"",DQ104&gt;=IF(DQ105="",0,DQ105)),SUM(INDIRECT("ds"&amp;ROW()-DQ104+1):DS104),"")</f>
        <v>#N/A</v>
      </c>
      <c r="DU104" s="9" t="e">
        <f t="shared" ca="1" si="146"/>
        <v>#N/A</v>
      </c>
      <c r="DV104" s="9" t="str">
        <f ca="1">IF(ISERROR(VLOOKUP(DU104*60,単価表!$B$4:$H$51,$AY$3,FALSE)),"",VLOOKUP(DU104*60,単価表!$B$4:$H$51,$AY$3,FALSE))</f>
        <v/>
      </c>
      <c r="DW104" s="9" t="str">
        <f ca="1">IF(DV104="","",DV104+IF(OR(TEXT($AX$3,"000000")="651000",TEXT($AX$3,"000000")="652000",TEXT($AX$3,"000000")="653000"),VLOOKUP(DU104*60,単価表!$B$4:$H$51,$AZ$3,FALSE),0))</f>
        <v/>
      </c>
      <c r="DX104" s="9" t="str">
        <f t="shared" si="147"/>
        <v/>
      </c>
      <c r="DY104" s="9" t="str">
        <f t="shared" si="148"/>
        <v/>
      </c>
      <c r="DZ104" s="9" cm="1">
        <f t="array" ref="DZ104">IF(AND($B104&lt;&gt;"",$F104&lt;&gt;"",$J104&lt;&gt;"",OR($N104&lt;&gt;"",$Q104&lt;&gt;"",$T104&lt;&gt;"")),SUM(($BE$17:$BE$192&lt;&gt;ROW($B104))*($BF$17:$BF$192=$B104)*($BH$17:$BH$192&gt;$F104)*($BG$17:$BG$192&lt;$J104)),0)</f>
        <v>0</v>
      </c>
      <c r="EA104" s="9" cm="1">
        <f t="array" ref="EA104">IF(AND($B104&lt;&gt;"",$F104&lt;&gt;"",$J104&lt;&gt;"",OR($N104&lt;&gt;"",$Q104&lt;&gt;"",$T104&lt;&gt;"")),SUM(($BY$17:$BY$192&lt;&gt;ROW($B104))*($BZ$17:$BZ$192=$B104)*($CB$17:$CB$192&gt;$F104)*($CA$17:$CA$192&lt;$J104)),0)</f>
        <v>0</v>
      </c>
      <c r="EB104" s="9" cm="1">
        <f t="array" ref="EB104">IF(AND($B104&lt;&gt;"",$F104&lt;&gt;"",$J104&lt;&gt;"",OR($N104&lt;&gt;"",$Q104&lt;&gt;"",$T104&lt;&gt;"")),SUM(($CS$17:$CS$192&lt;&gt;ROW($B104))*($CT$17:$CT$192=$B104)*($CV$17:$CV$192&gt;$F104)*($CU$17:$CU$192&lt;$J104)),0)</f>
        <v>0</v>
      </c>
      <c r="EC104" s="9" cm="1">
        <f t="array" ref="EC104">IF(AND($B104&lt;&gt;"",$F104&lt;&gt;"",$J104&lt;&gt;"",OR($N104&lt;&gt;"",$Q104&lt;&gt;"",$T104&lt;&gt;"")),SUM(($DM$17:$DM$192&lt;&gt;ROW($B104))*($DN$17:$DN$192=$B104)*($DP$17:$DP$192&gt;$F104)*($DO$17:$DO$192&lt;$J104)),0)</f>
        <v>0</v>
      </c>
      <c r="ED104" s="9">
        <f t="shared" ca="1" si="149"/>
        <v>0</v>
      </c>
    </row>
    <row r="105" spans="2:134" ht="18" customHeight="1" x14ac:dyDescent="0.4">
      <c r="B105" s="107"/>
      <c r="C105" s="108"/>
      <c r="D105" s="108"/>
      <c r="E105" s="108"/>
      <c r="F105" s="108"/>
      <c r="G105" s="109"/>
      <c r="H105" s="129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1"/>
      <c r="AE105" s="107"/>
      <c r="AF105" s="108"/>
      <c r="AG105" s="108"/>
      <c r="AH105" s="108"/>
      <c r="AI105" s="109"/>
      <c r="AJ105" s="66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/>
      <c r="AX105" s="11"/>
      <c r="AY105" s="11"/>
      <c r="AZ105" s="22"/>
      <c r="BA105" s="22"/>
      <c r="BB105" s="12"/>
      <c r="BC105" s="11"/>
      <c r="BD105" s="11"/>
      <c r="BE105" s="9" t="str">
        <f t="shared" si="101"/>
        <v/>
      </c>
      <c r="BF105" s="9" t="str">
        <f t="shared" si="102"/>
        <v/>
      </c>
      <c r="BG105" s="21" t="str">
        <f t="shared" si="103"/>
        <v/>
      </c>
      <c r="BH105" s="21" t="str">
        <f t="shared" si="104"/>
        <v/>
      </c>
      <c r="BI105" s="9" t="str">
        <f t="shared" si="150"/>
        <v/>
      </c>
      <c r="BJ105" s="10" t="str">
        <f t="shared" si="105"/>
        <v/>
      </c>
      <c r="BK105" s="9" t="str">
        <f t="shared" si="106"/>
        <v/>
      </c>
      <c r="BL105" s="9" t="str">
        <f t="shared" si="107"/>
        <v/>
      </c>
      <c r="BM105" s="9" t="str">
        <f t="shared" si="108"/>
        <v/>
      </c>
      <c r="BN105" s="9" t="e">
        <f ca="1">IF(AND($AX$3&lt;&gt;"",BG105&lt;&gt;"",BI105&gt;=IF(BI106="",0,BI106)),SUM(INDIRECT("bm"&amp;ROW()-BI105+1):BM105),"")</f>
        <v>#N/A</v>
      </c>
      <c r="BO105" s="9" t="e">
        <f t="shared" ca="1" si="109"/>
        <v>#N/A</v>
      </c>
      <c r="BP105" s="9" t="str">
        <f ca="1">IF(ISERROR(VLOOKUP(BO105*60,単価表!$B$4:$H$51,$AY$3,FALSE)),"",VLOOKUP(BO105*60,単価表!$B$4:$H$51,$AY$3,FALSE))</f>
        <v/>
      </c>
      <c r="BQ105" s="9" t="str">
        <f t="shared" si="110"/>
        <v/>
      </c>
      <c r="BR105" s="9" t="str">
        <f t="shared" si="111"/>
        <v/>
      </c>
      <c r="BS105" s="13"/>
      <c r="BT105" s="13"/>
      <c r="BU105" s="22"/>
      <c r="BV105" s="22"/>
      <c r="BW105" s="13"/>
      <c r="BX105" s="13"/>
      <c r="BY105" s="9" t="str">
        <f t="shared" si="118"/>
        <v/>
      </c>
      <c r="BZ105" s="9" t="str">
        <f t="shared" si="119"/>
        <v/>
      </c>
      <c r="CA105" s="21" t="str">
        <f t="shared" si="120"/>
        <v/>
      </c>
      <c r="CB105" s="21" t="str">
        <f t="shared" si="121"/>
        <v/>
      </c>
      <c r="CC105" s="9" t="str">
        <f t="shared" si="151"/>
        <v/>
      </c>
      <c r="CD105" s="9" t="str">
        <f t="shared" si="122"/>
        <v/>
      </c>
      <c r="CE105" s="9" t="str">
        <f t="shared" si="123"/>
        <v/>
      </c>
      <c r="CF105" s="9" t="e">
        <f ca="1">IF(AND($AX$3&lt;&gt;"",CA105&lt;&gt;"",CC105&gt;=IF(CC106="",0,CC106)),SUM(INDIRECT("ce"&amp;ROW()-CC105+1):CE105),"")</f>
        <v>#N/A</v>
      </c>
      <c r="CG105" s="9" t="e">
        <f t="shared" ca="1" si="124"/>
        <v>#N/A</v>
      </c>
      <c r="CH105" s="9" t="str">
        <f ca="1">IF(ISERROR(VLOOKUP(CG105*60,単価表!$B$4:$H$51,$AY$3,FALSE)),"",VLOOKUP(CG105*60,単価表!$B$4:$H$51,$AY$3,FALSE))</f>
        <v/>
      </c>
      <c r="CI105" s="9" t="str">
        <f ca="1">IF(CH105="","",CH105+IF(OR(TEXT($AX$3,"000000")="651000",TEXT($AX$3,"000000")="652000",TEXT($AX$3,"000000")="653000"),VLOOKUP(CG105*60,単価表!$B$4:$H$51,$AZ$3,FALSE),0))</f>
        <v/>
      </c>
      <c r="CJ105" s="9" t="str">
        <f t="shared" si="125"/>
        <v/>
      </c>
      <c r="CK105" s="9" t="str">
        <f t="shared" si="126"/>
        <v/>
      </c>
      <c r="CL105" s="11"/>
      <c r="CM105" s="11"/>
      <c r="CN105" s="22"/>
      <c r="CO105" s="22"/>
      <c r="CP105" s="10" t="str">
        <f t="shared" si="127"/>
        <v/>
      </c>
      <c r="CQ105" s="11"/>
      <c r="CR105" s="11"/>
      <c r="CS105" s="9" t="str">
        <f t="shared" si="128"/>
        <v/>
      </c>
      <c r="CT105" s="9" t="str">
        <f t="shared" si="129"/>
        <v/>
      </c>
      <c r="CU105" s="21" t="str">
        <f t="shared" si="130"/>
        <v/>
      </c>
      <c r="CV105" s="21" t="str">
        <f t="shared" si="131"/>
        <v/>
      </c>
      <c r="CW105" s="9" t="str">
        <f t="shared" si="152"/>
        <v/>
      </c>
      <c r="CX105" s="9" t="str">
        <f t="shared" si="132"/>
        <v/>
      </c>
      <c r="CY105" s="9" t="str">
        <f t="shared" si="133"/>
        <v/>
      </c>
      <c r="CZ105" s="9" t="str">
        <f t="shared" si="134"/>
        <v/>
      </c>
      <c r="DA105" s="9" t="str">
        <f t="shared" si="135"/>
        <v/>
      </c>
      <c r="DB105" s="9" t="e">
        <f ca="1">IF(AND($AX$3&lt;&gt;"",CU105&lt;&gt;"",CW105&gt;=IF(CW106="",0,CW106)),SUM(INDIRECT("da"&amp;ROW()-CW105+1):DA105),"")</f>
        <v>#N/A</v>
      </c>
      <c r="DC105" s="9" t="e">
        <f t="shared" ca="1" si="136"/>
        <v>#N/A</v>
      </c>
      <c r="DD105" s="9" t="str">
        <f ca="1">IF(ISERROR(VLOOKUP(DC105*60,単価表!$B$4:$G$51,$AY$3,FALSE)),"",VLOOKUP(DC105*60,単価表!$B$4:$G$51,$AY$3,FALSE))</f>
        <v/>
      </c>
      <c r="DE105" s="9" t="str">
        <f t="shared" si="137"/>
        <v/>
      </c>
      <c r="DF105" s="9" t="str">
        <f t="shared" si="138"/>
        <v/>
      </c>
      <c r="DG105" s="13"/>
      <c r="DH105" s="13"/>
      <c r="DI105" s="22"/>
      <c r="DJ105" s="22"/>
      <c r="DK105" s="10" t="str">
        <f t="shared" si="139"/>
        <v/>
      </c>
      <c r="DL105" s="13"/>
      <c r="DM105" s="9" t="str">
        <f t="shared" si="140"/>
        <v/>
      </c>
      <c r="DN105" s="9" t="str">
        <f t="shared" si="141"/>
        <v/>
      </c>
      <c r="DO105" s="21" t="str">
        <f t="shared" si="142"/>
        <v/>
      </c>
      <c r="DP105" s="21" t="str">
        <f t="shared" si="143"/>
        <v/>
      </c>
      <c r="DQ105" s="9" t="str">
        <f t="shared" si="153"/>
        <v/>
      </c>
      <c r="DR105" s="9" t="str">
        <f t="shared" si="144"/>
        <v/>
      </c>
      <c r="DS105" s="9" t="str">
        <f t="shared" si="145"/>
        <v/>
      </c>
      <c r="DT105" s="9" t="e">
        <f ca="1">IF(AND($AX$3&lt;&gt;"",DO105&lt;&gt;"",DQ105&gt;=IF(DQ106="",0,DQ106)),SUM(INDIRECT("ds"&amp;ROW()-DQ105+1):DS105),"")</f>
        <v>#N/A</v>
      </c>
      <c r="DU105" s="9" t="e">
        <f t="shared" ca="1" si="146"/>
        <v>#N/A</v>
      </c>
      <c r="DV105" s="9" t="str">
        <f ca="1">IF(ISERROR(VLOOKUP(DU105*60,単価表!$B$4:$H$51,$AY$3,FALSE)),"",VLOOKUP(DU105*60,単価表!$B$4:$H$51,$AY$3,FALSE))</f>
        <v/>
      </c>
      <c r="DW105" s="9" t="str">
        <f ca="1">IF(DV105="","",DV105+IF(OR(TEXT($AX$3,"000000")="651000",TEXT($AX$3,"000000")="652000",TEXT($AX$3,"000000")="653000"),VLOOKUP(DU105*60,単価表!$B$4:$H$51,$AZ$3,FALSE),0))</f>
        <v/>
      </c>
      <c r="DX105" s="9" t="str">
        <f t="shared" si="147"/>
        <v/>
      </c>
      <c r="DY105" s="9" t="str">
        <f t="shared" si="148"/>
        <v/>
      </c>
      <c r="DZ105" s="9" cm="1">
        <f t="array" ref="DZ105">IF(AND($B105&lt;&gt;"",$F105&lt;&gt;"",$J105&lt;&gt;"",OR($N105&lt;&gt;"",$Q105&lt;&gt;"",$T105&lt;&gt;"")),SUM(($BE$17:$BE$192&lt;&gt;ROW($B105))*($BF$17:$BF$192=$B105)*($BH$17:$BH$192&gt;$F105)*($BG$17:$BG$192&lt;$J105)),0)</f>
        <v>0</v>
      </c>
      <c r="EA105" s="9" cm="1">
        <f t="array" ref="EA105">IF(AND($B105&lt;&gt;"",$F105&lt;&gt;"",$J105&lt;&gt;"",OR($N105&lt;&gt;"",$Q105&lt;&gt;"",$T105&lt;&gt;"")),SUM(($BY$17:$BY$192&lt;&gt;ROW($B105))*($BZ$17:$BZ$192=$B105)*($CB$17:$CB$192&gt;$F105)*($CA$17:$CA$192&lt;$J105)),0)</f>
        <v>0</v>
      </c>
      <c r="EB105" s="9" cm="1">
        <f t="array" ref="EB105">IF(AND($B105&lt;&gt;"",$F105&lt;&gt;"",$J105&lt;&gt;"",OR($N105&lt;&gt;"",$Q105&lt;&gt;"",$T105&lt;&gt;"")),SUM(($CS$17:$CS$192&lt;&gt;ROW($B105))*($CT$17:$CT$192=$B105)*($CV$17:$CV$192&gt;$F105)*($CU$17:$CU$192&lt;$J105)),0)</f>
        <v>0</v>
      </c>
      <c r="EC105" s="9" cm="1">
        <f t="array" ref="EC105">IF(AND($B105&lt;&gt;"",$F105&lt;&gt;"",$J105&lt;&gt;"",OR($N105&lt;&gt;"",$Q105&lt;&gt;"",$T105&lt;&gt;"")),SUM(($DM$17:$DM$192&lt;&gt;ROW($B105))*($DN$17:$DN$192=$B105)*($DP$17:$DP$192&gt;$F105)*($DO$17:$DO$192&lt;$J105)),0)</f>
        <v>0</v>
      </c>
      <c r="ED105" s="9">
        <f t="shared" ca="1" si="149"/>
        <v>0</v>
      </c>
    </row>
    <row r="106" spans="2:134" ht="18" customHeight="1" x14ac:dyDescent="0.4">
      <c r="B106" s="36" t="s">
        <v>8</v>
      </c>
      <c r="C106" s="37"/>
      <c r="D106" s="38"/>
      <c r="E106" s="36" t="s">
        <v>9</v>
      </c>
      <c r="F106" s="37"/>
      <c r="G106" s="38"/>
      <c r="H106" s="119" t="str">
        <f>IF(H8&lt;&gt;"",H8,"")</f>
        <v/>
      </c>
      <c r="I106" s="120"/>
      <c r="J106" s="120"/>
      <c r="K106" s="120"/>
      <c r="L106" s="120"/>
      <c r="M106" s="120"/>
      <c r="N106" s="120"/>
      <c r="O106" s="121"/>
      <c r="P106" s="36" t="s">
        <v>11</v>
      </c>
      <c r="Q106" s="102"/>
      <c r="R106" s="103"/>
      <c r="S106" s="36" t="s">
        <v>9</v>
      </c>
      <c r="T106" s="37"/>
      <c r="U106" s="38"/>
      <c r="V106" s="119" t="str">
        <f>IF(V8&lt;&gt;"",V8,"")</f>
        <v/>
      </c>
      <c r="W106" s="120"/>
      <c r="X106" s="120"/>
      <c r="Y106" s="120"/>
      <c r="Z106" s="120"/>
      <c r="AA106" s="120"/>
      <c r="AB106" s="120"/>
      <c r="AC106" s="120"/>
      <c r="AD106" s="121"/>
      <c r="AE106" s="36" t="s">
        <v>12</v>
      </c>
      <c r="AF106" s="102"/>
      <c r="AG106" s="102"/>
      <c r="AH106" s="102"/>
      <c r="AI106" s="103"/>
      <c r="AJ106" s="110" t="str">
        <f>IF(AJ8&lt;&gt;"",AJ8,"")</f>
        <v/>
      </c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2"/>
      <c r="AX106" s="11"/>
      <c r="AY106" s="11"/>
      <c r="AZ106" s="22"/>
      <c r="BA106" s="22"/>
      <c r="BB106" s="12"/>
      <c r="BC106" s="11"/>
      <c r="BD106" s="11"/>
      <c r="BE106" s="9" t="str">
        <f t="shared" si="101"/>
        <v/>
      </c>
      <c r="BF106" s="9" t="str">
        <f t="shared" si="102"/>
        <v/>
      </c>
      <c r="BG106" s="21" t="str">
        <f t="shared" si="103"/>
        <v/>
      </c>
      <c r="BH106" s="21" t="str">
        <f t="shared" si="104"/>
        <v/>
      </c>
      <c r="BI106" s="9" t="str">
        <f t="shared" si="150"/>
        <v/>
      </c>
      <c r="BJ106" s="10" t="str">
        <f t="shared" si="105"/>
        <v/>
      </c>
      <c r="BK106" s="9" t="str">
        <f t="shared" si="106"/>
        <v/>
      </c>
      <c r="BL106" s="9" t="str">
        <f t="shared" si="107"/>
        <v/>
      </c>
      <c r="BM106" s="9" t="str">
        <f t="shared" si="108"/>
        <v/>
      </c>
      <c r="BN106" s="9" t="e">
        <f ca="1">IF(AND($AX$3&lt;&gt;"",BG106&lt;&gt;"",BI106&gt;=IF(BI107="",0,BI107)),SUM(INDIRECT("bm"&amp;ROW()-BI106+1):BM106),"")</f>
        <v>#N/A</v>
      </c>
      <c r="BO106" s="9" t="e">
        <f t="shared" ca="1" si="109"/>
        <v>#N/A</v>
      </c>
      <c r="BP106" s="9" t="str">
        <f ca="1">IF(ISERROR(VLOOKUP(BO106*60,単価表!$B$4:$H$51,$AY$3,FALSE)),"",VLOOKUP(BO106*60,単価表!$B$4:$H$51,$AY$3,FALSE))</f>
        <v/>
      </c>
      <c r="BQ106" s="9" t="str">
        <f t="shared" si="110"/>
        <v/>
      </c>
      <c r="BR106" s="9" t="str">
        <f t="shared" si="111"/>
        <v/>
      </c>
      <c r="BS106" s="13"/>
      <c r="BT106" s="13"/>
      <c r="BU106" s="22"/>
      <c r="BV106" s="22"/>
      <c r="BW106" s="13"/>
      <c r="BX106" s="13"/>
      <c r="BY106" s="9" t="str">
        <f t="shared" si="118"/>
        <v/>
      </c>
      <c r="BZ106" s="9" t="str">
        <f t="shared" si="119"/>
        <v/>
      </c>
      <c r="CA106" s="21" t="str">
        <f t="shared" si="120"/>
        <v/>
      </c>
      <c r="CB106" s="21" t="str">
        <f t="shared" si="121"/>
        <v/>
      </c>
      <c r="CC106" s="9" t="str">
        <f t="shared" si="151"/>
        <v/>
      </c>
      <c r="CD106" s="9" t="str">
        <f t="shared" si="122"/>
        <v/>
      </c>
      <c r="CE106" s="9" t="str">
        <f t="shared" si="123"/>
        <v/>
      </c>
      <c r="CF106" s="9" t="e">
        <f ca="1">IF(AND($AX$3&lt;&gt;"",CA106&lt;&gt;"",CC106&gt;=IF(CC107="",0,CC107)),SUM(INDIRECT("ce"&amp;ROW()-CC106+1):CE106),"")</f>
        <v>#N/A</v>
      </c>
      <c r="CG106" s="9" t="e">
        <f t="shared" ca="1" si="124"/>
        <v>#N/A</v>
      </c>
      <c r="CH106" s="9" t="str">
        <f ca="1">IF(ISERROR(VLOOKUP(CG106*60,単価表!$B$4:$H$51,$AY$3,FALSE)),"",VLOOKUP(CG106*60,単価表!$B$4:$H$51,$AY$3,FALSE))</f>
        <v/>
      </c>
      <c r="CI106" s="9" t="str">
        <f ca="1">IF(CH106="","",CH106+IF(OR(TEXT($AX$3,"000000")="651000",TEXT($AX$3,"000000")="652000",TEXT($AX$3,"000000")="653000"),VLOOKUP(CG106*60,単価表!$B$4:$H$51,$AZ$3,FALSE),0))</f>
        <v/>
      </c>
      <c r="CJ106" s="9" t="str">
        <f t="shared" si="125"/>
        <v/>
      </c>
      <c r="CK106" s="9" t="str">
        <f t="shared" si="126"/>
        <v/>
      </c>
      <c r="CL106" s="11"/>
      <c r="CM106" s="11"/>
      <c r="CN106" s="22"/>
      <c r="CO106" s="22"/>
      <c r="CP106" s="10" t="str">
        <f t="shared" si="127"/>
        <v/>
      </c>
      <c r="CQ106" s="11"/>
      <c r="CR106" s="11"/>
      <c r="CS106" s="9" t="str">
        <f t="shared" si="128"/>
        <v/>
      </c>
      <c r="CT106" s="9" t="str">
        <f t="shared" si="129"/>
        <v/>
      </c>
      <c r="CU106" s="21" t="str">
        <f t="shared" si="130"/>
        <v/>
      </c>
      <c r="CV106" s="21" t="str">
        <f t="shared" si="131"/>
        <v/>
      </c>
      <c r="CW106" s="9" t="str">
        <f t="shared" si="152"/>
        <v/>
      </c>
      <c r="CX106" s="9" t="str">
        <f t="shared" si="132"/>
        <v/>
      </c>
      <c r="CY106" s="9" t="str">
        <f t="shared" si="133"/>
        <v/>
      </c>
      <c r="CZ106" s="9" t="str">
        <f t="shared" si="134"/>
        <v/>
      </c>
      <c r="DA106" s="9" t="str">
        <f t="shared" si="135"/>
        <v/>
      </c>
      <c r="DB106" s="9" t="e">
        <f ca="1">IF(AND($AX$3&lt;&gt;"",CU106&lt;&gt;"",CW106&gt;=IF(CW107="",0,CW107)),SUM(INDIRECT("da"&amp;ROW()-CW106+1):DA106),"")</f>
        <v>#N/A</v>
      </c>
      <c r="DC106" s="9" t="e">
        <f t="shared" ca="1" si="136"/>
        <v>#N/A</v>
      </c>
      <c r="DD106" s="9" t="str">
        <f ca="1">IF(ISERROR(VLOOKUP(DC106*60,単価表!$B$4:$G$51,$AY$3,FALSE)),"",VLOOKUP(DC106*60,単価表!$B$4:$G$51,$AY$3,FALSE))</f>
        <v/>
      </c>
      <c r="DE106" s="9" t="str">
        <f t="shared" si="137"/>
        <v/>
      </c>
      <c r="DF106" s="9" t="str">
        <f t="shared" si="138"/>
        <v/>
      </c>
      <c r="DG106" s="13"/>
      <c r="DH106" s="13"/>
      <c r="DI106" s="22"/>
      <c r="DJ106" s="22"/>
      <c r="DK106" s="10" t="str">
        <f t="shared" si="139"/>
        <v/>
      </c>
      <c r="DL106" s="13"/>
      <c r="DM106" s="9" t="str">
        <f t="shared" si="140"/>
        <v/>
      </c>
      <c r="DN106" s="9" t="str">
        <f t="shared" si="141"/>
        <v/>
      </c>
      <c r="DO106" s="21" t="str">
        <f t="shared" si="142"/>
        <v/>
      </c>
      <c r="DP106" s="21" t="str">
        <f t="shared" si="143"/>
        <v/>
      </c>
      <c r="DQ106" s="9" t="str">
        <f t="shared" si="153"/>
        <v/>
      </c>
      <c r="DR106" s="9" t="str">
        <f t="shared" si="144"/>
        <v/>
      </c>
      <c r="DS106" s="9" t="str">
        <f t="shared" si="145"/>
        <v/>
      </c>
      <c r="DT106" s="9" t="e">
        <f ca="1">IF(AND($AX$3&lt;&gt;"",DO106&lt;&gt;"",DQ106&gt;=IF(DQ107="",0,DQ107)),SUM(INDIRECT("ds"&amp;ROW()-DQ106+1):DS106),"")</f>
        <v>#N/A</v>
      </c>
      <c r="DU106" s="9" t="e">
        <f t="shared" ca="1" si="146"/>
        <v>#N/A</v>
      </c>
      <c r="DV106" s="9" t="str">
        <f ca="1">IF(ISERROR(VLOOKUP(DU106*60,単価表!$B$4:$H$51,$AY$3,FALSE)),"",VLOOKUP(DU106*60,単価表!$B$4:$H$51,$AY$3,FALSE))</f>
        <v/>
      </c>
      <c r="DW106" s="9" t="str">
        <f ca="1">IF(DV106="","",DV106+IF(OR(TEXT($AX$3,"000000")="651000",TEXT($AX$3,"000000")="652000",TEXT($AX$3,"000000")="653000"),VLOOKUP(DU106*60,単価表!$B$4:$H$51,$AZ$3,FALSE),0))</f>
        <v/>
      </c>
      <c r="DX106" s="9" t="str">
        <f t="shared" si="147"/>
        <v/>
      </c>
      <c r="DY106" s="9" t="str">
        <f t="shared" si="148"/>
        <v/>
      </c>
      <c r="DZ106" s="9" cm="1">
        <f t="array" ref="DZ106">IF(AND($B106&lt;&gt;"",$F106&lt;&gt;"",$J106&lt;&gt;"",OR($N106&lt;&gt;"",$Q106&lt;&gt;"",$T106&lt;&gt;"")),SUM(($BE$17:$BE$192&lt;&gt;ROW($B106))*($BF$17:$BF$192=$B106)*($BH$17:$BH$192&gt;$F106)*($BG$17:$BG$192&lt;$J106)),0)</f>
        <v>0</v>
      </c>
      <c r="EA106" s="9" cm="1">
        <f t="array" ref="EA106">IF(AND($B106&lt;&gt;"",$F106&lt;&gt;"",$J106&lt;&gt;"",OR($N106&lt;&gt;"",$Q106&lt;&gt;"",$T106&lt;&gt;"")),SUM(($BY$17:$BY$192&lt;&gt;ROW($B106))*($BZ$17:$BZ$192=$B106)*($CB$17:$CB$192&gt;$F106)*($CA$17:$CA$192&lt;$J106)),0)</f>
        <v>0</v>
      </c>
      <c r="EB106" s="9" cm="1">
        <f t="array" ref="EB106">IF(AND($B106&lt;&gt;"",$F106&lt;&gt;"",$J106&lt;&gt;"",OR($N106&lt;&gt;"",$Q106&lt;&gt;"",$T106&lt;&gt;"")),SUM(($CS$17:$CS$192&lt;&gt;ROW($B106))*($CT$17:$CT$192=$B106)*($CV$17:$CV$192&gt;$F106)*($CU$17:$CU$192&lt;$J106)),0)</f>
        <v>0</v>
      </c>
      <c r="EC106" s="9" cm="1">
        <f t="array" ref="EC106">IF(AND($B106&lt;&gt;"",$F106&lt;&gt;"",$J106&lt;&gt;"",OR($N106&lt;&gt;"",$Q106&lt;&gt;"",$T106&lt;&gt;"")),SUM(($DM$17:$DM$192&lt;&gt;ROW($B106))*($DN$17:$DN$192=$B106)*($DP$17:$DP$192&gt;$F106)*($DO$17:$DO$192&lt;$J106)),0)</f>
        <v>0</v>
      </c>
      <c r="ED106" s="9">
        <f t="shared" ca="1" si="149"/>
        <v>0</v>
      </c>
    </row>
    <row r="107" spans="2:134" ht="18" customHeight="1" x14ac:dyDescent="0.4">
      <c r="B107" s="39"/>
      <c r="C107" s="40"/>
      <c r="D107" s="41"/>
      <c r="E107" s="42"/>
      <c r="F107" s="43"/>
      <c r="G107" s="44"/>
      <c r="H107" s="122"/>
      <c r="I107" s="123"/>
      <c r="J107" s="123"/>
      <c r="K107" s="123"/>
      <c r="L107" s="123"/>
      <c r="M107" s="123"/>
      <c r="N107" s="123"/>
      <c r="O107" s="124"/>
      <c r="P107" s="104"/>
      <c r="Q107" s="105"/>
      <c r="R107" s="106"/>
      <c r="S107" s="42"/>
      <c r="T107" s="43"/>
      <c r="U107" s="44"/>
      <c r="V107" s="122"/>
      <c r="W107" s="123"/>
      <c r="X107" s="123"/>
      <c r="Y107" s="123"/>
      <c r="Z107" s="123"/>
      <c r="AA107" s="123"/>
      <c r="AB107" s="123"/>
      <c r="AC107" s="123"/>
      <c r="AD107" s="124"/>
      <c r="AE107" s="104"/>
      <c r="AF107" s="105"/>
      <c r="AG107" s="105"/>
      <c r="AH107" s="105"/>
      <c r="AI107" s="106"/>
      <c r="AJ107" s="113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5"/>
      <c r="AX107" s="11"/>
      <c r="AY107" s="11"/>
      <c r="AZ107" s="22"/>
      <c r="BA107" s="22"/>
      <c r="BB107" s="12"/>
      <c r="BC107" s="11"/>
      <c r="BD107" s="11"/>
      <c r="BE107" s="9" t="str">
        <f t="shared" si="101"/>
        <v/>
      </c>
      <c r="BF107" s="9" t="str">
        <f t="shared" si="102"/>
        <v/>
      </c>
      <c r="BG107" s="21" t="str">
        <f t="shared" si="103"/>
        <v/>
      </c>
      <c r="BH107" s="21" t="str">
        <f t="shared" si="104"/>
        <v/>
      </c>
      <c r="BI107" s="9" t="str">
        <f t="shared" si="150"/>
        <v/>
      </c>
      <c r="BJ107" s="10" t="str">
        <f t="shared" si="105"/>
        <v/>
      </c>
      <c r="BK107" s="9" t="str">
        <f t="shared" si="106"/>
        <v/>
      </c>
      <c r="BL107" s="9" t="str">
        <f t="shared" si="107"/>
        <v/>
      </c>
      <c r="BM107" s="9" t="str">
        <f t="shared" si="108"/>
        <v/>
      </c>
      <c r="BN107" s="9" t="e">
        <f ca="1">IF(AND($AX$3&lt;&gt;"",BG107&lt;&gt;"",BI107&gt;=IF(BI108="",0,BI108)),SUM(INDIRECT("bm"&amp;ROW()-BI107+1):BM107),"")</f>
        <v>#N/A</v>
      </c>
      <c r="BO107" s="9" t="e">
        <f t="shared" ca="1" si="109"/>
        <v>#N/A</v>
      </c>
      <c r="BP107" s="9" t="str">
        <f ca="1">IF(ISERROR(VLOOKUP(BO107*60,単価表!$B$4:$H$51,$AY$3,FALSE)),"",VLOOKUP(BO107*60,単価表!$B$4:$H$51,$AY$3,FALSE))</f>
        <v/>
      </c>
      <c r="BQ107" s="9" t="str">
        <f t="shared" si="110"/>
        <v/>
      </c>
      <c r="BR107" s="9" t="str">
        <f t="shared" si="111"/>
        <v/>
      </c>
      <c r="BS107" s="13"/>
      <c r="BT107" s="13"/>
      <c r="BU107" s="22"/>
      <c r="BV107" s="22"/>
      <c r="BW107" s="13"/>
      <c r="BX107" s="13"/>
      <c r="BY107" s="9" t="str">
        <f t="shared" si="118"/>
        <v/>
      </c>
      <c r="BZ107" s="9" t="str">
        <f t="shared" si="119"/>
        <v/>
      </c>
      <c r="CA107" s="21" t="str">
        <f t="shared" si="120"/>
        <v/>
      </c>
      <c r="CB107" s="21" t="str">
        <f t="shared" si="121"/>
        <v/>
      </c>
      <c r="CC107" s="9" t="str">
        <f t="shared" si="151"/>
        <v/>
      </c>
      <c r="CD107" s="9" t="str">
        <f t="shared" si="122"/>
        <v/>
      </c>
      <c r="CE107" s="9" t="str">
        <f t="shared" si="123"/>
        <v/>
      </c>
      <c r="CF107" s="9" t="e">
        <f ca="1">IF(AND($AX$3&lt;&gt;"",CA107&lt;&gt;"",CC107&gt;=IF(CC108="",0,CC108)),SUM(INDIRECT("ce"&amp;ROW()-CC107+1):CE107),"")</f>
        <v>#N/A</v>
      </c>
      <c r="CG107" s="9" t="e">
        <f t="shared" ca="1" si="124"/>
        <v>#N/A</v>
      </c>
      <c r="CH107" s="9" t="str">
        <f ca="1">IF(ISERROR(VLOOKUP(CG107*60,単価表!$B$4:$H$51,$AY$3,FALSE)),"",VLOOKUP(CG107*60,単価表!$B$4:$H$51,$AY$3,FALSE))</f>
        <v/>
      </c>
      <c r="CI107" s="9" t="str">
        <f ca="1">IF(CH107="","",CH107+IF(OR(TEXT($AX$3,"000000")="651000",TEXT($AX$3,"000000")="652000",TEXT($AX$3,"000000")="653000"),VLOOKUP(CG107*60,単価表!$B$4:$H$51,$AZ$3,FALSE),0))</f>
        <v/>
      </c>
      <c r="CJ107" s="9" t="str">
        <f t="shared" si="125"/>
        <v/>
      </c>
      <c r="CK107" s="9" t="str">
        <f t="shared" si="126"/>
        <v/>
      </c>
      <c r="CL107" s="11"/>
      <c r="CM107" s="11"/>
      <c r="CN107" s="22"/>
      <c r="CO107" s="22"/>
      <c r="CP107" s="10" t="str">
        <f t="shared" si="127"/>
        <v/>
      </c>
      <c r="CQ107" s="11"/>
      <c r="CR107" s="11"/>
      <c r="CS107" s="9" t="str">
        <f t="shared" si="128"/>
        <v/>
      </c>
      <c r="CT107" s="9" t="str">
        <f t="shared" si="129"/>
        <v/>
      </c>
      <c r="CU107" s="21" t="str">
        <f t="shared" si="130"/>
        <v/>
      </c>
      <c r="CV107" s="21" t="str">
        <f t="shared" si="131"/>
        <v/>
      </c>
      <c r="CW107" s="9" t="str">
        <f t="shared" si="152"/>
        <v/>
      </c>
      <c r="CX107" s="9" t="str">
        <f t="shared" si="132"/>
        <v/>
      </c>
      <c r="CY107" s="9" t="str">
        <f t="shared" si="133"/>
        <v/>
      </c>
      <c r="CZ107" s="9" t="str">
        <f t="shared" si="134"/>
        <v/>
      </c>
      <c r="DA107" s="9" t="str">
        <f t="shared" si="135"/>
        <v/>
      </c>
      <c r="DB107" s="9" t="e">
        <f ca="1">IF(AND($AX$3&lt;&gt;"",CU107&lt;&gt;"",CW107&gt;=IF(CW108="",0,CW108)),SUM(INDIRECT("da"&amp;ROW()-CW107+1):DA107),"")</f>
        <v>#N/A</v>
      </c>
      <c r="DC107" s="9" t="e">
        <f t="shared" ca="1" si="136"/>
        <v>#N/A</v>
      </c>
      <c r="DD107" s="9" t="str">
        <f ca="1">IF(ISERROR(VLOOKUP(DC107*60,単価表!$B$4:$G$51,$AY$3,FALSE)),"",VLOOKUP(DC107*60,単価表!$B$4:$G$51,$AY$3,FALSE))</f>
        <v/>
      </c>
      <c r="DE107" s="9" t="str">
        <f t="shared" si="137"/>
        <v/>
      </c>
      <c r="DF107" s="9" t="str">
        <f t="shared" si="138"/>
        <v/>
      </c>
      <c r="DG107" s="13"/>
      <c r="DH107" s="13"/>
      <c r="DI107" s="22"/>
      <c r="DJ107" s="22"/>
      <c r="DK107" s="10" t="str">
        <f t="shared" si="139"/>
        <v/>
      </c>
      <c r="DL107" s="13"/>
      <c r="DM107" s="9" t="str">
        <f t="shared" si="140"/>
        <v/>
      </c>
      <c r="DN107" s="9" t="str">
        <f t="shared" si="141"/>
        <v/>
      </c>
      <c r="DO107" s="21" t="str">
        <f t="shared" si="142"/>
        <v/>
      </c>
      <c r="DP107" s="21" t="str">
        <f t="shared" si="143"/>
        <v/>
      </c>
      <c r="DQ107" s="9" t="str">
        <f t="shared" si="153"/>
        <v/>
      </c>
      <c r="DR107" s="9" t="str">
        <f t="shared" si="144"/>
        <v/>
      </c>
      <c r="DS107" s="9" t="str">
        <f t="shared" si="145"/>
        <v/>
      </c>
      <c r="DT107" s="9" t="e">
        <f ca="1">IF(AND($AX$3&lt;&gt;"",DO107&lt;&gt;"",DQ107&gt;=IF(DQ108="",0,DQ108)),SUM(INDIRECT("ds"&amp;ROW()-DQ107+1):DS107),"")</f>
        <v>#N/A</v>
      </c>
      <c r="DU107" s="9" t="e">
        <f t="shared" ca="1" si="146"/>
        <v>#N/A</v>
      </c>
      <c r="DV107" s="9" t="str">
        <f ca="1">IF(ISERROR(VLOOKUP(DU107*60,単価表!$B$4:$H$51,$AY$3,FALSE)),"",VLOOKUP(DU107*60,単価表!$B$4:$H$51,$AY$3,FALSE))</f>
        <v/>
      </c>
      <c r="DW107" s="9" t="str">
        <f ca="1">IF(DV107="","",DV107+IF(OR(TEXT($AX$3,"000000")="651000",TEXT($AX$3,"000000")="652000",TEXT($AX$3,"000000")="653000"),VLOOKUP(DU107*60,単価表!$B$4:$H$51,$AZ$3,FALSE),0))</f>
        <v/>
      </c>
      <c r="DX107" s="9" t="str">
        <f t="shared" si="147"/>
        <v/>
      </c>
      <c r="DY107" s="9" t="str">
        <f t="shared" si="148"/>
        <v/>
      </c>
      <c r="DZ107" s="9" cm="1">
        <f t="array" ref="DZ107">IF(AND($B107&lt;&gt;"",$F107&lt;&gt;"",$J107&lt;&gt;"",OR($N107&lt;&gt;"",$Q107&lt;&gt;"",$T107&lt;&gt;"")),SUM(($BE$17:$BE$192&lt;&gt;ROW($B107))*($BF$17:$BF$192=$B107)*($BH$17:$BH$192&gt;$F107)*($BG$17:$BG$192&lt;$J107)),0)</f>
        <v>0</v>
      </c>
      <c r="EA107" s="9" cm="1">
        <f t="array" ref="EA107">IF(AND($B107&lt;&gt;"",$F107&lt;&gt;"",$J107&lt;&gt;"",OR($N107&lt;&gt;"",$Q107&lt;&gt;"",$T107&lt;&gt;"")),SUM(($BY$17:$BY$192&lt;&gt;ROW($B107))*($BZ$17:$BZ$192=$B107)*($CB$17:$CB$192&gt;$F107)*($CA$17:$CA$192&lt;$J107)),0)</f>
        <v>0</v>
      </c>
      <c r="EB107" s="9" cm="1">
        <f t="array" ref="EB107">IF(AND($B107&lt;&gt;"",$F107&lt;&gt;"",$J107&lt;&gt;"",OR($N107&lt;&gt;"",$Q107&lt;&gt;"",$T107&lt;&gt;"")),SUM(($CS$17:$CS$192&lt;&gt;ROW($B107))*($CT$17:$CT$192=$B107)*($CV$17:$CV$192&gt;$F107)*($CU$17:$CU$192&lt;$J107)),0)</f>
        <v>0</v>
      </c>
      <c r="EC107" s="9" cm="1">
        <f t="array" ref="EC107">IF(AND($B107&lt;&gt;"",$F107&lt;&gt;"",$J107&lt;&gt;"",OR($N107&lt;&gt;"",$Q107&lt;&gt;"",$T107&lt;&gt;"")),SUM(($DM$17:$DM$192&lt;&gt;ROW($B107))*($DN$17:$DN$192=$B107)*($DP$17:$DP$192&gt;$F107)*($DO$17:$DO$192&lt;$J107)),0)</f>
        <v>0</v>
      </c>
      <c r="ED107" s="9">
        <f t="shared" ca="1" si="149"/>
        <v>0</v>
      </c>
    </row>
    <row r="108" spans="2:134" ht="18" customHeight="1" x14ac:dyDescent="0.4">
      <c r="B108" s="39"/>
      <c r="C108" s="40"/>
      <c r="D108" s="41"/>
      <c r="E108" s="36" t="s">
        <v>10</v>
      </c>
      <c r="F108" s="37"/>
      <c r="G108" s="38"/>
      <c r="H108" s="119" t="str">
        <f>IF(H10&lt;&gt;"",H10,"")</f>
        <v/>
      </c>
      <c r="I108" s="120"/>
      <c r="J108" s="120"/>
      <c r="K108" s="120"/>
      <c r="L108" s="120"/>
      <c r="M108" s="120"/>
      <c r="N108" s="120"/>
      <c r="O108" s="121"/>
      <c r="P108" s="104"/>
      <c r="Q108" s="105"/>
      <c r="R108" s="106"/>
      <c r="S108" s="36" t="s">
        <v>10</v>
      </c>
      <c r="T108" s="37"/>
      <c r="U108" s="38"/>
      <c r="V108" s="119" t="str">
        <f>IF(V10&lt;&gt;"",V10,"")</f>
        <v/>
      </c>
      <c r="W108" s="120"/>
      <c r="X108" s="120"/>
      <c r="Y108" s="120"/>
      <c r="Z108" s="120"/>
      <c r="AA108" s="120"/>
      <c r="AB108" s="120"/>
      <c r="AC108" s="120"/>
      <c r="AD108" s="121"/>
      <c r="AE108" s="104"/>
      <c r="AF108" s="105"/>
      <c r="AG108" s="105"/>
      <c r="AH108" s="105"/>
      <c r="AI108" s="106"/>
      <c r="AJ108" s="113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5"/>
      <c r="AX108" s="11"/>
      <c r="AY108" s="11"/>
      <c r="AZ108" s="22"/>
      <c r="BA108" s="22"/>
      <c r="BB108" s="12"/>
      <c r="BC108" s="11"/>
      <c r="BD108" s="11"/>
      <c r="BE108" s="9" t="str">
        <f t="shared" si="101"/>
        <v/>
      </c>
      <c r="BF108" s="9" t="str">
        <f t="shared" si="102"/>
        <v/>
      </c>
      <c r="BG108" s="21" t="str">
        <f t="shared" si="103"/>
        <v/>
      </c>
      <c r="BH108" s="21" t="str">
        <f t="shared" si="104"/>
        <v/>
      </c>
      <c r="BI108" s="9" t="str">
        <f t="shared" si="150"/>
        <v/>
      </c>
      <c r="BJ108" s="10" t="str">
        <f t="shared" si="105"/>
        <v/>
      </c>
      <c r="BK108" s="9" t="str">
        <f t="shared" si="106"/>
        <v/>
      </c>
      <c r="BL108" s="9" t="str">
        <f t="shared" si="107"/>
        <v/>
      </c>
      <c r="BM108" s="9" t="str">
        <f t="shared" si="108"/>
        <v/>
      </c>
      <c r="BN108" s="9" t="e">
        <f ca="1">IF(AND($AX$3&lt;&gt;"",BG108&lt;&gt;"",BI108&gt;=IF(BI109="",0,BI109)),SUM(INDIRECT("bm"&amp;ROW()-BI108+1):BM108),"")</f>
        <v>#N/A</v>
      </c>
      <c r="BO108" s="9" t="e">
        <f t="shared" ca="1" si="109"/>
        <v>#N/A</v>
      </c>
      <c r="BP108" s="9" t="str">
        <f ca="1">IF(ISERROR(VLOOKUP(BO108*60,単価表!$B$4:$H$51,$AY$3,FALSE)),"",VLOOKUP(BO108*60,単価表!$B$4:$H$51,$AY$3,FALSE))</f>
        <v/>
      </c>
      <c r="BQ108" s="9" t="str">
        <f t="shared" si="110"/>
        <v/>
      </c>
      <c r="BR108" s="9" t="str">
        <f t="shared" si="111"/>
        <v/>
      </c>
      <c r="BS108" s="13"/>
      <c r="BT108" s="13"/>
      <c r="BU108" s="22"/>
      <c r="BV108" s="22"/>
      <c r="BW108" s="13"/>
      <c r="BX108" s="13"/>
      <c r="BY108" s="9" t="str">
        <f t="shared" si="118"/>
        <v/>
      </c>
      <c r="BZ108" s="9" t="str">
        <f t="shared" si="119"/>
        <v/>
      </c>
      <c r="CA108" s="21" t="str">
        <f t="shared" si="120"/>
        <v/>
      </c>
      <c r="CB108" s="21" t="str">
        <f t="shared" si="121"/>
        <v/>
      </c>
      <c r="CC108" s="9" t="str">
        <f t="shared" si="151"/>
        <v/>
      </c>
      <c r="CD108" s="9" t="str">
        <f t="shared" si="122"/>
        <v/>
      </c>
      <c r="CE108" s="9" t="str">
        <f t="shared" si="123"/>
        <v/>
      </c>
      <c r="CF108" s="9" t="e">
        <f ca="1">IF(AND($AX$3&lt;&gt;"",CA108&lt;&gt;"",CC108&gt;=IF(CC109="",0,CC109)),SUM(INDIRECT("ce"&amp;ROW()-CC108+1):CE108),"")</f>
        <v>#N/A</v>
      </c>
      <c r="CG108" s="9" t="e">
        <f t="shared" ca="1" si="124"/>
        <v>#N/A</v>
      </c>
      <c r="CH108" s="9" t="str">
        <f ca="1">IF(ISERROR(VLOOKUP(CG108*60,単価表!$B$4:$H$51,$AY$3,FALSE)),"",VLOOKUP(CG108*60,単価表!$B$4:$H$51,$AY$3,FALSE))</f>
        <v/>
      </c>
      <c r="CI108" s="9" t="str">
        <f ca="1">IF(CH108="","",CH108+IF(OR(TEXT($AX$3,"000000")="651000",TEXT($AX$3,"000000")="652000",TEXT($AX$3,"000000")="653000"),VLOOKUP(CG108*60,単価表!$B$4:$H$51,$AZ$3,FALSE),0))</f>
        <v/>
      </c>
      <c r="CJ108" s="9" t="str">
        <f t="shared" si="125"/>
        <v/>
      </c>
      <c r="CK108" s="9" t="str">
        <f t="shared" si="126"/>
        <v/>
      </c>
      <c r="CL108" s="11"/>
      <c r="CM108" s="11"/>
      <c r="CN108" s="22"/>
      <c r="CO108" s="22"/>
      <c r="CP108" s="10" t="str">
        <f t="shared" si="127"/>
        <v/>
      </c>
      <c r="CQ108" s="11"/>
      <c r="CR108" s="11"/>
      <c r="CS108" s="9" t="str">
        <f t="shared" si="128"/>
        <v/>
      </c>
      <c r="CT108" s="9" t="str">
        <f t="shared" si="129"/>
        <v/>
      </c>
      <c r="CU108" s="21" t="str">
        <f t="shared" si="130"/>
        <v/>
      </c>
      <c r="CV108" s="21" t="str">
        <f t="shared" si="131"/>
        <v/>
      </c>
      <c r="CW108" s="9" t="str">
        <f t="shared" si="152"/>
        <v/>
      </c>
      <c r="CX108" s="9" t="str">
        <f t="shared" si="132"/>
        <v/>
      </c>
      <c r="CY108" s="9" t="str">
        <f t="shared" si="133"/>
        <v/>
      </c>
      <c r="CZ108" s="9" t="str">
        <f t="shared" si="134"/>
        <v/>
      </c>
      <c r="DA108" s="9" t="str">
        <f t="shared" si="135"/>
        <v/>
      </c>
      <c r="DB108" s="9" t="e">
        <f ca="1">IF(AND($AX$3&lt;&gt;"",CU108&lt;&gt;"",CW108&gt;=IF(CW109="",0,CW109)),SUM(INDIRECT("da"&amp;ROW()-CW108+1):DA108),"")</f>
        <v>#N/A</v>
      </c>
      <c r="DC108" s="9" t="e">
        <f t="shared" ca="1" si="136"/>
        <v>#N/A</v>
      </c>
      <c r="DD108" s="9" t="str">
        <f ca="1">IF(ISERROR(VLOOKUP(DC108*60,単価表!$B$4:$G$51,$AY$3,FALSE)),"",VLOOKUP(DC108*60,単価表!$B$4:$G$51,$AY$3,FALSE))</f>
        <v/>
      </c>
      <c r="DE108" s="9" t="str">
        <f t="shared" si="137"/>
        <v/>
      </c>
      <c r="DF108" s="9" t="str">
        <f t="shared" si="138"/>
        <v/>
      </c>
      <c r="DG108" s="13"/>
      <c r="DH108" s="13"/>
      <c r="DI108" s="22"/>
      <c r="DJ108" s="22"/>
      <c r="DK108" s="10" t="str">
        <f t="shared" si="139"/>
        <v/>
      </c>
      <c r="DL108" s="13"/>
      <c r="DM108" s="9" t="str">
        <f t="shared" si="140"/>
        <v/>
      </c>
      <c r="DN108" s="9" t="str">
        <f t="shared" si="141"/>
        <v/>
      </c>
      <c r="DO108" s="21" t="str">
        <f t="shared" si="142"/>
        <v/>
      </c>
      <c r="DP108" s="21" t="str">
        <f t="shared" si="143"/>
        <v/>
      </c>
      <c r="DQ108" s="9" t="str">
        <f t="shared" si="153"/>
        <v/>
      </c>
      <c r="DR108" s="9" t="str">
        <f t="shared" si="144"/>
        <v/>
      </c>
      <c r="DS108" s="9" t="str">
        <f t="shared" si="145"/>
        <v/>
      </c>
      <c r="DT108" s="9" t="e">
        <f ca="1">IF(AND($AX$3&lt;&gt;"",DO108&lt;&gt;"",DQ108&gt;=IF(DQ109="",0,DQ109)),SUM(INDIRECT("ds"&amp;ROW()-DQ108+1):DS108),"")</f>
        <v>#N/A</v>
      </c>
      <c r="DU108" s="9" t="e">
        <f t="shared" ca="1" si="146"/>
        <v>#N/A</v>
      </c>
      <c r="DV108" s="9" t="str">
        <f ca="1">IF(ISERROR(VLOOKUP(DU108*60,単価表!$B$4:$H$51,$AY$3,FALSE)),"",VLOOKUP(DU108*60,単価表!$B$4:$H$51,$AY$3,FALSE))</f>
        <v/>
      </c>
      <c r="DW108" s="9" t="str">
        <f ca="1">IF(DV108="","",DV108+IF(OR(TEXT($AX$3,"000000")="651000",TEXT($AX$3,"000000")="652000",TEXT($AX$3,"000000")="653000"),VLOOKUP(DU108*60,単価表!$B$4:$H$51,$AZ$3,FALSE),0))</f>
        <v/>
      </c>
      <c r="DX108" s="9" t="str">
        <f t="shared" si="147"/>
        <v/>
      </c>
      <c r="DY108" s="9" t="str">
        <f t="shared" si="148"/>
        <v/>
      </c>
      <c r="DZ108" s="9" cm="1">
        <f t="array" ref="DZ108">IF(AND($B108&lt;&gt;"",$F108&lt;&gt;"",$J108&lt;&gt;"",OR($N108&lt;&gt;"",$Q108&lt;&gt;"",$T108&lt;&gt;"")),SUM(($BE$17:$BE$192&lt;&gt;ROW($B108))*($BF$17:$BF$192=$B108)*($BH$17:$BH$192&gt;$F108)*($BG$17:$BG$192&lt;$J108)),0)</f>
        <v>0</v>
      </c>
      <c r="EA108" s="9" cm="1">
        <f t="array" ref="EA108">IF(AND($B108&lt;&gt;"",$F108&lt;&gt;"",$J108&lt;&gt;"",OR($N108&lt;&gt;"",$Q108&lt;&gt;"",$T108&lt;&gt;"")),SUM(($BY$17:$BY$192&lt;&gt;ROW($B108))*($BZ$17:$BZ$192=$B108)*($CB$17:$CB$192&gt;$F108)*($CA$17:$CA$192&lt;$J108)),0)</f>
        <v>0</v>
      </c>
      <c r="EB108" s="9" cm="1">
        <f t="array" ref="EB108">IF(AND($B108&lt;&gt;"",$F108&lt;&gt;"",$J108&lt;&gt;"",OR($N108&lt;&gt;"",$Q108&lt;&gt;"",$T108&lt;&gt;"")),SUM(($CS$17:$CS$192&lt;&gt;ROW($B108))*($CT$17:$CT$192=$B108)*($CV$17:$CV$192&gt;$F108)*($CU$17:$CU$192&lt;$J108)),0)</f>
        <v>0</v>
      </c>
      <c r="EC108" s="9" cm="1">
        <f t="array" ref="EC108">IF(AND($B108&lt;&gt;"",$F108&lt;&gt;"",$J108&lt;&gt;"",OR($N108&lt;&gt;"",$Q108&lt;&gt;"",$T108&lt;&gt;"")),SUM(($DM$17:$DM$192&lt;&gt;ROW($B108))*($DN$17:$DN$192=$B108)*($DP$17:$DP$192&gt;$F108)*($DO$17:$DO$192&lt;$J108)),0)</f>
        <v>0</v>
      </c>
      <c r="ED108" s="9">
        <f t="shared" ca="1" si="149"/>
        <v>0</v>
      </c>
    </row>
    <row r="109" spans="2:134" ht="18" customHeight="1" x14ac:dyDescent="0.4">
      <c r="B109" s="42"/>
      <c r="C109" s="43"/>
      <c r="D109" s="44"/>
      <c r="E109" s="42"/>
      <c r="F109" s="43"/>
      <c r="G109" s="44"/>
      <c r="H109" s="122"/>
      <c r="I109" s="123"/>
      <c r="J109" s="123"/>
      <c r="K109" s="123"/>
      <c r="L109" s="123"/>
      <c r="M109" s="123"/>
      <c r="N109" s="123"/>
      <c r="O109" s="124"/>
      <c r="P109" s="107"/>
      <c r="Q109" s="108"/>
      <c r="R109" s="109"/>
      <c r="S109" s="42"/>
      <c r="T109" s="43"/>
      <c r="U109" s="44"/>
      <c r="V109" s="122"/>
      <c r="W109" s="123"/>
      <c r="X109" s="123"/>
      <c r="Y109" s="123"/>
      <c r="Z109" s="123"/>
      <c r="AA109" s="123"/>
      <c r="AB109" s="123"/>
      <c r="AC109" s="123"/>
      <c r="AD109" s="124"/>
      <c r="AE109" s="107"/>
      <c r="AF109" s="108"/>
      <c r="AG109" s="108"/>
      <c r="AH109" s="108"/>
      <c r="AI109" s="109"/>
      <c r="AJ109" s="116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8"/>
      <c r="AX109" s="11"/>
      <c r="AY109" s="11"/>
      <c r="AZ109" s="22"/>
      <c r="BA109" s="22"/>
      <c r="BB109" s="12"/>
      <c r="BC109" s="11"/>
      <c r="BD109" s="11"/>
      <c r="BE109" s="9" t="str">
        <f t="shared" si="101"/>
        <v/>
      </c>
      <c r="BF109" s="9" t="str">
        <f t="shared" si="102"/>
        <v/>
      </c>
      <c r="BG109" s="21" t="str">
        <f t="shared" si="103"/>
        <v/>
      </c>
      <c r="BH109" s="21" t="str">
        <f t="shared" si="104"/>
        <v/>
      </c>
      <c r="BI109" s="9" t="str">
        <f t="shared" si="150"/>
        <v/>
      </c>
      <c r="BJ109" s="10" t="str">
        <f t="shared" si="105"/>
        <v/>
      </c>
      <c r="BK109" s="9" t="str">
        <f t="shared" si="106"/>
        <v/>
      </c>
      <c r="BL109" s="9" t="str">
        <f t="shared" si="107"/>
        <v/>
      </c>
      <c r="BM109" s="9" t="str">
        <f t="shared" si="108"/>
        <v/>
      </c>
      <c r="BN109" s="9" t="e">
        <f ca="1">IF(AND($AX$3&lt;&gt;"",BG109&lt;&gt;"",BI109&gt;=IF(BI110="",0,BI110)),SUM(INDIRECT("bm"&amp;ROW()-BI109+1):BM109),"")</f>
        <v>#N/A</v>
      </c>
      <c r="BO109" s="9" t="e">
        <f t="shared" ca="1" si="109"/>
        <v>#N/A</v>
      </c>
      <c r="BP109" s="9" t="str">
        <f ca="1">IF(ISERROR(VLOOKUP(BO109*60,単価表!$B$4:$H$51,$AY$3,FALSE)),"",VLOOKUP(BO109*60,単価表!$B$4:$H$51,$AY$3,FALSE))</f>
        <v/>
      </c>
      <c r="BQ109" s="9" t="str">
        <f t="shared" si="110"/>
        <v/>
      </c>
      <c r="BR109" s="9" t="str">
        <f t="shared" si="111"/>
        <v/>
      </c>
      <c r="BS109" s="13"/>
      <c r="BT109" s="13"/>
      <c r="BU109" s="22"/>
      <c r="BV109" s="22"/>
      <c r="BW109" s="13"/>
      <c r="BX109" s="13"/>
      <c r="BY109" s="9" t="str">
        <f t="shared" si="118"/>
        <v/>
      </c>
      <c r="BZ109" s="9" t="str">
        <f t="shared" si="119"/>
        <v/>
      </c>
      <c r="CA109" s="21" t="str">
        <f t="shared" si="120"/>
        <v/>
      </c>
      <c r="CB109" s="21" t="str">
        <f t="shared" si="121"/>
        <v/>
      </c>
      <c r="CC109" s="9" t="str">
        <f t="shared" si="151"/>
        <v/>
      </c>
      <c r="CD109" s="9" t="str">
        <f t="shared" si="122"/>
        <v/>
      </c>
      <c r="CE109" s="9" t="str">
        <f t="shared" si="123"/>
        <v/>
      </c>
      <c r="CF109" s="9" t="e">
        <f ca="1">IF(AND($AX$3&lt;&gt;"",CA109&lt;&gt;"",CC109&gt;=IF(CC110="",0,CC110)),SUM(INDIRECT("ce"&amp;ROW()-CC109+1):CE109),"")</f>
        <v>#N/A</v>
      </c>
      <c r="CG109" s="9" t="e">
        <f t="shared" ca="1" si="124"/>
        <v>#N/A</v>
      </c>
      <c r="CH109" s="9" t="str">
        <f ca="1">IF(ISERROR(VLOOKUP(CG109*60,単価表!$B$4:$H$51,$AY$3,FALSE)),"",VLOOKUP(CG109*60,単価表!$B$4:$H$51,$AY$3,FALSE))</f>
        <v/>
      </c>
      <c r="CI109" s="9" t="str">
        <f ca="1">IF(CH109="","",CH109+IF(OR(TEXT($AX$3,"000000")="651000",TEXT($AX$3,"000000")="652000",TEXT($AX$3,"000000")="653000"),VLOOKUP(CG109*60,単価表!$B$4:$H$51,$AZ$3,FALSE),0))</f>
        <v/>
      </c>
      <c r="CJ109" s="9" t="str">
        <f t="shared" si="125"/>
        <v/>
      </c>
      <c r="CK109" s="9" t="str">
        <f t="shared" si="126"/>
        <v/>
      </c>
      <c r="CL109" s="11"/>
      <c r="CM109" s="11"/>
      <c r="CN109" s="22"/>
      <c r="CO109" s="22"/>
      <c r="CP109" s="10" t="str">
        <f t="shared" si="127"/>
        <v/>
      </c>
      <c r="CQ109" s="11"/>
      <c r="CR109" s="11"/>
      <c r="CS109" s="9" t="str">
        <f t="shared" si="128"/>
        <v/>
      </c>
      <c r="CT109" s="9" t="str">
        <f t="shared" si="129"/>
        <v/>
      </c>
      <c r="CU109" s="21" t="str">
        <f t="shared" si="130"/>
        <v/>
      </c>
      <c r="CV109" s="21" t="str">
        <f t="shared" si="131"/>
        <v/>
      </c>
      <c r="CW109" s="9" t="str">
        <f t="shared" si="152"/>
        <v/>
      </c>
      <c r="CX109" s="9" t="str">
        <f t="shared" si="132"/>
        <v/>
      </c>
      <c r="CY109" s="9" t="str">
        <f t="shared" si="133"/>
        <v/>
      </c>
      <c r="CZ109" s="9" t="str">
        <f t="shared" si="134"/>
        <v/>
      </c>
      <c r="DA109" s="9" t="str">
        <f t="shared" si="135"/>
        <v/>
      </c>
      <c r="DB109" s="9" t="e">
        <f ca="1">IF(AND($AX$3&lt;&gt;"",CU109&lt;&gt;"",CW109&gt;=IF(CW110="",0,CW110)),SUM(INDIRECT("da"&amp;ROW()-CW109+1):DA109),"")</f>
        <v>#N/A</v>
      </c>
      <c r="DC109" s="9" t="e">
        <f t="shared" ca="1" si="136"/>
        <v>#N/A</v>
      </c>
      <c r="DD109" s="9" t="str">
        <f ca="1">IF(ISERROR(VLOOKUP(DC109*60,単価表!$B$4:$G$51,$AY$3,FALSE)),"",VLOOKUP(DC109*60,単価表!$B$4:$G$51,$AY$3,FALSE))</f>
        <v/>
      </c>
      <c r="DE109" s="9" t="str">
        <f t="shared" si="137"/>
        <v/>
      </c>
      <c r="DF109" s="9" t="str">
        <f t="shared" si="138"/>
        <v/>
      </c>
      <c r="DG109" s="13"/>
      <c r="DH109" s="13"/>
      <c r="DI109" s="22"/>
      <c r="DJ109" s="22"/>
      <c r="DK109" s="10" t="str">
        <f t="shared" si="139"/>
        <v/>
      </c>
      <c r="DL109" s="13"/>
      <c r="DM109" s="9" t="str">
        <f t="shared" si="140"/>
        <v/>
      </c>
      <c r="DN109" s="9" t="str">
        <f t="shared" si="141"/>
        <v/>
      </c>
      <c r="DO109" s="21" t="str">
        <f t="shared" si="142"/>
        <v/>
      </c>
      <c r="DP109" s="21" t="str">
        <f t="shared" si="143"/>
        <v/>
      </c>
      <c r="DQ109" s="9" t="str">
        <f t="shared" si="153"/>
        <v/>
      </c>
      <c r="DR109" s="9" t="str">
        <f t="shared" si="144"/>
        <v/>
      </c>
      <c r="DS109" s="9" t="str">
        <f t="shared" si="145"/>
        <v/>
      </c>
      <c r="DT109" s="9" t="e">
        <f ca="1">IF(AND($AX$3&lt;&gt;"",DO109&lt;&gt;"",DQ109&gt;=IF(DQ110="",0,DQ110)),SUM(INDIRECT("ds"&amp;ROW()-DQ109+1):DS109),"")</f>
        <v>#N/A</v>
      </c>
      <c r="DU109" s="9" t="e">
        <f t="shared" ca="1" si="146"/>
        <v>#N/A</v>
      </c>
      <c r="DV109" s="9" t="str">
        <f ca="1">IF(ISERROR(VLOOKUP(DU109*60,単価表!$B$4:$H$51,$AY$3,FALSE)),"",VLOOKUP(DU109*60,単価表!$B$4:$H$51,$AY$3,FALSE))</f>
        <v/>
      </c>
      <c r="DW109" s="9" t="str">
        <f ca="1">IF(DV109="","",DV109+IF(OR(TEXT($AX$3,"000000")="651000",TEXT($AX$3,"000000")="652000",TEXT($AX$3,"000000")="653000"),VLOOKUP(DU109*60,単価表!$B$4:$H$51,$AZ$3,FALSE),0))</f>
        <v/>
      </c>
      <c r="DX109" s="9" t="str">
        <f t="shared" si="147"/>
        <v/>
      </c>
      <c r="DY109" s="9" t="str">
        <f t="shared" si="148"/>
        <v/>
      </c>
      <c r="DZ109" s="9" cm="1">
        <f t="array" ref="DZ109">IF(AND($B109&lt;&gt;"",$F109&lt;&gt;"",$J109&lt;&gt;"",OR($N109&lt;&gt;"",$Q109&lt;&gt;"",$T109&lt;&gt;"")),SUM(($BE$17:$BE$192&lt;&gt;ROW($B109))*($BF$17:$BF$192=$B109)*($BH$17:$BH$192&gt;$F109)*($BG$17:$BG$192&lt;$J109)),0)</f>
        <v>0</v>
      </c>
      <c r="EA109" s="9" cm="1">
        <f t="array" ref="EA109">IF(AND($B109&lt;&gt;"",$F109&lt;&gt;"",$J109&lt;&gt;"",OR($N109&lt;&gt;"",$Q109&lt;&gt;"",$T109&lt;&gt;"")),SUM(($BY$17:$BY$192&lt;&gt;ROW($B109))*($BZ$17:$BZ$192=$B109)*($CB$17:$CB$192&gt;$F109)*($CA$17:$CA$192&lt;$J109)),0)</f>
        <v>0</v>
      </c>
      <c r="EB109" s="9" cm="1">
        <f t="array" ref="EB109">IF(AND($B109&lt;&gt;"",$F109&lt;&gt;"",$J109&lt;&gt;"",OR($N109&lt;&gt;"",$Q109&lt;&gt;"",$T109&lt;&gt;"")),SUM(($CS$17:$CS$192&lt;&gt;ROW($B109))*($CT$17:$CT$192=$B109)*($CV$17:$CV$192&gt;$F109)*($CU$17:$CU$192&lt;$J109)),0)</f>
        <v>0</v>
      </c>
      <c r="EC109" s="9" cm="1">
        <f t="array" ref="EC109">IF(AND($B109&lt;&gt;"",$F109&lt;&gt;"",$J109&lt;&gt;"",OR($N109&lt;&gt;"",$Q109&lt;&gt;"",$T109&lt;&gt;"")),SUM(($DM$17:$DM$192&lt;&gt;ROW($B109))*($DN$17:$DN$192=$B109)*($DP$17:$DP$192&gt;$F109)*($DO$17:$DO$192&lt;$J109)),0)</f>
        <v>0</v>
      </c>
      <c r="ED109" s="9">
        <f t="shared" ca="1" si="149"/>
        <v>0</v>
      </c>
    </row>
    <row r="110" spans="2:134" ht="11.25" customHeight="1" x14ac:dyDescent="0.4">
      <c r="AX110" s="11"/>
      <c r="AY110" s="11"/>
      <c r="AZ110" s="22"/>
      <c r="BA110" s="22"/>
      <c r="BB110" s="12"/>
      <c r="BC110" s="11"/>
      <c r="BD110" s="11"/>
      <c r="BE110" s="9" t="str">
        <f t="shared" si="101"/>
        <v/>
      </c>
      <c r="BF110" s="9" t="str">
        <f t="shared" si="102"/>
        <v/>
      </c>
      <c r="BG110" s="21" t="str">
        <f t="shared" si="103"/>
        <v/>
      </c>
      <c r="BH110" s="21" t="str">
        <f t="shared" si="104"/>
        <v/>
      </c>
      <c r="BI110" s="9" t="str">
        <f t="shared" si="150"/>
        <v/>
      </c>
      <c r="BJ110" s="10" t="str">
        <f t="shared" si="105"/>
        <v/>
      </c>
      <c r="BK110" s="9" t="str">
        <f t="shared" si="106"/>
        <v/>
      </c>
      <c r="BL110" s="9" t="str">
        <f t="shared" si="107"/>
        <v/>
      </c>
      <c r="BM110" s="9" t="str">
        <f t="shared" si="108"/>
        <v/>
      </c>
      <c r="BN110" s="9" t="e">
        <f ca="1">IF(AND($AX$3&lt;&gt;"",BG110&lt;&gt;"",BI110&gt;=IF(BI111="",0,BI111)),SUM(INDIRECT("bm"&amp;ROW()-BI110+1):BM110),"")</f>
        <v>#N/A</v>
      </c>
      <c r="BO110" s="9" t="e">
        <f t="shared" ca="1" si="109"/>
        <v>#N/A</v>
      </c>
      <c r="BP110" s="9" t="str">
        <f ca="1">IF(ISERROR(VLOOKUP(BO110*60,単価表!$B$4:$H$51,$AY$3,FALSE)),"",VLOOKUP(BO110*60,単価表!$B$4:$H$51,$AY$3,FALSE))</f>
        <v/>
      </c>
      <c r="BQ110" s="9" t="str">
        <f t="shared" si="110"/>
        <v/>
      </c>
      <c r="BR110" s="9" t="str">
        <f t="shared" si="111"/>
        <v/>
      </c>
      <c r="BS110" s="13"/>
      <c r="BT110" s="13"/>
      <c r="BU110" s="22"/>
      <c r="BV110" s="22"/>
      <c r="BW110" s="13"/>
      <c r="BX110" s="13"/>
      <c r="BY110" s="9" t="str">
        <f t="shared" si="118"/>
        <v/>
      </c>
      <c r="BZ110" s="9" t="str">
        <f t="shared" si="119"/>
        <v/>
      </c>
      <c r="CA110" s="21" t="str">
        <f t="shared" si="120"/>
        <v/>
      </c>
      <c r="CB110" s="21" t="str">
        <f t="shared" si="121"/>
        <v/>
      </c>
      <c r="CC110" s="9" t="str">
        <f t="shared" si="151"/>
        <v/>
      </c>
      <c r="CD110" s="9" t="str">
        <f t="shared" si="122"/>
        <v/>
      </c>
      <c r="CE110" s="9" t="str">
        <f t="shared" si="123"/>
        <v/>
      </c>
      <c r="CF110" s="9" t="e">
        <f ca="1">IF(AND($AX$3&lt;&gt;"",CA110&lt;&gt;"",CC110&gt;=IF(CC111="",0,CC111)),SUM(INDIRECT("ce"&amp;ROW()-CC110+1):CE110),"")</f>
        <v>#N/A</v>
      </c>
      <c r="CG110" s="9" t="e">
        <f t="shared" ca="1" si="124"/>
        <v>#N/A</v>
      </c>
      <c r="CH110" s="9" t="str">
        <f ca="1">IF(ISERROR(VLOOKUP(CG110*60,単価表!$B$4:$H$51,$AY$3,FALSE)),"",VLOOKUP(CG110*60,単価表!$B$4:$H$51,$AY$3,FALSE))</f>
        <v/>
      </c>
      <c r="CI110" s="9" t="str">
        <f ca="1">IF(CH110="","",CH110+IF(OR(TEXT($AX$3,"000000")="651000",TEXT($AX$3,"000000")="652000",TEXT($AX$3,"000000")="653000"),VLOOKUP(CG110*60,単価表!$B$4:$H$51,$AZ$3,FALSE),0))</f>
        <v/>
      </c>
      <c r="CJ110" s="9" t="str">
        <f t="shared" si="125"/>
        <v/>
      </c>
      <c r="CK110" s="9" t="str">
        <f t="shared" si="126"/>
        <v/>
      </c>
      <c r="CL110" s="11"/>
      <c r="CM110" s="11"/>
      <c r="CN110" s="22"/>
      <c r="CO110" s="22"/>
      <c r="CP110" s="10" t="str">
        <f t="shared" si="127"/>
        <v/>
      </c>
      <c r="CQ110" s="11"/>
      <c r="CR110" s="11"/>
      <c r="CS110" s="9" t="str">
        <f t="shared" si="128"/>
        <v/>
      </c>
      <c r="CT110" s="9" t="str">
        <f t="shared" si="129"/>
        <v/>
      </c>
      <c r="CU110" s="21" t="str">
        <f t="shared" si="130"/>
        <v/>
      </c>
      <c r="CV110" s="21" t="str">
        <f t="shared" si="131"/>
        <v/>
      </c>
      <c r="CW110" s="9" t="str">
        <f t="shared" si="152"/>
        <v/>
      </c>
      <c r="CX110" s="9" t="str">
        <f t="shared" si="132"/>
        <v/>
      </c>
      <c r="CY110" s="9" t="str">
        <f t="shared" si="133"/>
        <v/>
      </c>
      <c r="CZ110" s="9" t="str">
        <f t="shared" si="134"/>
        <v/>
      </c>
      <c r="DA110" s="9" t="str">
        <f t="shared" si="135"/>
        <v/>
      </c>
      <c r="DB110" s="9" t="e">
        <f ca="1">IF(AND($AX$3&lt;&gt;"",CU110&lt;&gt;"",CW110&gt;=IF(CW111="",0,CW111)),SUM(INDIRECT("da"&amp;ROW()-CW110+1):DA110),"")</f>
        <v>#N/A</v>
      </c>
      <c r="DC110" s="9" t="e">
        <f t="shared" ca="1" si="136"/>
        <v>#N/A</v>
      </c>
      <c r="DD110" s="9" t="str">
        <f ca="1">IF(ISERROR(VLOOKUP(DC110*60,単価表!$B$4:$G$51,$AY$3,FALSE)),"",VLOOKUP(DC110*60,単価表!$B$4:$G$51,$AY$3,FALSE))</f>
        <v/>
      </c>
      <c r="DE110" s="9" t="str">
        <f t="shared" si="137"/>
        <v/>
      </c>
      <c r="DF110" s="9" t="str">
        <f t="shared" si="138"/>
        <v/>
      </c>
      <c r="DG110" s="13"/>
      <c r="DH110" s="13"/>
      <c r="DI110" s="22"/>
      <c r="DJ110" s="22"/>
      <c r="DK110" s="10" t="str">
        <f t="shared" si="139"/>
        <v/>
      </c>
      <c r="DL110" s="13"/>
      <c r="DM110" s="9" t="str">
        <f t="shared" si="140"/>
        <v/>
      </c>
      <c r="DN110" s="9" t="str">
        <f t="shared" si="141"/>
        <v/>
      </c>
      <c r="DO110" s="21" t="str">
        <f t="shared" si="142"/>
        <v/>
      </c>
      <c r="DP110" s="21" t="str">
        <f t="shared" si="143"/>
        <v/>
      </c>
      <c r="DQ110" s="9" t="str">
        <f t="shared" si="153"/>
        <v/>
      </c>
      <c r="DR110" s="9" t="str">
        <f t="shared" si="144"/>
        <v/>
      </c>
      <c r="DS110" s="9" t="str">
        <f t="shared" si="145"/>
        <v/>
      </c>
      <c r="DT110" s="9" t="e">
        <f ca="1">IF(AND($AX$3&lt;&gt;"",DO110&lt;&gt;"",DQ110&gt;=IF(DQ111="",0,DQ111)),SUM(INDIRECT("ds"&amp;ROW()-DQ110+1):DS110),"")</f>
        <v>#N/A</v>
      </c>
      <c r="DU110" s="9" t="e">
        <f t="shared" ca="1" si="146"/>
        <v>#N/A</v>
      </c>
      <c r="DV110" s="9" t="str">
        <f ca="1">IF(ISERROR(VLOOKUP(DU110*60,単価表!$B$4:$H$51,$AY$3,FALSE)),"",VLOOKUP(DU110*60,単価表!$B$4:$H$51,$AY$3,FALSE))</f>
        <v/>
      </c>
      <c r="DW110" s="9" t="str">
        <f ca="1">IF(DV110="","",DV110+IF(OR(TEXT($AX$3,"000000")="651000",TEXT($AX$3,"000000")="652000",TEXT($AX$3,"000000")="653000"),VLOOKUP(DU110*60,単価表!$B$4:$H$51,$AZ$3,FALSE),0))</f>
        <v/>
      </c>
      <c r="DX110" s="9" t="str">
        <f t="shared" si="147"/>
        <v/>
      </c>
      <c r="DY110" s="9" t="str">
        <f t="shared" si="148"/>
        <v/>
      </c>
      <c r="DZ110" s="9" cm="1">
        <f t="array" ref="DZ110">IF(AND($B110&lt;&gt;"",$F110&lt;&gt;"",$J110&lt;&gt;"",OR($N110&lt;&gt;"",$Q110&lt;&gt;"",$T110&lt;&gt;"")),SUM(($BE$17:$BE$192&lt;&gt;ROW($B110))*($BF$17:$BF$192=$B110)*($BH$17:$BH$192&gt;$F110)*($BG$17:$BG$192&lt;$J110)),0)</f>
        <v>0</v>
      </c>
      <c r="EA110" s="9" cm="1">
        <f t="array" ref="EA110">IF(AND($B110&lt;&gt;"",$F110&lt;&gt;"",$J110&lt;&gt;"",OR($N110&lt;&gt;"",$Q110&lt;&gt;"",$T110&lt;&gt;"")),SUM(($BY$17:$BY$192&lt;&gt;ROW($B110))*($BZ$17:$BZ$192=$B110)*($CB$17:$CB$192&gt;$F110)*($CA$17:$CA$192&lt;$J110)),0)</f>
        <v>0</v>
      </c>
      <c r="EB110" s="9" cm="1">
        <f t="array" ref="EB110">IF(AND($B110&lt;&gt;"",$F110&lt;&gt;"",$J110&lt;&gt;"",OR($N110&lt;&gt;"",$Q110&lt;&gt;"",$T110&lt;&gt;"")),SUM(($CS$17:$CS$192&lt;&gt;ROW($B110))*($CT$17:$CT$192=$B110)*($CV$17:$CV$192&gt;$F110)*($CU$17:$CU$192&lt;$J110)),0)</f>
        <v>0</v>
      </c>
      <c r="EC110" s="9" cm="1">
        <f t="array" ref="EC110">IF(AND($B110&lt;&gt;"",$F110&lt;&gt;"",$J110&lt;&gt;"",OR($N110&lt;&gt;"",$Q110&lt;&gt;"",$T110&lt;&gt;"")),SUM(($DM$17:$DM$192&lt;&gt;ROW($B110))*($DN$17:$DN$192=$B110)*($DP$17:$DP$192&gt;$F110)*($DO$17:$DO$192&lt;$J110)),0)</f>
        <v>0</v>
      </c>
      <c r="ED110" s="9">
        <f t="shared" ca="1" si="149"/>
        <v>0</v>
      </c>
    </row>
    <row r="111" spans="2:134" ht="18" customHeight="1" x14ac:dyDescent="0.4">
      <c r="B111" s="91" t="s">
        <v>13</v>
      </c>
      <c r="C111" s="91"/>
      <c r="D111" s="91" t="s">
        <v>14</v>
      </c>
      <c r="E111" s="91"/>
      <c r="F111" s="91" t="s">
        <v>15</v>
      </c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0" t="s">
        <v>23</v>
      </c>
      <c r="X111" s="91"/>
      <c r="Y111" s="91"/>
      <c r="Z111" s="91"/>
      <c r="AA111" s="91"/>
      <c r="AB111" s="91"/>
      <c r="AC111" s="90" t="s">
        <v>25</v>
      </c>
      <c r="AD111" s="91"/>
      <c r="AE111" s="91"/>
      <c r="AF111" s="91"/>
      <c r="AG111" s="91"/>
      <c r="AH111" s="91"/>
      <c r="AI111" s="91"/>
      <c r="AJ111" s="91"/>
      <c r="AK111" s="90" t="s">
        <v>26</v>
      </c>
      <c r="AL111" s="91"/>
      <c r="AM111" s="90" t="s">
        <v>27</v>
      </c>
      <c r="AN111" s="91"/>
      <c r="AO111" s="91"/>
      <c r="AP111" s="90" t="s">
        <v>28</v>
      </c>
      <c r="AQ111" s="91"/>
      <c r="AR111" s="91"/>
      <c r="AS111" s="90" t="s">
        <v>29</v>
      </c>
      <c r="AT111" s="91"/>
      <c r="AU111" s="91"/>
      <c r="AX111" s="11"/>
      <c r="AY111" s="11"/>
      <c r="AZ111" s="22"/>
      <c r="BA111" s="22"/>
      <c r="BB111" s="12"/>
      <c r="BC111" s="11"/>
      <c r="BD111" s="11"/>
      <c r="BE111" s="9" t="str">
        <f t="shared" si="101"/>
        <v/>
      </c>
      <c r="BF111" s="9" t="str">
        <f t="shared" si="102"/>
        <v/>
      </c>
      <c r="BG111" s="21" t="str">
        <f t="shared" si="103"/>
        <v/>
      </c>
      <c r="BH111" s="21" t="str">
        <f t="shared" si="104"/>
        <v/>
      </c>
      <c r="BI111" s="9" t="str">
        <f t="shared" si="150"/>
        <v/>
      </c>
      <c r="BJ111" s="10" t="str">
        <f t="shared" si="105"/>
        <v/>
      </c>
      <c r="BK111" s="9" t="str">
        <f t="shared" si="106"/>
        <v/>
      </c>
      <c r="BL111" s="9" t="str">
        <f t="shared" si="107"/>
        <v/>
      </c>
      <c r="BM111" s="9" t="str">
        <f t="shared" si="108"/>
        <v/>
      </c>
      <c r="BN111" s="9" t="e">
        <f ca="1">IF(AND($AX$3&lt;&gt;"",BG111&lt;&gt;"",BI111&gt;=IF(BI112="",0,BI112)),SUM(INDIRECT("bm"&amp;ROW()-BI111+1):BM111),"")</f>
        <v>#N/A</v>
      </c>
      <c r="BO111" s="9" t="e">
        <f t="shared" ca="1" si="109"/>
        <v>#N/A</v>
      </c>
      <c r="BP111" s="9" t="str">
        <f ca="1">IF(ISERROR(VLOOKUP(BO111*60,単価表!$B$4:$H$51,$AY$3,FALSE)),"",VLOOKUP(BO111*60,単価表!$B$4:$H$51,$AY$3,FALSE))</f>
        <v/>
      </c>
      <c r="BQ111" s="9" t="str">
        <f t="shared" si="110"/>
        <v/>
      </c>
      <c r="BR111" s="9" t="str">
        <f t="shared" si="111"/>
        <v/>
      </c>
      <c r="BS111" s="13"/>
      <c r="BT111" s="13"/>
      <c r="BU111" s="22"/>
      <c r="BV111" s="22"/>
      <c r="BW111" s="13"/>
      <c r="BX111" s="13"/>
      <c r="BY111" s="9" t="str">
        <f t="shared" si="118"/>
        <v/>
      </c>
      <c r="BZ111" s="9" t="str">
        <f t="shared" si="119"/>
        <v/>
      </c>
      <c r="CA111" s="21" t="str">
        <f t="shared" si="120"/>
        <v/>
      </c>
      <c r="CB111" s="21" t="str">
        <f t="shared" si="121"/>
        <v/>
      </c>
      <c r="CC111" s="9" t="str">
        <f t="shared" si="151"/>
        <v/>
      </c>
      <c r="CD111" s="9" t="str">
        <f t="shared" si="122"/>
        <v/>
      </c>
      <c r="CE111" s="9" t="str">
        <f t="shared" si="123"/>
        <v/>
      </c>
      <c r="CF111" s="9" t="e">
        <f ca="1">IF(AND($AX$3&lt;&gt;"",CA111&lt;&gt;"",CC111&gt;=IF(CC112="",0,CC112)),SUM(INDIRECT("ce"&amp;ROW()-CC111+1):CE111),"")</f>
        <v>#N/A</v>
      </c>
      <c r="CG111" s="9" t="e">
        <f t="shared" ca="1" si="124"/>
        <v>#N/A</v>
      </c>
      <c r="CH111" s="9" t="str">
        <f ca="1">IF(ISERROR(VLOOKUP(CG111*60,単価表!$B$4:$H$51,$AY$3,FALSE)),"",VLOOKUP(CG111*60,単価表!$B$4:$H$51,$AY$3,FALSE))</f>
        <v/>
      </c>
      <c r="CI111" s="9" t="str">
        <f ca="1">IF(CH111="","",CH111+IF(OR(TEXT($AX$3,"000000")="651000",TEXT($AX$3,"000000")="652000",TEXT($AX$3,"000000")="653000"),VLOOKUP(CG111*60,単価表!$B$4:$H$51,$AZ$3,FALSE),0))</f>
        <v/>
      </c>
      <c r="CJ111" s="9" t="str">
        <f t="shared" si="125"/>
        <v/>
      </c>
      <c r="CK111" s="9" t="str">
        <f t="shared" si="126"/>
        <v/>
      </c>
      <c r="CL111" s="11"/>
      <c r="CM111" s="11"/>
      <c r="CN111" s="22"/>
      <c r="CO111" s="22"/>
      <c r="CP111" s="10" t="str">
        <f t="shared" si="127"/>
        <v/>
      </c>
      <c r="CQ111" s="11"/>
      <c r="CR111" s="11"/>
      <c r="CS111" s="9" t="str">
        <f t="shared" si="128"/>
        <v/>
      </c>
      <c r="CT111" s="9" t="str">
        <f t="shared" si="129"/>
        <v/>
      </c>
      <c r="CU111" s="21" t="str">
        <f t="shared" si="130"/>
        <v/>
      </c>
      <c r="CV111" s="21" t="str">
        <f t="shared" si="131"/>
        <v/>
      </c>
      <c r="CW111" s="9" t="str">
        <f t="shared" si="152"/>
        <v/>
      </c>
      <c r="CX111" s="9" t="str">
        <f t="shared" si="132"/>
        <v/>
      </c>
      <c r="CY111" s="9" t="str">
        <f t="shared" si="133"/>
        <v/>
      </c>
      <c r="CZ111" s="9" t="str">
        <f t="shared" si="134"/>
        <v/>
      </c>
      <c r="DA111" s="9" t="str">
        <f t="shared" si="135"/>
        <v/>
      </c>
      <c r="DB111" s="9" t="e">
        <f ca="1">IF(AND($AX$3&lt;&gt;"",CU111&lt;&gt;"",CW111&gt;=IF(CW112="",0,CW112)),SUM(INDIRECT("da"&amp;ROW()-CW111+1):DA111),"")</f>
        <v>#N/A</v>
      </c>
      <c r="DC111" s="9" t="e">
        <f t="shared" ca="1" si="136"/>
        <v>#N/A</v>
      </c>
      <c r="DD111" s="9" t="str">
        <f ca="1">IF(ISERROR(VLOOKUP(DC111*60,単価表!$B$4:$G$51,$AY$3,FALSE)),"",VLOOKUP(DC111*60,単価表!$B$4:$G$51,$AY$3,FALSE))</f>
        <v/>
      </c>
      <c r="DE111" s="9" t="str">
        <f t="shared" si="137"/>
        <v/>
      </c>
      <c r="DF111" s="9" t="str">
        <f t="shared" si="138"/>
        <v/>
      </c>
      <c r="DG111" s="13"/>
      <c r="DH111" s="13"/>
      <c r="DI111" s="22"/>
      <c r="DJ111" s="22"/>
      <c r="DK111" s="10" t="str">
        <f t="shared" si="139"/>
        <v/>
      </c>
      <c r="DL111" s="13"/>
      <c r="DM111" s="9" t="str">
        <f t="shared" si="140"/>
        <v/>
      </c>
      <c r="DN111" s="9" t="str">
        <f t="shared" si="141"/>
        <v/>
      </c>
      <c r="DO111" s="21" t="str">
        <f t="shared" si="142"/>
        <v/>
      </c>
      <c r="DP111" s="21" t="str">
        <f t="shared" si="143"/>
        <v/>
      </c>
      <c r="DQ111" s="9" t="str">
        <f t="shared" si="153"/>
        <v/>
      </c>
      <c r="DR111" s="9" t="str">
        <f t="shared" si="144"/>
        <v/>
      </c>
      <c r="DS111" s="9" t="str">
        <f t="shared" si="145"/>
        <v/>
      </c>
      <c r="DT111" s="9" t="e">
        <f ca="1">IF(AND($AX$3&lt;&gt;"",DO111&lt;&gt;"",DQ111&gt;=IF(DQ112="",0,DQ112)),SUM(INDIRECT("ds"&amp;ROW()-DQ111+1):DS111),"")</f>
        <v>#N/A</v>
      </c>
      <c r="DU111" s="9" t="e">
        <f t="shared" ca="1" si="146"/>
        <v>#N/A</v>
      </c>
      <c r="DV111" s="9" t="str">
        <f ca="1">IF(ISERROR(VLOOKUP(DU111*60,単価表!$B$4:$H$51,$AY$3,FALSE)),"",VLOOKUP(DU111*60,単価表!$B$4:$H$51,$AY$3,FALSE))</f>
        <v/>
      </c>
      <c r="DW111" s="9" t="str">
        <f ca="1">IF(DV111="","",DV111+IF(OR(TEXT($AX$3,"000000")="651000",TEXT($AX$3,"000000")="652000",TEXT($AX$3,"000000")="653000"),VLOOKUP(DU111*60,単価表!$B$4:$H$51,$AZ$3,FALSE),0))</f>
        <v/>
      </c>
      <c r="DX111" s="9" t="str">
        <f t="shared" si="147"/>
        <v/>
      </c>
      <c r="DY111" s="9" t="str">
        <f t="shared" si="148"/>
        <v/>
      </c>
      <c r="DZ111" s="9" cm="1">
        <f t="array" ref="DZ111">IF(AND($B111&lt;&gt;"",$F111&lt;&gt;"",$J111&lt;&gt;"",OR($N111&lt;&gt;"",$Q111&lt;&gt;"",$T111&lt;&gt;"")),SUM(($BE$17:$BE$192&lt;&gt;ROW($B111))*($BF$17:$BF$192=$B111)*($BH$17:$BH$192&gt;$F111)*($BG$17:$BG$192&lt;$J111)),0)</f>
        <v>0</v>
      </c>
      <c r="EA111" s="9" cm="1">
        <f t="array" ref="EA111">IF(AND($B111&lt;&gt;"",$F111&lt;&gt;"",$J111&lt;&gt;"",OR($N111&lt;&gt;"",$Q111&lt;&gt;"",$T111&lt;&gt;"")),SUM(($BY$17:$BY$192&lt;&gt;ROW($B111))*($BZ$17:$BZ$192=$B111)*($CB$17:$CB$192&gt;$F111)*($CA$17:$CA$192&lt;$J111)),0)</f>
        <v>0</v>
      </c>
      <c r="EB111" s="9" cm="1">
        <f t="array" ref="EB111">IF(AND($B111&lt;&gt;"",$F111&lt;&gt;"",$J111&lt;&gt;"",OR($N111&lt;&gt;"",$Q111&lt;&gt;"",$T111&lt;&gt;"")),SUM(($CS$17:$CS$192&lt;&gt;ROW($B111))*($CT$17:$CT$192=$B111)*($CV$17:$CV$192&gt;$F111)*($CU$17:$CU$192&lt;$J111)),0)</f>
        <v>0</v>
      </c>
      <c r="EC111" s="9" cm="1">
        <f t="array" ref="EC111">IF(AND($B111&lt;&gt;"",$F111&lt;&gt;"",$J111&lt;&gt;"",OR($N111&lt;&gt;"",$Q111&lt;&gt;"",$T111&lt;&gt;"")),SUM(($DM$17:$DM$192&lt;&gt;ROW($B111))*($DN$17:$DN$192=$B111)*($DP$17:$DP$192&gt;$F111)*($DO$17:$DO$192&lt;$J111)),0)</f>
        <v>0</v>
      </c>
      <c r="ED111" s="9">
        <f t="shared" ca="1" si="149"/>
        <v>0</v>
      </c>
    </row>
    <row r="112" spans="2:134" ht="18" customHeight="1" x14ac:dyDescent="0.4">
      <c r="B112" s="91"/>
      <c r="C112" s="91"/>
      <c r="D112" s="91"/>
      <c r="E112" s="91"/>
      <c r="F112" s="91" t="s">
        <v>16</v>
      </c>
      <c r="G112" s="91"/>
      <c r="H112" s="91"/>
      <c r="I112" s="91"/>
      <c r="J112" s="91"/>
      <c r="K112" s="91"/>
      <c r="L112" s="91"/>
      <c r="M112" s="91"/>
      <c r="N112" s="91" t="s">
        <v>19</v>
      </c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X112" s="11"/>
      <c r="AY112" s="11"/>
      <c r="AZ112" s="22"/>
      <c r="BA112" s="22"/>
      <c r="BB112" s="12"/>
      <c r="BC112" s="11"/>
      <c r="BD112" s="11"/>
      <c r="BE112" s="9" t="str">
        <f t="shared" si="101"/>
        <v/>
      </c>
      <c r="BF112" s="9" t="str">
        <f t="shared" si="102"/>
        <v/>
      </c>
      <c r="BG112" s="21" t="str">
        <f t="shared" si="103"/>
        <v/>
      </c>
      <c r="BH112" s="21" t="str">
        <f t="shared" si="104"/>
        <v/>
      </c>
      <c r="BI112" s="9" t="str">
        <f t="shared" si="150"/>
        <v/>
      </c>
      <c r="BJ112" s="10" t="str">
        <f t="shared" si="105"/>
        <v/>
      </c>
      <c r="BK112" s="9" t="str">
        <f t="shared" si="106"/>
        <v/>
      </c>
      <c r="BL112" s="9" t="str">
        <f t="shared" si="107"/>
        <v/>
      </c>
      <c r="BM112" s="9" t="str">
        <f t="shared" si="108"/>
        <v/>
      </c>
      <c r="BN112" s="9" t="e">
        <f ca="1">IF(AND($AX$3&lt;&gt;"",BG112&lt;&gt;"",BI112&gt;=IF(BI113="",0,BI113)),SUM(INDIRECT("bm"&amp;ROW()-BI112+1):BM112),"")</f>
        <v>#N/A</v>
      </c>
      <c r="BO112" s="9" t="e">
        <f t="shared" ca="1" si="109"/>
        <v>#N/A</v>
      </c>
      <c r="BP112" s="9" t="str">
        <f ca="1">IF(ISERROR(VLOOKUP(BO112*60,単価表!$B$4:$H$51,$AY$3,FALSE)),"",VLOOKUP(BO112*60,単価表!$B$4:$H$51,$AY$3,FALSE))</f>
        <v/>
      </c>
      <c r="BQ112" s="9" t="str">
        <f t="shared" si="110"/>
        <v/>
      </c>
      <c r="BR112" s="9" t="str">
        <f t="shared" si="111"/>
        <v/>
      </c>
      <c r="BS112" s="13"/>
      <c r="BT112" s="13"/>
      <c r="BU112" s="22"/>
      <c r="BV112" s="22"/>
      <c r="BW112" s="13"/>
      <c r="BX112" s="13"/>
      <c r="BY112" s="9" t="str">
        <f t="shared" si="118"/>
        <v/>
      </c>
      <c r="BZ112" s="9" t="str">
        <f t="shared" si="119"/>
        <v/>
      </c>
      <c r="CA112" s="21" t="str">
        <f t="shared" si="120"/>
        <v/>
      </c>
      <c r="CB112" s="21" t="str">
        <f t="shared" si="121"/>
        <v/>
      </c>
      <c r="CC112" s="9" t="str">
        <f t="shared" si="151"/>
        <v/>
      </c>
      <c r="CD112" s="9" t="str">
        <f t="shared" si="122"/>
        <v/>
      </c>
      <c r="CE112" s="9" t="str">
        <f t="shared" si="123"/>
        <v/>
      </c>
      <c r="CF112" s="9" t="e">
        <f ca="1">IF(AND($AX$3&lt;&gt;"",CA112&lt;&gt;"",CC112&gt;=IF(CC113="",0,CC113)),SUM(INDIRECT("ce"&amp;ROW()-CC112+1):CE112),"")</f>
        <v>#N/A</v>
      </c>
      <c r="CG112" s="9" t="e">
        <f t="shared" ca="1" si="124"/>
        <v>#N/A</v>
      </c>
      <c r="CH112" s="9" t="str">
        <f ca="1">IF(ISERROR(VLOOKUP(CG112*60,単価表!$B$4:$H$51,$AY$3,FALSE)),"",VLOOKUP(CG112*60,単価表!$B$4:$H$51,$AY$3,FALSE))</f>
        <v/>
      </c>
      <c r="CI112" s="9" t="str">
        <f ca="1">IF(CH112="","",CH112+IF(OR(TEXT($AX$3,"000000")="651000",TEXT($AX$3,"000000")="652000",TEXT($AX$3,"000000")="653000"),VLOOKUP(CG112*60,単価表!$B$4:$H$51,$AZ$3,FALSE),0))</f>
        <v/>
      </c>
      <c r="CJ112" s="9" t="str">
        <f t="shared" si="125"/>
        <v/>
      </c>
      <c r="CK112" s="9" t="str">
        <f t="shared" si="126"/>
        <v/>
      </c>
      <c r="CL112" s="11"/>
      <c r="CM112" s="11"/>
      <c r="CN112" s="22"/>
      <c r="CO112" s="22"/>
      <c r="CP112" s="10" t="str">
        <f t="shared" si="127"/>
        <v/>
      </c>
      <c r="CQ112" s="11"/>
      <c r="CR112" s="11"/>
      <c r="CS112" s="9" t="str">
        <f t="shared" si="128"/>
        <v/>
      </c>
      <c r="CT112" s="9" t="str">
        <f t="shared" si="129"/>
        <v/>
      </c>
      <c r="CU112" s="21" t="str">
        <f t="shared" si="130"/>
        <v/>
      </c>
      <c r="CV112" s="21" t="str">
        <f t="shared" si="131"/>
        <v/>
      </c>
      <c r="CW112" s="9" t="str">
        <f t="shared" si="152"/>
        <v/>
      </c>
      <c r="CX112" s="9" t="str">
        <f t="shared" si="132"/>
        <v/>
      </c>
      <c r="CY112" s="9" t="str">
        <f t="shared" si="133"/>
        <v/>
      </c>
      <c r="CZ112" s="9" t="str">
        <f t="shared" si="134"/>
        <v/>
      </c>
      <c r="DA112" s="9" t="str">
        <f t="shared" si="135"/>
        <v/>
      </c>
      <c r="DB112" s="9" t="e">
        <f ca="1">IF(AND($AX$3&lt;&gt;"",CU112&lt;&gt;"",CW112&gt;=IF(CW113="",0,CW113)),SUM(INDIRECT("da"&amp;ROW()-CW112+1):DA112),"")</f>
        <v>#N/A</v>
      </c>
      <c r="DC112" s="9" t="e">
        <f t="shared" ca="1" si="136"/>
        <v>#N/A</v>
      </c>
      <c r="DD112" s="9" t="str">
        <f ca="1">IF(ISERROR(VLOOKUP(DC112*60,単価表!$B$4:$G$51,$AY$3,FALSE)),"",VLOOKUP(DC112*60,単価表!$B$4:$G$51,$AY$3,FALSE))</f>
        <v/>
      </c>
      <c r="DE112" s="9" t="str">
        <f t="shared" si="137"/>
        <v/>
      </c>
      <c r="DF112" s="9" t="str">
        <f t="shared" si="138"/>
        <v/>
      </c>
      <c r="DG112" s="13"/>
      <c r="DH112" s="13"/>
      <c r="DI112" s="22"/>
      <c r="DJ112" s="22"/>
      <c r="DK112" s="10" t="str">
        <f t="shared" si="139"/>
        <v/>
      </c>
      <c r="DL112" s="13"/>
      <c r="DM112" s="9" t="str">
        <f t="shared" si="140"/>
        <v/>
      </c>
      <c r="DN112" s="9" t="str">
        <f t="shared" si="141"/>
        <v/>
      </c>
      <c r="DO112" s="21" t="str">
        <f t="shared" si="142"/>
        <v/>
      </c>
      <c r="DP112" s="21" t="str">
        <f t="shared" si="143"/>
        <v/>
      </c>
      <c r="DQ112" s="9" t="str">
        <f t="shared" si="153"/>
        <v/>
      </c>
      <c r="DR112" s="9" t="str">
        <f t="shared" si="144"/>
        <v/>
      </c>
      <c r="DS112" s="9" t="str">
        <f t="shared" si="145"/>
        <v/>
      </c>
      <c r="DT112" s="9" t="e">
        <f ca="1">IF(AND($AX$3&lt;&gt;"",DO112&lt;&gt;"",DQ112&gt;=IF(DQ113="",0,DQ113)),SUM(INDIRECT("ds"&amp;ROW()-DQ112+1):DS112),"")</f>
        <v>#N/A</v>
      </c>
      <c r="DU112" s="9" t="e">
        <f t="shared" ca="1" si="146"/>
        <v>#N/A</v>
      </c>
      <c r="DV112" s="9" t="str">
        <f ca="1">IF(ISERROR(VLOOKUP(DU112*60,単価表!$B$4:$H$51,$AY$3,FALSE)),"",VLOOKUP(DU112*60,単価表!$B$4:$H$51,$AY$3,FALSE))</f>
        <v/>
      </c>
      <c r="DW112" s="9" t="str">
        <f ca="1">IF(DV112="","",DV112+IF(OR(TEXT($AX$3,"000000")="651000",TEXT($AX$3,"000000")="652000",TEXT($AX$3,"000000")="653000"),VLOOKUP(DU112*60,単価表!$B$4:$H$51,$AZ$3,FALSE),0))</f>
        <v/>
      </c>
      <c r="DX112" s="9" t="str">
        <f t="shared" si="147"/>
        <v/>
      </c>
      <c r="DY112" s="9" t="str">
        <f t="shared" si="148"/>
        <v/>
      </c>
      <c r="DZ112" s="9" cm="1">
        <f t="array" ref="DZ112">IF(AND($B112&lt;&gt;"",$F112&lt;&gt;"",$J112&lt;&gt;"",OR($N112&lt;&gt;"",$Q112&lt;&gt;"",$T112&lt;&gt;"")),SUM(($BE$17:$BE$192&lt;&gt;ROW($B112))*($BF$17:$BF$192=$B112)*($BH$17:$BH$192&gt;$F112)*($BG$17:$BG$192&lt;$J112)),0)</f>
        <v>0</v>
      </c>
      <c r="EA112" s="9" cm="1">
        <f t="array" ref="EA112">IF(AND($B112&lt;&gt;"",$F112&lt;&gt;"",$J112&lt;&gt;"",OR($N112&lt;&gt;"",$Q112&lt;&gt;"",$T112&lt;&gt;"")),SUM(($BY$17:$BY$192&lt;&gt;ROW($B112))*($BZ$17:$BZ$192=$B112)*($CB$17:$CB$192&gt;$F112)*($CA$17:$CA$192&lt;$J112)),0)</f>
        <v>0</v>
      </c>
      <c r="EB112" s="9" cm="1">
        <f t="array" ref="EB112">IF(AND($B112&lt;&gt;"",$F112&lt;&gt;"",$J112&lt;&gt;"",OR($N112&lt;&gt;"",$Q112&lt;&gt;"",$T112&lt;&gt;"")),SUM(($CS$17:$CS$192&lt;&gt;ROW($B112))*($CT$17:$CT$192=$B112)*($CV$17:$CV$192&gt;$F112)*($CU$17:$CU$192&lt;$J112)),0)</f>
        <v>0</v>
      </c>
      <c r="EC112" s="9" cm="1">
        <f t="array" ref="EC112">IF(AND($B112&lt;&gt;"",$F112&lt;&gt;"",$J112&lt;&gt;"",OR($N112&lt;&gt;"",$Q112&lt;&gt;"",$T112&lt;&gt;"")),SUM(($DM$17:$DM$192&lt;&gt;ROW($B112))*($DN$17:$DN$192=$B112)*($DP$17:$DP$192&gt;$F112)*($DO$17:$DO$192&lt;$J112)),0)</f>
        <v>0</v>
      </c>
      <c r="ED112" s="9">
        <f t="shared" ca="1" si="149"/>
        <v>0</v>
      </c>
    </row>
    <row r="113" spans="2:134" ht="18" customHeight="1" x14ac:dyDescent="0.4">
      <c r="B113" s="91"/>
      <c r="C113" s="91"/>
      <c r="D113" s="91"/>
      <c r="E113" s="91"/>
      <c r="F113" s="90" t="s">
        <v>17</v>
      </c>
      <c r="G113" s="91"/>
      <c r="H113" s="91"/>
      <c r="I113" s="91"/>
      <c r="J113" s="90" t="s">
        <v>18</v>
      </c>
      <c r="K113" s="91"/>
      <c r="L113" s="91"/>
      <c r="M113" s="91"/>
      <c r="N113" s="92" t="s">
        <v>20</v>
      </c>
      <c r="O113" s="92"/>
      <c r="P113" s="92"/>
      <c r="Q113" s="92" t="s">
        <v>21</v>
      </c>
      <c r="R113" s="93"/>
      <c r="S113" s="93"/>
      <c r="T113" s="91" t="s">
        <v>22</v>
      </c>
      <c r="U113" s="91"/>
      <c r="V113" s="91"/>
      <c r="W113" s="91" t="s">
        <v>24</v>
      </c>
      <c r="X113" s="91"/>
      <c r="Y113" s="91"/>
      <c r="Z113" s="91" t="s">
        <v>22</v>
      </c>
      <c r="AA113" s="91"/>
      <c r="AB113" s="91"/>
      <c r="AC113" s="91" t="s">
        <v>24</v>
      </c>
      <c r="AD113" s="91"/>
      <c r="AE113" s="91"/>
      <c r="AF113" s="91"/>
      <c r="AG113" s="91" t="s">
        <v>22</v>
      </c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X113" s="11"/>
      <c r="AY113" s="11"/>
      <c r="AZ113" s="22"/>
      <c r="BA113" s="22"/>
      <c r="BB113" s="12"/>
      <c r="BC113" s="11"/>
      <c r="BD113" s="11"/>
      <c r="BE113" s="9" t="str">
        <f t="shared" si="101"/>
        <v/>
      </c>
      <c r="BF113" s="9" t="str">
        <f t="shared" si="102"/>
        <v/>
      </c>
      <c r="BG113" s="21" t="str">
        <f t="shared" si="103"/>
        <v/>
      </c>
      <c r="BH113" s="21" t="str">
        <f t="shared" si="104"/>
        <v/>
      </c>
      <c r="BI113" s="9" t="str">
        <f t="shared" si="150"/>
        <v/>
      </c>
      <c r="BJ113" s="10" t="str">
        <f t="shared" si="105"/>
        <v/>
      </c>
      <c r="BK113" s="9" t="str">
        <f t="shared" si="106"/>
        <v/>
      </c>
      <c r="BL113" s="9" t="str">
        <f t="shared" si="107"/>
        <v/>
      </c>
      <c r="BM113" s="9" t="str">
        <f t="shared" si="108"/>
        <v/>
      </c>
      <c r="BN113" s="9" t="e">
        <f ca="1">IF(AND($AX$3&lt;&gt;"",BG113&lt;&gt;"",BI113&gt;=IF(BI114="",0,BI114)),SUM(INDIRECT("bm"&amp;ROW()-BI113+1):BM113),"")</f>
        <v>#N/A</v>
      </c>
      <c r="BO113" s="9" t="e">
        <f t="shared" ca="1" si="109"/>
        <v>#N/A</v>
      </c>
      <c r="BP113" s="9" t="str">
        <f ca="1">IF(ISERROR(VLOOKUP(BO113*60,単価表!$B$4:$H$51,$AY$3,FALSE)),"",VLOOKUP(BO113*60,単価表!$B$4:$H$51,$AY$3,FALSE))</f>
        <v/>
      </c>
      <c r="BQ113" s="9" t="str">
        <f t="shared" si="110"/>
        <v/>
      </c>
      <c r="BR113" s="9" t="str">
        <f t="shared" si="111"/>
        <v/>
      </c>
      <c r="BS113" s="13"/>
      <c r="BT113" s="13"/>
      <c r="BU113" s="22"/>
      <c r="BV113" s="22"/>
      <c r="BW113" s="13"/>
      <c r="BX113" s="13"/>
      <c r="BY113" s="9" t="str">
        <f t="shared" si="118"/>
        <v/>
      </c>
      <c r="BZ113" s="9" t="str">
        <f t="shared" si="119"/>
        <v/>
      </c>
      <c r="CA113" s="21" t="str">
        <f t="shared" si="120"/>
        <v/>
      </c>
      <c r="CB113" s="21" t="str">
        <f t="shared" si="121"/>
        <v/>
      </c>
      <c r="CC113" s="9" t="str">
        <f t="shared" si="151"/>
        <v/>
      </c>
      <c r="CD113" s="9" t="str">
        <f t="shared" si="122"/>
        <v/>
      </c>
      <c r="CE113" s="9" t="str">
        <f t="shared" si="123"/>
        <v/>
      </c>
      <c r="CF113" s="9" t="e">
        <f ca="1">IF(AND($AX$3&lt;&gt;"",CA113&lt;&gt;"",CC113&gt;=IF(CC114="",0,CC114)),SUM(INDIRECT("ce"&amp;ROW()-CC113+1):CE113),"")</f>
        <v>#N/A</v>
      </c>
      <c r="CG113" s="9" t="e">
        <f t="shared" ca="1" si="124"/>
        <v>#N/A</v>
      </c>
      <c r="CH113" s="9" t="str">
        <f ca="1">IF(ISERROR(VLOOKUP(CG113*60,単価表!$B$4:$H$51,$AY$3,FALSE)),"",VLOOKUP(CG113*60,単価表!$B$4:$H$51,$AY$3,FALSE))</f>
        <v/>
      </c>
      <c r="CI113" s="9" t="str">
        <f ca="1">IF(CH113="","",CH113+IF(OR(TEXT($AX$3,"000000")="651000",TEXT($AX$3,"000000")="652000",TEXT($AX$3,"000000")="653000"),VLOOKUP(CG113*60,単価表!$B$4:$H$51,$AZ$3,FALSE),0))</f>
        <v/>
      </c>
      <c r="CJ113" s="9" t="str">
        <f t="shared" si="125"/>
        <v/>
      </c>
      <c r="CK113" s="9" t="str">
        <f t="shared" si="126"/>
        <v/>
      </c>
      <c r="CL113" s="11"/>
      <c r="CM113" s="11"/>
      <c r="CN113" s="22"/>
      <c r="CO113" s="22"/>
      <c r="CP113" s="10" t="str">
        <f t="shared" si="127"/>
        <v/>
      </c>
      <c r="CQ113" s="11"/>
      <c r="CR113" s="11"/>
      <c r="CS113" s="9" t="str">
        <f t="shared" si="128"/>
        <v/>
      </c>
      <c r="CT113" s="9" t="str">
        <f t="shared" si="129"/>
        <v/>
      </c>
      <c r="CU113" s="21" t="str">
        <f t="shared" si="130"/>
        <v/>
      </c>
      <c r="CV113" s="21" t="str">
        <f t="shared" si="131"/>
        <v/>
      </c>
      <c r="CW113" s="9" t="str">
        <f t="shared" si="152"/>
        <v/>
      </c>
      <c r="CX113" s="9" t="str">
        <f t="shared" si="132"/>
        <v/>
      </c>
      <c r="CY113" s="9" t="str">
        <f t="shared" si="133"/>
        <v/>
      </c>
      <c r="CZ113" s="9" t="str">
        <f t="shared" si="134"/>
        <v/>
      </c>
      <c r="DA113" s="9" t="str">
        <f t="shared" si="135"/>
        <v/>
      </c>
      <c r="DB113" s="9" t="e">
        <f ca="1">IF(AND($AX$3&lt;&gt;"",CU113&lt;&gt;"",CW113&gt;=IF(CW114="",0,CW114)),SUM(INDIRECT("da"&amp;ROW()-CW113+1):DA113),"")</f>
        <v>#N/A</v>
      </c>
      <c r="DC113" s="9" t="e">
        <f t="shared" ca="1" si="136"/>
        <v>#N/A</v>
      </c>
      <c r="DD113" s="9" t="str">
        <f ca="1">IF(ISERROR(VLOOKUP(DC113*60,単価表!$B$4:$G$51,$AY$3,FALSE)),"",VLOOKUP(DC113*60,単価表!$B$4:$G$51,$AY$3,FALSE))</f>
        <v/>
      </c>
      <c r="DE113" s="9" t="str">
        <f t="shared" si="137"/>
        <v/>
      </c>
      <c r="DF113" s="9" t="str">
        <f t="shared" si="138"/>
        <v/>
      </c>
      <c r="DG113" s="13"/>
      <c r="DH113" s="13"/>
      <c r="DI113" s="22"/>
      <c r="DJ113" s="22"/>
      <c r="DK113" s="10" t="str">
        <f t="shared" si="139"/>
        <v/>
      </c>
      <c r="DL113" s="13"/>
      <c r="DM113" s="9" t="str">
        <f t="shared" si="140"/>
        <v/>
      </c>
      <c r="DN113" s="9" t="str">
        <f t="shared" si="141"/>
        <v/>
      </c>
      <c r="DO113" s="21" t="str">
        <f t="shared" si="142"/>
        <v/>
      </c>
      <c r="DP113" s="21" t="str">
        <f t="shared" si="143"/>
        <v/>
      </c>
      <c r="DQ113" s="9" t="str">
        <f t="shared" si="153"/>
        <v/>
      </c>
      <c r="DR113" s="9" t="str">
        <f t="shared" si="144"/>
        <v/>
      </c>
      <c r="DS113" s="9" t="str">
        <f t="shared" si="145"/>
        <v/>
      </c>
      <c r="DT113" s="9" t="e">
        <f ca="1">IF(AND($AX$3&lt;&gt;"",DO113&lt;&gt;"",DQ113&gt;=IF(DQ114="",0,DQ114)),SUM(INDIRECT("ds"&amp;ROW()-DQ113+1):DS113),"")</f>
        <v>#N/A</v>
      </c>
      <c r="DU113" s="9" t="e">
        <f t="shared" ca="1" si="146"/>
        <v>#N/A</v>
      </c>
      <c r="DV113" s="9" t="str">
        <f ca="1">IF(ISERROR(VLOOKUP(DU113*60,単価表!$B$4:$H$51,$AY$3,FALSE)),"",VLOOKUP(DU113*60,単価表!$B$4:$H$51,$AY$3,FALSE))</f>
        <v/>
      </c>
      <c r="DW113" s="9" t="str">
        <f ca="1">IF(DV113="","",DV113+IF(OR(TEXT($AX$3,"000000")="651000",TEXT($AX$3,"000000")="652000",TEXT($AX$3,"000000")="653000"),VLOOKUP(DU113*60,単価表!$B$4:$H$51,$AZ$3,FALSE),0))</f>
        <v/>
      </c>
      <c r="DX113" s="9" t="str">
        <f t="shared" si="147"/>
        <v/>
      </c>
      <c r="DY113" s="9" t="str">
        <f t="shared" si="148"/>
        <v/>
      </c>
      <c r="DZ113" s="9" cm="1">
        <f t="array" ref="DZ113">IF(AND($B113&lt;&gt;"",$F113&lt;&gt;"",$J113&lt;&gt;"",OR($N113&lt;&gt;"",$Q113&lt;&gt;"",$T113&lt;&gt;"")),SUM(($BE$17:$BE$192&lt;&gt;ROW($B113))*($BF$17:$BF$192=$B113)*($BH$17:$BH$192&gt;$F113)*($BG$17:$BG$192&lt;$J113)),0)</f>
        <v>0</v>
      </c>
      <c r="EA113" s="9" cm="1">
        <f t="array" ref="EA113">IF(AND($B113&lt;&gt;"",$F113&lt;&gt;"",$J113&lt;&gt;"",OR($N113&lt;&gt;"",$Q113&lt;&gt;"",$T113&lt;&gt;"")),SUM(($BY$17:$BY$192&lt;&gt;ROW($B113))*($BZ$17:$BZ$192=$B113)*($CB$17:$CB$192&gt;$F113)*($CA$17:$CA$192&lt;$J113)),0)</f>
        <v>0</v>
      </c>
      <c r="EB113" s="9" cm="1">
        <f t="array" ref="EB113">IF(AND($B113&lt;&gt;"",$F113&lt;&gt;"",$J113&lt;&gt;"",OR($N113&lt;&gt;"",$Q113&lt;&gt;"",$T113&lt;&gt;"")),SUM(($CS$17:$CS$192&lt;&gt;ROW($B113))*($CT$17:$CT$192=$B113)*($CV$17:$CV$192&gt;$F113)*($CU$17:$CU$192&lt;$J113)),0)</f>
        <v>0</v>
      </c>
      <c r="EC113" s="9" cm="1">
        <f t="array" ref="EC113">IF(AND($B113&lt;&gt;"",$F113&lt;&gt;"",$J113&lt;&gt;"",OR($N113&lt;&gt;"",$Q113&lt;&gt;"",$T113&lt;&gt;"")),SUM(($DM$17:$DM$192&lt;&gt;ROW($B113))*($DN$17:$DN$192=$B113)*($DP$17:$DP$192&gt;$F113)*($DO$17:$DO$192&lt;$J113)),0)</f>
        <v>0</v>
      </c>
      <c r="ED113" s="9">
        <f t="shared" ca="1" si="149"/>
        <v>0</v>
      </c>
    </row>
    <row r="114" spans="2:134" ht="18" customHeight="1" x14ac:dyDescent="0.4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2"/>
      <c r="O114" s="92"/>
      <c r="P114" s="92"/>
      <c r="Q114" s="93"/>
      <c r="R114" s="93"/>
      <c r="S114" s="93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X114" s="11"/>
      <c r="AY114" s="11"/>
      <c r="AZ114" s="22"/>
      <c r="BA114" s="22"/>
      <c r="BB114" s="12"/>
      <c r="BC114" s="11"/>
      <c r="BD114" s="11"/>
      <c r="BE114" s="9" t="str">
        <f t="shared" si="101"/>
        <v/>
      </c>
      <c r="BF114" s="9" t="str">
        <f t="shared" si="102"/>
        <v/>
      </c>
      <c r="BG114" s="21" t="str">
        <f t="shared" si="103"/>
        <v/>
      </c>
      <c r="BH114" s="21" t="str">
        <f t="shared" si="104"/>
        <v/>
      </c>
      <c r="BI114" s="9" t="str">
        <f t="shared" si="150"/>
        <v/>
      </c>
      <c r="BJ114" s="10" t="str">
        <f t="shared" si="105"/>
        <v/>
      </c>
      <c r="BK114" s="9" t="str">
        <f t="shared" si="106"/>
        <v/>
      </c>
      <c r="BL114" s="9" t="str">
        <f t="shared" si="107"/>
        <v/>
      </c>
      <c r="BM114" s="9" t="str">
        <f t="shared" si="108"/>
        <v/>
      </c>
      <c r="BN114" s="9" t="e">
        <f ca="1">IF(AND($AX$3&lt;&gt;"",BG114&lt;&gt;"",BI114&gt;=IF(BI115="",0,BI115)),SUM(INDIRECT("bm"&amp;ROW()-BI114+1):BM114),"")</f>
        <v>#N/A</v>
      </c>
      <c r="BO114" s="9" t="e">
        <f t="shared" ca="1" si="109"/>
        <v>#N/A</v>
      </c>
      <c r="BP114" s="9" t="str">
        <f ca="1">IF(ISERROR(VLOOKUP(BO114*60,単価表!$B$4:$H$51,$AY$3,FALSE)),"",VLOOKUP(BO114*60,単価表!$B$4:$H$51,$AY$3,FALSE))</f>
        <v/>
      </c>
      <c r="BQ114" s="9" t="str">
        <f t="shared" si="110"/>
        <v/>
      </c>
      <c r="BR114" s="9" t="str">
        <f t="shared" si="111"/>
        <v/>
      </c>
      <c r="BS114" s="13"/>
      <c r="BT114" s="13"/>
      <c r="BU114" s="22"/>
      <c r="BV114" s="22"/>
      <c r="BW114" s="13"/>
      <c r="BX114" s="13"/>
      <c r="BY114" s="9" t="str">
        <f t="shared" si="118"/>
        <v/>
      </c>
      <c r="BZ114" s="9" t="str">
        <f t="shared" si="119"/>
        <v/>
      </c>
      <c r="CA114" s="21" t="str">
        <f t="shared" si="120"/>
        <v/>
      </c>
      <c r="CB114" s="21" t="str">
        <f t="shared" si="121"/>
        <v/>
      </c>
      <c r="CC114" s="9" t="str">
        <f t="shared" si="151"/>
        <v/>
      </c>
      <c r="CD114" s="9" t="str">
        <f t="shared" si="122"/>
        <v/>
      </c>
      <c r="CE114" s="9" t="str">
        <f t="shared" si="123"/>
        <v/>
      </c>
      <c r="CF114" s="9" t="e">
        <f ca="1">IF(AND($AX$3&lt;&gt;"",CA114&lt;&gt;"",CC114&gt;=IF(CC115="",0,CC115)),SUM(INDIRECT("ce"&amp;ROW()-CC114+1):CE114),"")</f>
        <v>#N/A</v>
      </c>
      <c r="CG114" s="9" t="e">
        <f t="shared" ca="1" si="124"/>
        <v>#N/A</v>
      </c>
      <c r="CH114" s="9" t="str">
        <f ca="1">IF(ISERROR(VLOOKUP(CG114*60,単価表!$B$4:$H$51,$AY$3,FALSE)),"",VLOOKUP(CG114*60,単価表!$B$4:$H$51,$AY$3,FALSE))</f>
        <v/>
      </c>
      <c r="CI114" s="9" t="str">
        <f ca="1">IF(CH114="","",CH114+IF(OR(TEXT($AX$3,"000000")="651000",TEXT($AX$3,"000000")="652000",TEXT($AX$3,"000000")="653000"),VLOOKUP(CG114*60,単価表!$B$4:$H$51,$AZ$3,FALSE),0))</f>
        <v/>
      </c>
      <c r="CJ114" s="9" t="str">
        <f t="shared" si="125"/>
        <v/>
      </c>
      <c r="CK114" s="9" t="str">
        <f t="shared" si="126"/>
        <v/>
      </c>
      <c r="CL114" s="11"/>
      <c r="CM114" s="11"/>
      <c r="CN114" s="22"/>
      <c r="CO114" s="22"/>
      <c r="CP114" s="10" t="str">
        <f t="shared" si="127"/>
        <v/>
      </c>
      <c r="CQ114" s="11"/>
      <c r="CR114" s="11"/>
      <c r="CS114" s="9" t="str">
        <f t="shared" si="128"/>
        <v/>
      </c>
      <c r="CT114" s="9" t="str">
        <f t="shared" si="129"/>
        <v/>
      </c>
      <c r="CU114" s="21" t="str">
        <f t="shared" si="130"/>
        <v/>
      </c>
      <c r="CV114" s="21" t="str">
        <f t="shared" si="131"/>
        <v/>
      </c>
      <c r="CW114" s="9" t="str">
        <f t="shared" si="152"/>
        <v/>
      </c>
      <c r="CX114" s="9" t="str">
        <f t="shared" si="132"/>
        <v/>
      </c>
      <c r="CY114" s="9" t="str">
        <f t="shared" si="133"/>
        <v/>
      </c>
      <c r="CZ114" s="9" t="str">
        <f t="shared" si="134"/>
        <v/>
      </c>
      <c r="DA114" s="9" t="str">
        <f t="shared" si="135"/>
        <v/>
      </c>
      <c r="DB114" s="9" t="e">
        <f ca="1">IF(AND($AX$3&lt;&gt;"",CU114&lt;&gt;"",CW114&gt;=IF(CW115="",0,CW115)),SUM(INDIRECT("da"&amp;ROW()-CW114+1):DA114),"")</f>
        <v>#N/A</v>
      </c>
      <c r="DC114" s="9" t="e">
        <f t="shared" ca="1" si="136"/>
        <v>#N/A</v>
      </c>
      <c r="DD114" s="9" t="str">
        <f ca="1">IF(ISERROR(VLOOKUP(DC114*60,単価表!$B$4:$G$51,$AY$3,FALSE)),"",VLOOKUP(DC114*60,単価表!$B$4:$G$51,$AY$3,FALSE))</f>
        <v/>
      </c>
      <c r="DE114" s="9" t="str">
        <f t="shared" si="137"/>
        <v/>
      </c>
      <c r="DF114" s="9" t="str">
        <f t="shared" si="138"/>
        <v/>
      </c>
      <c r="DG114" s="13"/>
      <c r="DH114" s="13"/>
      <c r="DI114" s="22"/>
      <c r="DJ114" s="22"/>
      <c r="DK114" s="10" t="str">
        <f t="shared" si="139"/>
        <v/>
      </c>
      <c r="DL114" s="13"/>
      <c r="DM114" s="9" t="str">
        <f t="shared" si="140"/>
        <v/>
      </c>
      <c r="DN114" s="9" t="str">
        <f t="shared" si="141"/>
        <v/>
      </c>
      <c r="DO114" s="21" t="str">
        <f t="shared" si="142"/>
        <v/>
      </c>
      <c r="DP114" s="21" t="str">
        <f t="shared" si="143"/>
        <v/>
      </c>
      <c r="DQ114" s="9" t="str">
        <f t="shared" si="153"/>
        <v/>
      </c>
      <c r="DR114" s="9" t="str">
        <f t="shared" si="144"/>
        <v/>
      </c>
      <c r="DS114" s="9" t="str">
        <f t="shared" si="145"/>
        <v/>
      </c>
      <c r="DT114" s="9" t="e">
        <f ca="1">IF(AND($AX$3&lt;&gt;"",DO114&lt;&gt;"",DQ114&gt;=IF(DQ115="",0,DQ115)),SUM(INDIRECT("ds"&amp;ROW()-DQ114+1):DS114),"")</f>
        <v>#N/A</v>
      </c>
      <c r="DU114" s="9" t="e">
        <f t="shared" ca="1" si="146"/>
        <v>#N/A</v>
      </c>
      <c r="DV114" s="9" t="str">
        <f ca="1">IF(ISERROR(VLOOKUP(DU114*60,単価表!$B$4:$H$51,$AY$3,FALSE)),"",VLOOKUP(DU114*60,単価表!$B$4:$H$51,$AY$3,FALSE))</f>
        <v/>
      </c>
      <c r="DW114" s="9" t="str">
        <f ca="1">IF(DV114="","",DV114+IF(OR(TEXT($AX$3,"000000")="651000",TEXT($AX$3,"000000")="652000",TEXT($AX$3,"000000")="653000"),VLOOKUP(DU114*60,単価表!$B$4:$H$51,$AZ$3,FALSE),0))</f>
        <v/>
      </c>
      <c r="DX114" s="9" t="str">
        <f t="shared" si="147"/>
        <v/>
      </c>
      <c r="DY114" s="9" t="str">
        <f t="shared" si="148"/>
        <v/>
      </c>
      <c r="DZ114" s="9" cm="1">
        <f t="array" ref="DZ114">IF(AND($B114&lt;&gt;"",$F114&lt;&gt;"",$J114&lt;&gt;"",OR($N114&lt;&gt;"",$Q114&lt;&gt;"",$T114&lt;&gt;"")),SUM(($BE$17:$BE$192&lt;&gt;ROW($B114))*($BF$17:$BF$192=$B114)*($BH$17:$BH$192&gt;$F114)*($BG$17:$BG$192&lt;$J114)),0)</f>
        <v>0</v>
      </c>
      <c r="EA114" s="9" cm="1">
        <f t="array" ref="EA114">IF(AND($B114&lt;&gt;"",$F114&lt;&gt;"",$J114&lt;&gt;"",OR($N114&lt;&gt;"",$Q114&lt;&gt;"",$T114&lt;&gt;"")),SUM(($BY$17:$BY$192&lt;&gt;ROW($B114))*($BZ$17:$BZ$192=$B114)*($CB$17:$CB$192&gt;$F114)*($CA$17:$CA$192&lt;$J114)),0)</f>
        <v>0</v>
      </c>
      <c r="EB114" s="9" cm="1">
        <f t="array" ref="EB114">IF(AND($B114&lt;&gt;"",$F114&lt;&gt;"",$J114&lt;&gt;"",OR($N114&lt;&gt;"",$Q114&lt;&gt;"",$T114&lt;&gt;"")),SUM(($CS$17:$CS$192&lt;&gt;ROW($B114))*($CT$17:$CT$192=$B114)*($CV$17:$CV$192&gt;$F114)*($CU$17:$CU$192&lt;$J114)),0)</f>
        <v>0</v>
      </c>
      <c r="EC114" s="9" cm="1">
        <f t="array" ref="EC114">IF(AND($B114&lt;&gt;"",$F114&lt;&gt;"",$J114&lt;&gt;"",OR($N114&lt;&gt;"",$Q114&lt;&gt;"",$T114&lt;&gt;"")),SUM(($DM$17:$DM$192&lt;&gt;ROW($B114))*($DN$17:$DN$192=$B114)*($DP$17:$DP$192&gt;$F114)*($DO$17:$DO$192&lt;$J114)),0)</f>
        <v>0</v>
      </c>
      <c r="ED114" s="9">
        <f t="shared" ca="1" si="149"/>
        <v>0</v>
      </c>
    </row>
    <row r="115" spans="2:134" ht="21.75" customHeight="1" x14ac:dyDescent="0.4">
      <c r="B115" s="86"/>
      <c r="C115" s="86"/>
      <c r="D115" s="132"/>
      <c r="E115" s="132"/>
      <c r="F115" s="88"/>
      <c r="G115" s="88"/>
      <c r="H115" s="88"/>
      <c r="I115" s="88"/>
      <c r="J115" s="88"/>
      <c r="K115" s="88"/>
      <c r="L115" s="88"/>
      <c r="M115" s="88"/>
      <c r="N115" s="89"/>
      <c r="O115" s="89"/>
      <c r="P115" s="89"/>
      <c r="Q115" s="89"/>
      <c r="R115" s="89"/>
      <c r="S115" s="89"/>
      <c r="T115" s="89"/>
      <c r="U115" s="89"/>
      <c r="V115" s="89"/>
      <c r="W115" s="133"/>
      <c r="X115" s="133"/>
      <c r="Y115" s="133"/>
      <c r="Z115" s="133"/>
      <c r="AA115" s="133"/>
      <c r="AB115" s="133"/>
      <c r="AC115" s="134"/>
      <c r="AD115" s="134"/>
      <c r="AE115" s="134"/>
      <c r="AF115" s="134"/>
      <c r="AG115" s="134"/>
      <c r="AH115" s="134"/>
      <c r="AI115" s="134"/>
      <c r="AJ115" s="134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20"/>
      <c r="AX115" s="10" t="str">
        <f t="shared" ref="AX115:AX178" si="154">IF(AND(F115&lt;&gt;"",AV115&lt;&gt;2,OR(N115&lt;&gt;"",Q115&lt;&gt;"")),ROW(),"")</f>
        <v/>
      </c>
      <c r="AY115" s="10" t="str">
        <f t="shared" ref="AY115:AY178" si="155">IF(AND(F115&lt;&gt;"",AV115&lt;&gt;2,OR(N115&lt;&gt;"",Q115&lt;&gt;"")),B115,"")</f>
        <v/>
      </c>
      <c r="AZ115" s="21" t="str">
        <f t="shared" ref="AZ115:AZ178" si="156">IF(AND(F115&lt;&gt;"",AV115&lt;&gt;2,OR(N115&lt;&gt;"",Q115&lt;&gt;"")),F115,"")</f>
        <v/>
      </c>
      <c r="BA115" s="21" t="str">
        <f t="shared" ref="BA115:BA178" si="157">IF(AND(F115&lt;&gt;"",AV115&lt;&gt;2,OR(N115&lt;&gt;"",Q115&lt;&gt;"")),J115,"")</f>
        <v/>
      </c>
      <c r="BB115" s="10" t="str">
        <f t="shared" si="100"/>
        <v/>
      </c>
      <c r="BC115" s="10" t="str">
        <f t="shared" ref="BC115:BC178" si="158">IF(AND(F115&lt;&gt;"",AV115&lt;&gt;2,OR(N115&lt;&gt;"",Q115&lt;&gt;"")),N115,"")</f>
        <v/>
      </c>
      <c r="BD115" s="10" t="str">
        <f t="shared" ref="BD115:BD178" si="159">IF(AND(F115&lt;&gt;"",AV115&lt;&gt;2,OR(N115&lt;&gt;"",Q115&lt;&gt;"")),Q115,"")</f>
        <v/>
      </c>
      <c r="BE115" s="9" t="str">
        <f t="shared" si="101"/>
        <v/>
      </c>
      <c r="BF115" s="9" t="str">
        <f t="shared" si="102"/>
        <v/>
      </c>
      <c r="BG115" s="21" t="str">
        <f t="shared" si="103"/>
        <v/>
      </c>
      <c r="BH115" s="21" t="str">
        <f t="shared" si="104"/>
        <v/>
      </c>
      <c r="BI115" s="9" t="str">
        <f t="shared" si="150"/>
        <v/>
      </c>
      <c r="BJ115" s="10" t="str">
        <f t="shared" si="105"/>
        <v/>
      </c>
      <c r="BK115" s="9" t="str">
        <f t="shared" si="106"/>
        <v/>
      </c>
      <c r="BL115" s="9" t="str">
        <f t="shared" si="107"/>
        <v/>
      </c>
      <c r="BM115" s="9" t="str">
        <f t="shared" si="108"/>
        <v/>
      </c>
      <c r="BN115" s="9" t="e">
        <f ca="1">IF(AND($AX$3&lt;&gt;"",BG115&lt;&gt;"",BI115&gt;=IF(BI116="",0,BI116)),SUM(INDIRECT("bm"&amp;ROW()-BI115+1):BM115),"")</f>
        <v>#N/A</v>
      </c>
      <c r="BO115" s="9" t="e">
        <f t="shared" ca="1" si="109"/>
        <v>#N/A</v>
      </c>
      <c r="BP115" s="9" t="str">
        <f ca="1">IF(ISERROR(VLOOKUP(BO115*60,単価表!$B$4:$H$51,$AY$3,FALSE)),"",VLOOKUP(BO115*60,単価表!$B$4:$H$51,$AY$3,FALSE))</f>
        <v/>
      </c>
      <c r="BQ115" s="9" t="str">
        <f t="shared" si="110"/>
        <v/>
      </c>
      <c r="BR115" s="9" t="str">
        <f t="shared" si="111"/>
        <v/>
      </c>
      <c r="BS115" s="9" t="str">
        <f t="shared" si="112"/>
        <v/>
      </c>
      <c r="BT115" s="9" t="str">
        <f t="shared" si="113"/>
        <v/>
      </c>
      <c r="BU115" s="21" t="str">
        <f t="shared" si="114"/>
        <v/>
      </c>
      <c r="BV115" s="21" t="str">
        <f t="shared" si="115"/>
        <v/>
      </c>
      <c r="BW115" s="10" t="str">
        <f t="shared" si="116"/>
        <v/>
      </c>
      <c r="BX115" s="9" t="str">
        <f t="shared" si="117"/>
        <v/>
      </c>
      <c r="BY115" s="9" t="str">
        <f t="shared" si="118"/>
        <v/>
      </c>
      <c r="BZ115" s="9" t="str">
        <f t="shared" si="119"/>
        <v/>
      </c>
      <c r="CA115" s="21" t="str">
        <f t="shared" si="120"/>
        <v/>
      </c>
      <c r="CB115" s="21" t="str">
        <f t="shared" si="121"/>
        <v/>
      </c>
      <c r="CC115" s="9" t="str">
        <f t="shared" si="151"/>
        <v/>
      </c>
      <c r="CD115" s="9" t="str">
        <f t="shared" si="122"/>
        <v/>
      </c>
      <c r="CE115" s="9" t="str">
        <f t="shared" si="123"/>
        <v/>
      </c>
      <c r="CF115" s="9" t="e">
        <f ca="1">IF(AND($AX$3&lt;&gt;"",CA115&lt;&gt;"",CC115&gt;=IF(CC116="",0,CC116)),SUM(INDIRECT("ce"&amp;ROW()-CC115+1):CE115),"")</f>
        <v>#N/A</v>
      </c>
      <c r="CG115" s="9" t="e">
        <f t="shared" ca="1" si="124"/>
        <v>#N/A</v>
      </c>
      <c r="CH115" s="9" t="str">
        <f ca="1">IF(ISERROR(VLOOKUP(CG115*60,単価表!$B$4:$H$51,$AY$3,FALSE)),"",VLOOKUP(CG115*60,単価表!$B$4:$H$51,$AY$3,FALSE))</f>
        <v/>
      </c>
      <c r="CI115" s="9" t="str">
        <f ca="1">IF(CH115="","",CH115+IF(OR(TEXT($AX$3,"000000")="651000",TEXT($AX$3,"000000")="652000",TEXT($AX$3,"000000")="653000"),VLOOKUP(CG115*60,単価表!$B$4:$H$51,$AZ$3,FALSE),0))</f>
        <v/>
      </c>
      <c r="CJ115" s="9" t="str">
        <f t="shared" si="125"/>
        <v/>
      </c>
      <c r="CK115" s="9" t="str">
        <f t="shared" si="126"/>
        <v/>
      </c>
      <c r="CL115" s="9" t="str">
        <f t="shared" ref="CL115:CL178" si="160">IF(AND(F115&lt;&gt;"",OR(AV115=2,AK115=2),OR(N115&lt;&gt;"",Q115&lt;&gt;"")),ROW(),"")</f>
        <v/>
      </c>
      <c r="CM115" s="9" t="str">
        <f t="shared" ref="CM115:CM178" si="161">IF(AND(F115&lt;&gt;"",OR(AV115=2,AK115=2),OR(N115&lt;&gt;"",Q115&lt;&gt;"")),B115,"")</f>
        <v/>
      </c>
      <c r="CN115" s="21" t="str">
        <f t="shared" ref="CN115:CN178" si="162">IF(AND(F115&lt;&gt;"",OR(AV115=2,AK115=2),OR(N115&lt;&gt;"",Q115&lt;&gt;"")),F115,"")</f>
        <v/>
      </c>
      <c r="CO115" s="21" t="str">
        <f t="shared" ref="CO115:CO178" si="163">IF(AND(F115&lt;&gt;"",OR(AV115=2,AK115=2),OR(N115&lt;&gt;"",Q115&lt;&gt;"")),J115,"")</f>
        <v/>
      </c>
      <c r="CP115" s="10" t="str">
        <f t="shared" si="127"/>
        <v/>
      </c>
      <c r="CQ115" s="9" t="str">
        <f t="shared" ref="CQ115:CQ178" si="164">IF(AND(F115&lt;&gt;"",OR(AV115=2,AK115=2),OR(N115&lt;&gt;"",Q115&lt;&gt;"")),N115,"")</f>
        <v/>
      </c>
      <c r="CR115" s="9" t="str">
        <f t="shared" ref="CR115:CR178" si="165">IF(AND(F115&lt;&gt;"",OR(AV115=2,AK115=2),OR(N115&lt;&gt;"",Q115&lt;&gt;"")),Q115,"")</f>
        <v/>
      </c>
      <c r="CS115" s="9" t="str">
        <f t="shared" si="128"/>
        <v/>
      </c>
      <c r="CT115" s="9" t="str">
        <f t="shared" si="129"/>
        <v/>
      </c>
      <c r="CU115" s="21" t="str">
        <f t="shared" si="130"/>
        <v/>
      </c>
      <c r="CV115" s="21" t="str">
        <f t="shared" si="131"/>
        <v/>
      </c>
      <c r="CW115" s="9" t="str">
        <f t="shared" si="152"/>
        <v/>
      </c>
      <c r="CX115" s="9" t="str">
        <f t="shared" si="132"/>
        <v/>
      </c>
      <c r="CY115" s="9" t="str">
        <f t="shared" si="133"/>
        <v/>
      </c>
      <c r="CZ115" s="9" t="str">
        <f t="shared" si="134"/>
        <v/>
      </c>
      <c r="DA115" s="9" t="str">
        <f t="shared" si="135"/>
        <v/>
      </c>
      <c r="DB115" s="9" t="e">
        <f ca="1">IF(AND($AX$3&lt;&gt;"",CU115&lt;&gt;"",CW115&gt;=IF(CW116="",0,CW116)),SUM(INDIRECT("da"&amp;ROW()-CW115+1):DA115),"")</f>
        <v>#N/A</v>
      </c>
      <c r="DC115" s="9" t="e">
        <f t="shared" ca="1" si="136"/>
        <v>#N/A</v>
      </c>
      <c r="DD115" s="9" t="str">
        <f ca="1">IF(ISERROR(VLOOKUP(DC115*60,単価表!$B$4:$G$51,$AY$3,FALSE)),"",VLOOKUP(DC115*60,単価表!$B$4:$G$51,$AY$3,FALSE))</f>
        <v/>
      </c>
      <c r="DE115" s="9" t="str">
        <f t="shared" si="137"/>
        <v/>
      </c>
      <c r="DF115" s="9" t="str">
        <f t="shared" si="138"/>
        <v/>
      </c>
      <c r="DG115" s="9" t="str">
        <f t="shared" ref="DG115:DG178" si="166">IF(AND(F115&lt;&gt;"",OR(AV115=2,AK115=2),T115&lt;&gt;""),ROW(),"")</f>
        <v/>
      </c>
      <c r="DH115" s="9" t="str">
        <f t="shared" ref="DH115:DH178" si="167">IF(AND(F115&lt;&gt;"",OR(AV115=2,AK115=2),T115&lt;&gt;""),B115,"")</f>
        <v/>
      </c>
      <c r="DI115" s="21" t="str">
        <f t="shared" ref="DI115:DI178" si="168">IF(AND(F115&lt;&gt;"",OR(AV115=2,AK115=2),T115&lt;&gt;""),F115,"")</f>
        <v/>
      </c>
      <c r="DJ115" s="21" t="str">
        <f t="shared" ref="DJ115:DJ178" si="169">IF(AND(F115&lt;&gt;"",OR(AV115=2,AK115=2),T115&lt;&gt;""),J115,"")</f>
        <v/>
      </c>
      <c r="DK115" s="10" t="str">
        <f t="shared" si="139"/>
        <v/>
      </c>
      <c r="DL115" s="9" t="str">
        <f t="shared" ref="DL115:DL178" si="170">IF(AND(F115&lt;&gt;"",OR(AV115=2,AK115=2),T115&lt;&gt;""),T115,"")</f>
        <v/>
      </c>
      <c r="DM115" s="9" t="str">
        <f t="shared" si="140"/>
        <v/>
      </c>
      <c r="DN115" s="9" t="str">
        <f t="shared" si="141"/>
        <v/>
      </c>
      <c r="DO115" s="21" t="str">
        <f t="shared" si="142"/>
        <v/>
      </c>
      <c r="DP115" s="21" t="str">
        <f t="shared" si="143"/>
        <v/>
      </c>
      <c r="DQ115" s="9" t="str">
        <f t="shared" si="153"/>
        <v/>
      </c>
      <c r="DR115" s="9" t="str">
        <f t="shared" si="144"/>
        <v/>
      </c>
      <c r="DS115" s="9" t="str">
        <f t="shared" si="145"/>
        <v/>
      </c>
      <c r="DT115" s="9" t="e">
        <f ca="1">IF(AND($AX$3&lt;&gt;"",DO115&lt;&gt;"",DQ115&gt;=IF(DQ116="",0,DQ116)),SUM(INDIRECT("ds"&amp;ROW()-DQ115+1):DS115),"")</f>
        <v>#N/A</v>
      </c>
      <c r="DU115" s="9" t="e">
        <f t="shared" ca="1" si="146"/>
        <v>#N/A</v>
      </c>
      <c r="DV115" s="9" t="str">
        <f ca="1">IF(ISERROR(VLOOKUP(DU115*60,単価表!$B$4:$H$51,$AY$3,FALSE)),"",VLOOKUP(DU115*60,単価表!$B$4:$H$51,$AY$3,FALSE))</f>
        <v/>
      </c>
      <c r="DW115" s="9" t="str">
        <f ca="1">IF(DV115="","",DV115+IF(OR(TEXT($AX$3,"000000")="651000",TEXT($AX$3,"000000")="652000",TEXT($AX$3,"000000")="653000"),VLOOKUP(DU115*60,単価表!$B$4:$H$51,$AZ$3,FALSE),0))</f>
        <v/>
      </c>
      <c r="DX115" s="9" t="str">
        <f t="shared" si="147"/>
        <v/>
      </c>
      <c r="DY115" s="9" t="str">
        <f t="shared" si="148"/>
        <v/>
      </c>
      <c r="DZ115" s="9" cm="1">
        <f t="array" ref="DZ115">IF(AND($B115&lt;&gt;"",$F115&lt;&gt;"",$J115&lt;&gt;"",OR($N115&lt;&gt;"",$Q115&lt;&gt;"",$T115&lt;&gt;"")),SUM(($BE$17:$BE$192&lt;&gt;ROW($B115))*($BF$17:$BF$192=$B115)*($BH$17:$BH$192&gt;$F115)*($BG$17:$BG$192&lt;$J115)),0)</f>
        <v>0</v>
      </c>
      <c r="EA115" s="9" cm="1">
        <f t="array" ref="EA115">IF(AND($B115&lt;&gt;"",$F115&lt;&gt;"",$J115&lt;&gt;"",OR($N115&lt;&gt;"",$Q115&lt;&gt;"",$T115&lt;&gt;"")),SUM(($BY$17:$BY$192&lt;&gt;ROW($B115))*($BZ$17:$BZ$192=$B115)*($CB$17:$CB$192&gt;$F115)*($CA$17:$CA$192&lt;$J115)),0)</f>
        <v>0</v>
      </c>
      <c r="EB115" s="9" cm="1">
        <f t="array" ref="EB115">IF(AND($B115&lt;&gt;"",$F115&lt;&gt;"",$J115&lt;&gt;"",OR($N115&lt;&gt;"",$Q115&lt;&gt;"",$T115&lt;&gt;"")),SUM(($CS$17:$CS$192&lt;&gt;ROW($B115))*($CT$17:$CT$192=$B115)*($CV$17:$CV$192&gt;$F115)*($CU$17:$CU$192&lt;$J115)),0)</f>
        <v>0</v>
      </c>
      <c r="EC115" s="9" cm="1">
        <f t="array" ref="EC115">IF(AND($B115&lt;&gt;"",$F115&lt;&gt;"",$J115&lt;&gt;"",OR($N115&lt;&gt;"",$Q115&lt;&gt;"",$T115&lt;&gt;"")),SUM(($DM$17:$DM$192&lt;&gt;ROW($B115))*($DN$17:$DN$192=$B115)*($DP$17:$DP$192&gt;$F115)*($DO$17:$DO$192&lt;$J115)),0)</f>
        <v>0</v>
      </c>
      <c r="ED115" s="9">
        <f t="shared" ca="1" si="149"/>
        <v>0</v>
      </c>
    </row>
    <row r="116" spans="2:134" ht="21.75" customHeight="1" x14ac:dyDescent="0.4">
      <c r="B116" s="86"/>
      <c r="C116" s="86"/>
      <c r="D116" s="132"/>
      <c r="E116" s="132"/>
      <c r="F116" s="88"/>
      <c r="G116" s="88"/>
      <c r="H116" s="88"/>
      <c r="I116" s="88"/>
      <c r="J116" s="88"/>
      <c r="K116" s="88"/>
      <c r="L116" s="88"/>
      <c r="M116" s="88"/>
      <c r="N116" s="89"/>
      <c r="O116" s="89"/>
      <c r="P116" s="89"/>
      <c r="Q116" s="89"/>
      <c r="R116" s="89"/>
      <c r="S116" s="89"/>
      <c r="T116" s="89"/>
      <c r="U116" s="89"/>
      <c r="V116" s="89"/>
      <c r="W116" s="133"/>
      <c r="X116" s="133"/>
      <c r="Y116" s="133"/>
      <c r="Z116" s="133"/>
      <c r="AA116" s="133"/>
      <c r="AB116" s="133"/>
      <c r="AC116" s="134"/>
      <c r="AD116" s="134"/>
      <c r="AE116" s="134"/>
      <c r="AF116" s="134"/>
      <c r="AG116" s="134"/>
      <c r="AH116" s="134"/>
      <c r="AI116" s="134"/>
      <c r="AJ116" s="134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20"/>
      <c r="AX116" s="10" t="str">
        <f t="shared" si="154"/>
        <v/>
      </c>
      <c r="AY116" s="10" t="str">
        <f t="shared" si="155"/>
        <v/>
      </c>
      <c r="AZ116" s="21" t="str">
        <f t="shared" si="156"/>
        <v/>
      </c>
      <c r="BA116" s="21" t="str">
        <f t="shared" si="157"/>
        <v/>
      </c>
      <c r="BB116" s="10" t="str">
        <f t="shared" si="100"/>
        <v/>
      </c>
      <c r="BC116" s="10" t="str">
        <f t="shared" si="158"/>
        <v/>
      </c>
      <c r="BD116" s="10" t="str">
        <f t="shared" si="159"/>
        <v/>
      </c>
      <c r="BE116" s="9" t="str">
        <f t="shared" si="101"/>
        <v/>
      </c>
      <c r="BF116" s="9" t="str">
        <f t="shared" si="102"/>
        <v/>
      </c>
      <c r="BG116" s="21" t="str">
        <f t="shared" si="103"/>
        <v/>
      </c>
      <c r="BH116" s="21" t="str">
        <f t="shared" si="104"/>
        <v/>
      </c>
      <c r="BI116" s="9" t="str">
        <f t="shared" si="150"/>
        <v/>
      </c>
      <c r="BJ116" s="10" t="str">
        <f t="shared" si="105"/>
        <v/>
      </c>
      <c r="BK116" s="9" t="str">
        <f t="shared" si="106"/>
        <v/>
      </c>
      <c r="BL116" s="9" t="str">
        <f t="shared" si="107"/>
        <v/>
      </c>
      <c r="BM116" s="9" t="str">
        <f t="shared" si="108"/>
        <v/>
      </c>
      <c r="BN116" s="9" t="e">
        <f ca="1">IF(AND($AX$3&lt;&gt;"",BG116&lt;&gt;"",BI116&gt;=IF(BI117="",0,BI117)),SUM(INDIRECT("bm"&amp;ROW()-BI116+1):BM116),"")</f>
        <v>#N/A</v>
      </c>
      <c r="BO116" s="9" t="e">
        <f t="shared" ca="1" si="109"/>
        <v>#N/A</v>
      </c>
      <c r="BP116" s="9" t="str">
        <f ca="1">IF(ISERROR(VLOOKUP(BO116*60,単価表!$B$4:$H$51,$AY$3,FALSE)),"",VLOOKUP(BO116*60,単価表!$B$4:$H$51,$AY$3,FALSE))</f>
        <v/>
      </c>
      <c r="BQ116" s="9" t="str">
        <f t="shared" si="110"/>
        <v/>
      </c>
      <c r="BR116" s="9" t="str">
        <f t="shared" si="111"/>
        <v/>
      </c>
      <c r="BS116" s="9" t="str">
        <f t="shared" si="112"/>
        <v/>
      </c>
      <c r="BT116" s="9" t="str">
        <f t="shared" si="113"/>
        <v/>
      </c>
      <c r="BU116" s="21" t="str">
        <f t="shared" si="114"/>
        <v/>
      </c>
      <c r="BV116" s="21" t="str">
        <f t="shared" si="115"/>
        <v/>
      </c>
      <c r="BW116" s="10" t="str">
        <f t="shared" si="116"/>
        <v/>
      </c>
      <c r="BX116" s="9" t="str">
        <f t="shared" si="117"/>
        <v/>
      </c>
      <c r="BY116" s="9" t="str">
        <f t="shared" si="118"/>
        <v/>
      </c>
      <c r="BZ116" s="9" t="str">
        <f t="shared" si="119"/>
        <v/>
      </c>
      <c r="CA116" s="21" t="str">
        <f t="shared" si="120"/>
        <v/>
      </c>
      <c r="CB116" s="21" t="str">
        <f t="shared" si="121"/>
        <v/>
      </c>
      <c r="CC116" s="9" t="str">
        <f t="shared" si="151"/>
        <v/>
      </c>
      <c r="CD116" s="9" t="str">
        <f t="shared" si="122"/>
        <v/>
      </c>
      <c r="CE116" s="9" t="str">
        <f t="shared" si="123"/>
        <v/>
      </c>
      <c r="CF116" s="9" t="e">
        <f ca="1">IF(AND($AX$3&lt;&gt;"",CA116&lt;&gt;"",CC116&gt;=IF(CC117="",0,CC117)),SUM(INDIRECT("ce"&amp;ROW()-CC116+1):CE116),"")</f>
        <v>#N/A</v>
      </c>
      <c r="CG116" s="9" t="e">
        <f t="shared" ca="1" si="124"/>
        <v>#N/A</v>
      </c>
      <c r="CH116" s="9" t="str">
        <f ca="1">IF(ISERROR(VLOOKUP(CG116*60,単価表!$B$4:$H$51,$AY$3,FALSE)),"",VLOOKUP(CG116*60,単価表!$B$4:$H$51,$AY$3,FALSE))</f>
        <v/>
      </c>
      <c r="CI116" s="9" t="str">
        <f ca="1">IF(CH116="","",CH116+IF(OR(TEXT($AX$3,"000000")="651000",TEXT($AX$3,"000000")="652000",TEXT($AX$3,"000000")="653000"),VLOOKUP(CG116*60,単価表!$B$4:$H$51,$AZ$3,FALSE),0))</f>
        <v/>
      </c>
      <c r="CJ116" s="9" t="str">
        <f t="shared" si="125"/>
        <v/>
      </c>
      <c r="CK116" s="9" t="str">
        <f t="shared" si="126"/>
        <v/>
      </c>
      <c r="CL116" s="9" t="str">
        <f t="shared" si="160"/>
        <v/>
      </c>
      <c r="CM116" s="9" t="str">
        <f t="shared" si="161"/>
        <v/>
      </c>
      <c r="CN116" s="21" t="str">
        <f t="shared" si="162"/>
        <v/>
      </c>
      <c r="CO116" s="21" t="str">
        <f t="shared" si="163"/>
        <v/>
      </c>
      <c r="CP116" s="10" t="str">
        <f t="shared" si="127"/>
        <v/>
      </c>
      <c r="CQ116" s="9" t="str">
        <f t="shared" si="164"/>
        <v/>
      </c>
      <c r="CR116" s="9" t="str">
        <f t="shared" si="165"/>
        <v/>
      </c>
      <c r="CS116" s="9" t="str">
        <f t="shared" si="128"/>
        <v/>
      </c>
      <c r="CT116" s="9" t="str">
        <f t="shared" si="129"/>
        <v/>
      </c>
      <c r="CU116" s="21" t="str">
        <f t="shared" si="130"/>
        <v/>
      </c>
      <c r="CV116" s="21" t="str">
        <f t="shared" si="131"/>
        <v/>
      </c>
      <c r="CW116" s="9" t="str">
        <f t="shared" si="152"/>
        <v/>
      </c>
      <c r="CX116" s="9" t="str">
        <f t="shared" si="132"/>
        <v/>
      </c>
      <c r="CY116" s="9" t="str">
        <f t="shared" si="133"/>
        <v/>
      </c>
      <c r="CZ116" s="9" t="str">
        <f t="shared" si="134"/>
        <v/>
      </c>
      <c r="DA116" s="9" t="str">
        <f t="shared" si="135"/>
        <v/>
      </c>
      <c r="DB116" s="9" t="e">
        <f ca="1">IF(AND($AX$3&lt;&gt;"",CU116&lt;&gt;"",CW116&gt;=IF(CW117="",0,CW117)),SUM(INDIRECT("da"&amp;ROW()-CW116+1):DA116),"")</f>
        <v>#N/A</v>
      </c>
      <c r="DC116" s="9" t="e">
        <f t="shared" ca="1" si="136"/>
        <v>#N/A</v>
      </c>
      <c r="DD116" s="9" t="str">
        <f ca="1">IF(ISERROR(VLOOKUP(DC116*60,単価表!$B$4:$G$51,$AY$3,FALSE)),"",VLOOKUP(DC116*60,単価表!$B$4:$G$51,$AY$3,FALSE))</f>
        <v/>
      </c>
      <c r="DE116" s="9" t="str">
        <f t="shared" si="137"/>
        <v/>
      </c>
      <c r="DF116" s="9" t="str">
        <f t="shared" si="138"/>
        <v/>
      </c>
      <c r="DG116" s="9" t="str">
        <f t="shared" si="166"/>
        <v/>
      </c>
      <c r="DH116" s="9" t="str">
        <f t="shared" si="167"/>
        <v/>
      </c>
      <c r="DI116" s="21" t="str">
        <f t="shared" si="168"/>
        <v/>
      </c>
      <c r="DJ116" s="21" t="str">
        <f t="shared" si="169"/>
        <v/>
      </c>
      <c r="DK116" s="10" t="str">
        <f t="shared" si="139"/>
        <v/>
      </c>
      <c r="DL116" s="9" t="str">
        <f t="shared" si="170"/>
        <v/>
      </c>
      <c r="DM116" s="9" t="str">
        <f t="shared" si="140"/>
        <v/>
      </c>
      <c r="DN116" s="9" t="str">
        <f t="shared" si="141"/>
        <v/>
      </c>
      <c r="DO116" s="21" t="str">
        <f t="shared" si="142"/>
        <v/>
      </c>
      <c r="DP116" s="21" t="str">
        <f t="shared" si="143"/>
        <v/>
      </c>
      <c r="DQ116" s="9" t="str">
        <f t="shared" si="153"/>
        <v/>
      </c>
      <c r="DR116" s="9" t="str">
        <f t="shared" si="144"/>
        <v/>
      </c>
      <c r="DS116" s="9" t="str">
        <f t="shared" si="145"/>
        <v/>
      </c>
      <c r="DT116" s="9" t="e">
        <f ca="1">IF(AND($AX$3&lt;&gt;"",DO116&lt;&gt;"",DQ116&gt;=IF(DQ117="",0,DQ117)),SUM(INDIRECT("ds"&amp;ROW()-DQ116+1):DS116),"")</f>
        <v>#N/A</v>
      </c>
      <c r="DU116" s="9" t="e">
        <f t="shared" ca="1" si="146"/>
        <v>#N/A</v>
      </c>
      <c r="DV116" s="9" t="str">
        <f ca="1">IF(ISERROR(VLOOKUP(DU116*60,単価表!$B$4:$H$51,$AY$3,FALSE)),"",VLOOKUP(DU116*60,単価表!$B$4:$H$51,$AY$3,FALSE))</f>
        <v/>
      </c>
      <c r="DW116" s="9" t="str">
        <f ca="1">IF(DV116="","",DV116+IF(OR(TEXT($AX$3,"000000")="651000",TEXT($AX$3,"000000")="652000",TEXT($AX$3,"000000")="653000"),VLOOKUP(DU116*60,単価表!$B$4:$H$51,$AZ$3,FALSE),0))</f>
        <v/>
      </c>
      <c r="DX116" s="9" t="str">
        <f t="shared" si="147"/>
        <v/>
      </c>
      <c r="DY116" s="9" t="str">
        <f t="shared" si="148"/>
        <v/>
      </c>
      <c r="DZ116" s="9" cm="1">
        <f t="array" ref="DZ116">IF(AND($B116&lt;&gt;"",$F116&lt;&gt;"",$J116&lt;&gt;"",OR($N116&lt;&gt;"",$Q116&lt;&gt;"",$T116&lt;&gt;"")),SUM(($BE$17:$BE$192&lt;&gt;ROW($B116))*($BF$17:$BF$192=$B116)*($BH$17:$BH$192&gt;$F116)*($BG$17:$BG$192&lt;$J116)),0)</f>
        <v>0</v>
      </c>
      <c r="EA116" s="9" cm="1">
        <f t="array" ref="EA116">IF(AND($B116&lt;&gt;"",$F116&lt;&gt;"",$J116&lt;&gt;"",OR($N116&lt;&gt;"",$Q116&lt;&gt;"",$T116&lt;&gt;"")),SUM(($BY$17:$BY$192&lt;&gt;ROW($B116))*($BZ$17:$BZ$192=$B116)*($CB$17:$CB$192&gt;$F116)*($CA$17:$CA$192&lt;$J116)),0)</f>
        <v>0</v>
      </c>
      <c r="EB116" s="9" cm="1">
        <f t="array" ref="EB116">IF(AND($B116&lt;&gt;"",$F116&lt;&gt;"",$J116&lt;&gt;"",OR($N116&lt;&gt;"",$Q116&lt;&gt;"",$T116&lt;&gt;"")),SUM(($CS$17:$CS$192&lt;&gt;ROW($B116))*($CT$17:$CT$192=$B116)*($CV$17:$CV$192&gt;$F116)*($CU$17:$CU$192&lt;$J116)),0)</f>
        <v>0</v>
      </c>
      <c r="EC116" s="9" cm="1">
        <f t="array" ref="EC116">IF(AND($B116&lt;&gt;"",$F116&lt;&gt;"",$J116&lt;&gt;"",OR($N116&lt;&gt;"",$Q116&lt;&gt;"",$T116&lt;&gt;"")),SUM(($DM$17:$DM$192&lt;&gt;ROW($B116))*($DN$17:$DN$192=$B116)*($DP$17:$DP$192&gt;$F116)*($DO$17:$DO$192&lt;$J116)),0)</f>
        <v>0</v>
      </c>
      <c r="ED116" s="9">
        <f t="shared" ca="1" si="149"/>
        <v>0</v>
      </c>
    </row>
    <row r="117" spans="2:134" ht="21.75" customHeight="1" x14ac:dyDescent="0.4">
      <c r="B117" s="86"/>
      <c r="C117" s="86"/>
      <c r="D117" s="132"/>
      <c r="E117" s="132"/>
      <c r="F117" s="88"/>
      <c r="G117" s="88"/>
      <c r="H117" s="88"/>
      <c r="I117" s="88"/>
      <c r="J117" s="88"/>
      <c r="K117" s="88"/>
      <c r="L117" s="88"/>
      <c r="M117" s="88"/>
      <c r="N117" s="89"/>
      <c r="O117" s="89"/>
      <c r="P117" s="89"/>
      <c r="Q117" s="89"/>
      <c r="R117" s="89"/>
      <c r="S117" s="89"/>
      <c r="T117" s="89"/>
      <c r="U117" s="89"/>
      <c r="V117" s="89"/>
      <c r="W117" s="133"/>
      <c r="X117" s="133"/>
      <c r="Y117" s="133"/>
      <c r="Z117" s="133"/>
      <c r="AA117" s="133"/>
      <c r="AB117" s="133"/>
      <c r="AC117" s="134"/>
      <c r="AD117" s="134"/>
      <c r="AE117" s="134"/>
      <c r="AF117" s="134"/>
      <c r="AG117" s="134"/>
      <c r="AH117" s="134"/>
      <c r="AI117" s="134"/>
      <c r="AJ117" s="134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20"/>
      <c r="AX117" s="10" t="str">
        <f t="shared" si="154"/>
        <v/>
      </c>
      <c r="AY117" s="10" t="str">
        <f t="shared" si="155"/>
        <v/>
      </c>
      <c r="AZ117" s="21" t="str">
        <f t="shared" si="156"/>
        <v/>
      </c>
      <c r="BA117" s="21" t="str">
        <f t="shared" si="157"/>
        <v/>
      </c>
      <c r="BB117" s="10" t="str">
        <f t="shared" si="100"/>
        <v/>
      </c>
      <c r="BC117" s="10" t="str">
        <f t="shared" si="158"/>
        <v/>
      </c>
      <c r="BD117" s="10" t="str">
        <f t="shared" si="159"/>
        <v/>
      </c>
      <c r="BE117" s="9" t="str">
        <f t="shared" si="101"/>
        <v/>
      </c>
      <c r="BF117" s="9" t="str">
        <f t="shared" si="102"/>
        <v/>
      </c>
      <c r="BG117" s="21" t="str">
        <f t="shared" si="103"/>
        <v/>
      </c>
      <c r="BH117" s="21" t="str">
        <f t="shared" si="104"/>
        <v/>
      </c>
      <c r="BI117" s="9" t="str">
        <f t="shared" si="150"/>
        <v/>
      </c>
      <c r="BJ117" s="10" t="str">
        <f t="shared" si="105"/>
        <v/>
      </c>
      <c r="BK117" s="9" t="str">
        <f t="shared" si="106"/>
        <v/>
      </c>
      <c r="BL117" s="9" t="str">
        <f t="shared" si="107"/>
        <v/>
      </c>
      <c r="BM117" s="9" t="str">
        <f t="shared" si="108"/>
        <v/>
      </c>
      <c r="BN117" s="9" t="e">
        <f ca="1">IF(AND($AX$3&lt;&gt;"",BG117&lt;&gt;"",BI117&gt;=IF(BI118="",0,BI118)),SUM(INDIRECT("bm"&amp;ROW()-BI117+1):BM117),"")</f>
        <v>#N/A</v>
      </c>
      <c r="BO117" s="9" t="e">
        <f t="shared" ca="1" si="109"/>
        <v>#N/A</v>
      </c>
      <c r="BP117" s="9" t="str">
        <f ca="1">IF(ISERROR(VLOOKUP(BO117*60,単価表!$B$4:$H$51,$AY$3,FALSE)),"",VLOOKUP(BO117*60,単価表!$B$4:$H$51,$AY$3,FALSE))</f>
        <v/>
      </c>
      <c r="BQ117" s="9" t="str">
        <f t="shared" si="110"/>
        <v/>
      </c>
      <c r="BR117" s="9" t="str">
        <f t="shared" si="111"/>
        <v/>
      </c>
      <c r="BS117" s="9" t="str">
        <f t="shared" si="112"/>
        <v/>
      </c>
      <c r="BT117" s="9" t="str">
        <f t="shared" si="113"/>
        <v/>
      </c>
      <c r="BU117" s="21" t="str">
        <f t="shared" si="114"/>
        <v/>
      </c>
      <c r="BV117" s="21" t="str">
        <f t="shared" si="115"/>
        <v/>
      </c>
      <c r="BW117" s="10" t="str">
        <f t="shared" si="116"/>
        <v/>
      </c>
      <c r="BX117" s="9" t="str">
        <f t="shared" si="117"/>
        <v/>
      </c>
      <c r="BY117" s="9" t="str">
        <f t="shared" si="118"/>
        <v/>
      </c>
      <c r="BZ117" s="9" t="str">
        <f t="shared" si="119"/>
        <v/>
      </c>
      <c r="CA117" s="21" t="str">
        <f t="shared" si="120"/>
        <v/>
      </c>
      <c r="CB117" s="21" t="str">
        <f t="shared" si="121"/>
        <v/>
      </c>
      <c r="CC117" s="9" t="str">
        <f t="shared" si="151"/>
        <v/>
      </c>
      <c r="CD117" s="9" t="str">
        <f t="shared" si="122"/>
        <v/>
      </c>
      <c r="CE117" s="9" t="str">
        <f t="shared" si="123"/>
        <v/>
      </c>
      <c r="CF117" s="9" t="e">
        <f ca="1">IF(AND($AX$3&lt;&gt;"",CA117&lt;&gt;"",CC117&gt;=IF(CC118="",0,CC118)),SUM(INDIRECT("ce"&amp;ROW()-CC117+1):CE117),"")</f>
        <v>#N/A</v>
      </c>
      <c r="CG117" s="9" t="e">
        <f t="shared" ca="1" si="124"/>
        <v>#N/A</v>
      </c>
      <c r="CH117" s="9" t="str">
        <f ca="1">IF(ISERROR(VLOOKUP(CG117*60,単価表!$B$4:$H$51,$AY$3,FALSE)),"",VLOOKUP(CG117*60,単価表!$B$4:$H$51,$AY$3,FALSE))</f>
        <v/>
      </c>
      <c r="CI117" s="9" t="str">
        <f ca="1">IF(CH117="","",CH117+IF(OR(TEXT($AX$3,"000000")="651000",TEXT($AX$3,"000000")="652000",TEXT($AX$3,"000000")="653000"),VLOOKUP(CG117*60,単価表!$B$4:$H$51,$AZ$3,FALSE),0))</f>
        <v/>
      </c>
      <c r="CJ117" s="9" t="str">
        <f t="shared" si="125"/>
        <v/>
      </c>
      <c r="CK117" s="9" t="str">
        <f t="shared" si="126"/>
        <v/>
      </c>
      <c r="CL117" s="9" t="str">
        <f t="shared" si="160"/>
        <v/>
      </c>
      <c r="CM117" s="9" t="str">
        <f t="shared" si="161"/>
        <v/>
      </c>
      <c r="CN117" s="21" t="str">
        <f t="shared" si="162"/>
        <v/>
      </c>
      <c r="CO117" s="21" t="str">
        <f t="shared" si="163"/>
        <v/>
      </c>
      <c r="CP117" s="10" t="str">
        <f t="shared" si="127"/>
        <v/>
      </c>
      <c r="CQ117" s="9" t="str">
        <f t="shared" si="164"/>
        <v/>
      </c>
      <c r="CR117" s="9" t="str">
        <f t="shared" si="165"/>
        <v/>
      </c>
      <c r="CS117" s="9" t="str">
        <f t="shared" si="128"/>
        <v/>
      </c>
      <c r="CT117" s="9" t="str">
        <f t="shared" si="129"/>
        <v/>
      </c>
      <c r="CU117" s="21" t="str">
        <f t="shared" si="130"/>
        <v/>
      </c>
      <c r="CV117" s="21" t="str">
        <f t="shared" si="131"/>
        <v/>
      </c>
      <c r="CW117" s="9" t="str">
        <f t="shared" si="152"/>
        <v/>
      </c>
      <c r="CX117" s="9" t="str">
        <f t="shared" si="132"/>
        <v/>
      </c>
      <c r="CY117" s="9" t="str">
        <f t="shared" si="133"/>
        <v/>
      </c>
      <c r="CZ117" s="9" t="str">
        <f t="shared" si="134"/>
        <v/>
      </c>
      <c r="DA117" s="9" t="str">
        <f t="shared" si="135"/>
        <v/>
      </c>
      <c r="DB117" s="9" t="e">
        <f ca="1">IF(AND($AX$3&lt;&gt;"",CU117&lt;&gt;"",CW117&gt;=IF(CW118="",0,CW118)),SUM(INDIRECT("da"&amp;ROW()-CW117+1):DA117),"")</f>
        <v>#N/A</v>
      </c>
      <c r="DC117" s="9" t="e">
        <f t="shared" ca="1" si="136"/>
        <v>#N/A</v>
      </c>
      <c r="DD117" s="9" t="str">
        <f ca="1">IF(ISERROR(VLOOKUP(DC117*60,単価表!$B$4:$G$51,$AY$3,FALSE)),"",VLOOKUP(DC117*60,単価表!$B$4:$G$51,$AY$3,FALSE))</f>
        <v/>
      </c>
      <c r="DE117" s="9" t="str">
        <f t="shared" si="137"/>
        <v/>
      </c>
      <c r="DF117" s="9" t="str">
        <f t="shared" si="138"/>
        <v/>
      </c>
      <c r="DG117" s="9" t="str">
        <f t="shared" si="166"/>
        <v/>
      </c>
      <c r="DH117" s="9" t="str">
        <f t="shared" si="167"/>
        <v/>
      </c>
      <c r="DI117" s="21" t="str">
        <f t="shared" si="168"/>
        <v/>
      </c>
      <c r="DJ117" s="21" t="str">
        <f t="shared" si="169"/>
        <v/>
      </c>
      <c r="DK117" s="10" t="str">
        <f t="shared" si="139"/>
        <v/>
      </c>
      <c r="DL117" s="9" t="str">
        <f t="shared" si="170"/>
        <v/>
      </c>
      <c r="DM117" s="9" t="str">
        <f t="shared" si="140"/>
        <v/>
      </c>
      <c r="DN117" s="9" t="str">
        <f t="shared" si="141"/>
        <v/>
      </c>
      <c r="DO117" s="21" t="str">
        <f t="shared" si="142"/>
        <v/>
      </c>
      <c r="DP117" s="21" t="str">
        <f t="shared" si="143"/>
        <v/>
      </c>
      <c r="DQ117" s="9" t="str">
        <f t="shared" si="153"/>
        <v/>
      </c>
      <c r="DR117" s="9" t="str">
        <f t="shared" si="144"/>
        <v/>
      </c>
      <c r="DS117" s="9" t="str">
        <f t="shared" si="145"/>
        <v/>
      </c>
      <c r="DT117" s="9" t="e">
        <f ca="1">IF(AND($AX$3&lt;&gt;"",DO117&lt;&gt;"",DQ117&gt;=IF(DQ118="",0,DQ118)),SUM(INDIRECT("ds"&amp;ROW()-DQ117+1):DS117),"")</f>
        <v>#N/A</v>
      </c>
      <c r="DU117" s="9" t="e">
        <f t="shared" ca="1" si="146"/>
        <v>#N/A</v>
      </c>
      <c r="DV117" s="9" t="str">
        <f ca="1">IF(ISERROR(VLOOKUP(DU117*60,単価表!$B$4:$H$51,$AY$3,FALSE)),"",VLOOKUP(DU117*60,単価表!$B$4:$H$51,$AY$3,FALSE))</f>
        <v/>
      </c>
      <c r="DW117" s="9" t="str">
        <f ca="1">IF(DV117="","",DV117+IF(OR(TEXT($AX$3,"000000")="651000",TEXT($AX$3,"000000")="652000",TEXT($AX$3,"000000")="653000"),VLOOKUP(DU117*60,単価表!$B$4:$H$51,$AZ$3,FALSE),0))</f>
        <v/>
      </c>
      <c r="DX117" s="9" t="str">
        <f t="shared" si="147"/>
        <v/>
      </c>
      <c r="DY117" s="9" t="str">
        <f t="shared" si="148"/>
        <v/>
      </c>
      <c r="DZ117" s="9" cm="1">
        <f t="array" ref="DZ117">IF(AND($B117&lt;&gt;"",$F117&lt;&gt;"",$J117&lt;&gt;"",OR($N117&lt;&gt;"",$Q117&lt;&gt;"",$T117&lt;&gt;"")),SUM(($BE$17:$BE$192&lt;&gt;ROW($B117))*($BF$17:$BF$192=$B117)*($BH$17:$BH$192&gt;$F117)*($BG$17:$BG$192&lt;$J117)),0)</f>
        <v>0</v>
      </c>
      <c r="EA117" s="9" cm="1">
        <f t="array" ref="EA117">IF(AND($B117&lt;&gt;"",$F117&lt;&gt;"",$J117&lt;&gt;"",OR($N117&lt;&gt;"",$Q117&lt;&gt;"",$T117&lt;&gt;"")),SUM(($BY$17:$BY$192&lt;&gt;ROW($B117))*($BZ$17:$BZ$192=$B117)*($CB$17:$CB$192&gt;$F117)*($CA$17:$CA$192&lt;$J117)),0)</f>
        <v>0</v>
      </c>
      <c r="EB117" s="9" cm="1">
        <f t="array" ref="EB117">IF(AND($B117&lt;&gt;"",$F117&lt;&gt;"",$J117&lt;&gt;"",OR($N117&lt;&gt;"",$Q117&lt;&gt;"",$T117&lt;&gt;"")),SUM(($CS$17:$CS$192&lt;&gt;ROW($B117))*($CT$17:$CT$192=$B117)*($CV$17:$CV$192&gt;$F117)*($CU$17:$CU$192&lt;$J117)),0)</f>
        <v>0</v>
      </c>
      <c r="EC117" s="9" cm="1">
        <f t="array" ref="EC117">IF(AND($B117&lt;&gt;"",$F117&lt;&gt;"",$J117&lt;&gt;"",OR($N117&lt;&gt;"",$Q117&lt;&gt;"",$T117&lt;&gt;"")),SUM(($DM$17:$DM$192&lt;&gt;ROW($B117))*($DN$17:$DN$192=$B117)*($DP$17:$DP$192&gt;$F117)*($DO$17:$DO$192&lt;$J117)),0)</f>
        <v>0</v>
      </c>
      <c r="ED117" s="9">
        <f t="shared" ca="1" si="149"/>
        <v>0</v>
      </c>
    </row>
    <row r="118" spans="2:134" ht="21.75" customHeight="1" x14ac:dyDescent="0.4">
      <c r="B118" s="86"/>
      <c r="C118" s="86"/>
      <c r="D118" s="132"/>
      <c r="E118" s="132"/>
      <c r="F118" s="88"/>
      <c r="G118" s="88"/>
      <c r="H118" s="88"/>
      <c r="I118" s="88"/>
      <c r="J118" s="88"/>
      <c r="K118" s="88"/>
      <c r="L118" s="88"/>
      <c r="M118" s="88"/>
      <c r="N118" s="89"/>
      <c r="O118" s="89"/>
      <c r="P118" s="89"/>
      <c r="Q118" s="89"/>
      <c r="R118" s="89"/>
      <c r="S118" s="89"/>
      <c r="T118" s="89"/>
      <c r="U118" s="89"/>
      <c r="V118" s="89"/>
      <c r="W118" s="133"/>
      <c r="X118" s="133"/>
      <c r="Y118" s="133"/>
      <c r="Z118" s="133"/>
      <c r="AA118" s="133"/>
      <c r="AB118" s="133"/>
      <c r="AC118" s="134"/>
      <c r="AD118" s="134"/>
      <c r="AE118" s="134"/>
      <c r="AF118" s="134"/>
      <c r="AG118" s="134"/>
      <c r="AH118" s="134"/>
      <c r="AI118" s="134"/>
      <c r="AJ118" s="134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20"/>
      <c r="AX118" s="10" t="str">
        <f t="shared" si="154"/>
        <v/>
      </c>
      <c r="AY118" s="10" t="str">
        <f t="shared" si="155"/>
        <v/>
      </c>
      <c r="AZ118" s="21" t="str">
        <f t="shared" si="156"/>
        <v/>
      </c>
      <c r="BA118" s="21" t="str">
        <f t="shared" si="157"/>
        <v/>
      </c>
      <c r="BB118" s="10" t="str">
        <f t="shared" si="100"/>
        <v/>
      </c>
      <c r="BC118" s="10" t="str">
        <f t="shared" si="158"/>
        <v/>
      </c>
      <c r="BD118" s="10" t="str">
        <f t="shared" si="159"/>
        <v/>
      </c>
      <c r="BE118" s="9" t="str">
        <f t="shared" si="101"/>
        <v/>
      </c>
      <c r="BF118" s="9" t="str">
        <f t="shared" si="102"/>
        <v/>
      </c>
      <c r="BG118" s="21" t="str">
        <f t="shared" si="103"/>
        <v/>
      </c>
      <c r="BH118" s="21" t="str">
        <f t="shared" si="104"/>
        <v/>
      </c>
      <c r="BI118" s="9" t="str">
        <f t="shared" si="150"/>
        <v/>
      </c>
      <c r="BJ118" s="10" t="str">
        <f t="shared" si="105"/>
        <v/>
      </c>
      <c r="BK118" s="9" t="str">
        <f t="shared" si="106"/>
        <v/>
      </c>
      <c r="BL118" s="9" t="str">
        <f t="shared" si="107"/>
        <v/>
      </c>
      <c r="BM118" s="9" t="str">
        <f t="shared" si="108"/>
        <v/>
      </c>
      <c r="BN118" s="9" t="e">
        <f ca="1">IF(AND($AX$3&lt;&gt;"",BG118&lt;&gt;"",BI118&gt;=IF(BI119="",0,BI119)),SUM(INDIRECT("bm"&amp;ROW()-BI118+1):BM118),"")</f>
        <v>#N/A</v>
      </c>
      <c r="BO118" s="9" t="e">
        <f t="shared" ca="1" si="109"/>
        <v>#N/A</v>
      </c>
      <c r="BP118" s="9" t="str">
        <f ca="1">IF(ISERROR(VLOOKUP(BO118*60,単価表!$B$4:$H$51,$AY$3,FALSE)),"",VLOOKUP(BO118*60,単価表!$B$4:$H$51,$AY$3,FALSE))</f>
        <v/>
      </c>
      <c r="BQ118" s="9" t="str">
        <f t="shared" si="110"/>
        <v/>
      </c>
      <c r="BR118" s="9" t="str">
        <f t="shared" si="111"/>
        <v/>
      </c>
      <c r="BS118" s="9" t="str">
        <f t="shared" si="112"/>
        <v/>
      </c>
      <c r="BT118" s="9" t="str">
        <f t="shared" si="113"/>
        <v/>
      </c>
      <c r="BU118" s="21" t="str">
        <f t="shared" si="114"/>
        <v/>
      </c>
      <c r="BV118" s="21" t="str">
        <f t="shared" si="115"/>
        <v/>
      </c>
      <c r="BW118" s="10" t="str">
        <f t="shared" si="116"/>
        <v/>
      </c>
      <c r="BX118" s="9" t="str">
        <f t="shared" si="117"/>
        <v/>
      </c>
      <c r="BY118" s="9" t="str">
        <f t="shared" si="118"/>
        <v/>
      </c>
      <c r="BZ118" s="9" t="str">
        <f t="shared" si="119"/>
        <v/>
      </c>
      <c r="CA118" s="21" t="str">
        <f t="shared" si="120"/>
        <v/>
      </c>
      <c r="CB118" s="21" t="str">
        <f t="shared" si="121"/>
        <v/>
      </c>
      <c r="CC118" s="9" t="str">
        <f t="shared" si="151"/>
        <v/>
      </c>
      <c r="CD118" s="9" t="str">
        <f t="shared" si="122"/>
        <v/>
      </c>
      <c r="CE118" s="9" t="str">
        <f t="shared" si="123"/>
        <v/>
      </c>
      <c r="CF118" s="9" t="e">
        <f ca="1">IF(AND($AX$3&lt;&gt;"",CA118&lt;&gt;"",CC118&gt;=IF(CC119="",0,CC119)),SUM(INDIRECT("ce"&amp;ROW()-CC118+1):CE118),"")</f>
        <v>#N/A</v>
      </c>
      <c r="CG118" s="9" t="e">
        <f t="shared" ca="1" si="124"/>
        <v>#N/A</v>
      </c>
      <c r="CH118" s="9" t="str">
        <f ca="1">IF(ISERROR(VLOOKUP(CG118*60,単価表!$B$4:$H$51,$AY$3,FALSE)),"",VLOOKUP(CG118*60,単価表!$B$4:$H$51,$AY$3,FALSE))</f>
        <v/>
      </c>
      <c r="CI118" s="9" t="str">
        <f ca="1">IF(CH118="","",CH118+IF(OR(TEXT($AX$3,"000000")="651000",TEXT($AX$3,"000000")="652000",TEXT($AX$3,"000000")="653000"),VLOOKUP(CG118*60,単価表!$B$4:$H$51,$AZ$3,FALSE),0))</f>
        <v/>
      </c>
      <c r="CJ118" s="9" t="str">
        <f t="shared" si="125"/>
        <v/>
      </c>
      <c r="CK118" s="9" t="str">
        <f t="shared" si="126"/>
        <v/>
      </c>
      <c r="CL118" s="9" t="str">
        <f t="shared" si="160"/>
        <v/>
      </c>
      <c r="CM118" s="9" t="str">
        <f t="shared" si="161"/>
        <v/>
      </c>
      <c r="CN118" s="21" t="str">
        <f t="shared" si="162"/>
        <v/>
      </c>
      <c r="CO118" s="21" t="str">
        <f t="shared" si="163"/>
        <v/>
      </c>
      <c r="CP118" s="10" t="str">
        <f t="shared" si="127"/>
        <v/>
      </c>
      <c r="CQ118" s="9" t="str">
        <f t="shared" si="164"/>
        <v/>
      </c>
      <c r="CR118" s="9" t="str">
        <f t="shared" si="165"/>
        <v/>
      </c>
      <c r="CS118" s="9" t="str">
        <f t="shared" si="128"/>
        <v/>
      </c>
      <c r="CT118" s="9" t="str">
        <f t="shared" si="129"/>
        <v/>
      </c>
      <c r="CU118" s="21" t="str">
        <f t="shared" si="130"/>
        <v/>
      </c>
      <c r="CV118" s="21" t="str">
        <f t="shared" si="131"/>
        <v/>
      </c>
      <c r="CW118" s="9" t="str">
        <f t="shared" si="152"/>
        <v/>
      </c>
      <c r="CX118" s="9" t="str">
        <f t="shared" si="132"/>
        <v/>
      </c>
      <c r="CY118" s="9" t="str">
        <f t="shared" si="133"/>
        <v/>
      </c>
      <c r="CZ118" s="9" t="str">
        <f t="shared" si="134"/>
        <v/>
      </c>
      <c r="DA118" s="9" t="str">
        <f t="shared" si="135"/>
        <v/>
      </c>
      <c r="DB118" s="9" t="e">
        <f ca="1">IF(AND($AX$3&lt;&gt;"",CU118&lt;&gt;"",CW118&gt;=IF(CW119="",0,CW119)),SUM(INDIRECT("da"&amp;ROW()-CW118+1):DA118),"")</f>
        <v>#N/A</v>
      </c>
      <c r="DC118" s="9" t="e">
        <f t="shared" ca="1" si="136"/>
        <v>#N/A</v>
      </c>
      <c r="DD118" s="9" t="str">
        <f ca="1">IF(ISERROR(VLOOKUP(DC118*60,単価表!$B$4:$G$51,$AY$3,FALSE)),"",VLOOKUP(DC118*60,単価表!$B$4:$G$51,$AY$3,FALSE))</f>
        <v/>
      </c>
      <c r="DE118" s="9" t="str">
        <f t="shared" si="137"/>
        <v/>
      </c>
      <c r="DF118" s="9" t="str">
        <f t="shared" si="138"/>
        <v/>
      </c>
      <c r="DG118" s="9" t="str">
        <f t="shared" si="166"/>
        <v/>
      </c>
      <c r="DH118" s="9" t="str">
        <f t="shared" si="167"/>
        <v/>
      </c>
      <c r="DI118" s="21" t="str">
        <f t="shared" si="168"/>
        <v/>
      </c>
      <c r="DJ118" s="21" t="str">
        <f t="shared" si="169"/>
        <v/>
      </c>
      <c r="DK118" s="10" t="str">
        <f t="shared" si="139"/>
        <v/>
      </c>
      <c r="DL118" s="9" t="str">
        <f t="shared" si="170"/>
        <v/>
      </c>
      <c r="DM118" s="9" t="str">
        <f t="shared" si="140"/>
        <v/>
      </c>
      <c r="DN118" s="9" t="str">
        <f t="shared" si="141"/>
        <v/>
      </c>
      <c r="DO118" s="21" t="str">
        <f t="shared" si="142"/>
        <v/>
      </c>
      <c r="DP118" s="21" t="str">
        <f t="shared" si="143"/>
        <v/>
      </c>
      <c r="DQ118" s="9" t="str">
        <f t="shared" si="153"/>
        <v/>
      </c>
      <c r="DR118" s="9" t="str">
        <f t="shared" si="144"/>
        <v/>
      </c>
      <c r="DS118" s="9" t="str">
        <f t="shared" si="145"/>
        <v/>
      </c>
      <c r="DT118" s="9" t="e">
        <f ca="1">IF(AND($AX$3&lt;&gt;"",DO118&lt;&gt;"",DQ118&gt;=IF(DQ119="",0,DQ119)),SUM(INDIRECT("ds"&amp;ROW()-DQ118+1):DS118),"")</f>
        <v>#N/A</v>
      </c>
      <c r="DU118" s="9" t="e">
        <f t="shared" ca="1" si="146"/>
        <v>#N/A</v>
      </c>
      <c r="DV118" s="9" t="str">
        <f ca="1">IF(ISERROR(VLOOKUP(DU118*60,単価表!$B$4:$H$51,$AY$3,FALSE)),"",VLOOKUP(DU118*60,単価表!$B$4:$H$51,$AY$3,FALSE))</f>
        <v/>
      </c>
      <c r="DW118" s="9" t="str">
        <f ca="1">IF(DV118="","",DV118+IF(OR(TEXT($AX$3,"000000")="651000",TEXT($AX$3,"000000")="652000",TEXT($AX$3,"000000")="653000"),VLOOKUP(DU118*60,単価表!$B$4:$H$51,$AZ$3,FALSE),0))</f>
        <v/>
      </c>
      <c r="DX118" s="9" t="str">
        <f t="shared" si="147"/>
        <v/>
      </c>
      <c r="DY118" s="9" t="str">
        <f t="shared" si="148"/>
        <v/>
      </c>
      <c r="DZ118" s="9" cm="1">
        <f t="array" ref="DZ118">IF(AND($B118&lt;&gt;"",$F118&lt;&gt;"",$J118&lt;&gt;"",OR($N118&lt;&gt;"",$Q118&lt;&gt;"",$T118&lt;&gt;"")),SUM(($BE$17:$BE$192&lt;&gt;ROW($B118))*($BF$17:$BF$192=$B118)*($BH$17:$BH$192&gt;$F118)*($BG$17:$BG$192&lt;$J118)),0)</f>
        <v>0</v>
      </c>
      <c r="EA118" s="9" cm="1">
        <f t="array" ref="EA118">IF(AND($B118&lt;&gt;"",$F118&lt;&gt;"",$J118&lt;&gt;"",OR($N118&lt;&gt;"",$Q118&lt;&gt;"",$T118&lt;&gt;"")),SUM(($BY$17:$BY$192&lt;&gt;ROW($B118))*($BZ$17:$BZ$192=$B118)*($CB$17:$CB$192&gt;$F118)*($CA$17:$CA$192&lt;$J118)),0)</f>
        <v>0</v>
      </c>
      <c r="EB118" s="9" cm="1">
        <f t="array" ref="EB118">IF(AND($B118&lt;&gt;"",$F118&lt;&gt;"",$J118&lt;&gt;"",OR($N118&lt;&gt;"",$Q118&lt;&gt;"",$T118&lt;&gt;"")),SUM(($CS$17:$CS$192&lt;&gt;ROW($B118))*($CT$17:$CT$192=$B118)*($CV$17:$CV$192&gt;$F118)*($CU$17:$CU$192&lt;$J118)),0)</f>
        <v>0</v>
      </c>
      <c r="EC118" s="9" cm="1">
        <f t="array" ref="EC118">IF(AND($B118&lt;&gt;"",$F118&lt;&gt;"",$J118&lt;&gt;"",OR($N118&lt;&gt;"",$Q118&lt;&gt;"",$T118&lt;&gt;"")),SUM(($DM$17:$DM$192&lt;&gt;ROW($B118))*($DN$17:$DN$192=$B118)*($DP$17:$DP$192&gt;$F118)*($DO$17:$DO$192&lt;$J118)),0)</f>
        <v>0</v>
      </c>
      <c r="ED118" s="9">
        <f t="shared" ca="1" si="149"/>
        <v>0</v>
      </c>
    </row>
    <row r="119" spans="2:134" ht="21.75" customHeight="1" x14ac:dyDescent="0.4">
      <c r="B119" s="86"/>
      <c r="C119" s="86"/>
      <c r="D119" s="132" t="str">
        <f t="shared" ref="D119:D143" si="171">IF($B119="","",TEXT(TEXT($C$2,"YYYY/MM")&amp;"/"&amp;TEXT($B119,"00"),"AAA"))</f>
        <v/>
      </c>
      <c r="E119" s="132"/>
      <c r="F119" s="88"/>
      <c r="G119" s="88"/>
      <c r="H119" s="88"/>
      <c r="I119" s="88"/>
      <c r="J119" s="88"/>
      <c r="K119" s="88"/>
      <c r="L119" s="88"/>
      <c r="M119" s="88"/>
      <c r="N119" s="89"/>
      <c r="O119" s="89"/>
      <c r="P119" s="89"/>
      <c r="Q119" s="89"/>
      <c r="R119" s="89"/>
      <c r="S119" s="89"/>
      <c r="T119" s="89"/>
      <c r="U119" s="89"/>
      <c r="V119" s="89"/>
      <c r="W119" s="133" t="str">
        <f t="shared" ref="W119:W143" si="172">IF(AND(BQ119="",DE119=""),IF(OR(N119&lt;&gt;"",Q119&lt;&gt;""),"―",""),IF(OR(BQ119="最低時間未満",DE119="最低時間未満"),"不可",SUM(BQ119,DE119)))</f>
        <v/>
      </c>
      <c r="X119" s="133"/>
      <c r="Y119" s="133"/>
      <c r="Z119" s="133" t="str">
        <f t="shared" ref="Z119:Z143" si="173">IF(AND(CJ119="",DX119=""),IF(T119&lt;&gt;"","―",""),IF(OR(CJ119="最低時間未満",DX119="最低時間未満"),"不可",SUM(CJ119,DX119)))</f>
        <v/>
      </c>
      <c r="AA119" s="133"/>
      <c r="AB119" s="133"/>
      <c r="AC119" s="134" t="str">
        <f t="shared" ref="AC119:AC143" si="174">IF(AND(BR119="",DF119=""),IF(OR(N119&lt;&gt;"",Q119&lt;&gt;""),"―",""),IF(BR119="",0,BR119)+IF(DF119="",0,DF119))</f>
        <v/>
      </c>
      <c r="AD119" s="134"/>
      <c r="AE119" s="134"/>
      <c r="AF119" s="134"/>
      <c r="AG119" s="134" t="str">
        <f t="shared" ref="AG119:AG143" si="175">IF(AND(CK119="",DY119=""),IF(T119&lt;&gt;"","―",""),IF(CK119="",0,CK119)+IF(DY119="",0,DY119))</f>
        <v/>
      </c>
      <c r="AH119" s="134"/>
      <c r="AI119" s="134"/>
      <c r="AJ119" s="134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20"/>
      <c r="AX119" s="10" t="str">
        <f t="shared" si="154"/>
        <v/>
      </c>
      <c r="AY119" s="10" t="str">
        <f t="shared" si="155"/>
        <v/>
      </c>
      <c r="AZ119" s="21" t="str">
        <f t="shared" si="156"/>
        <v/>
      </c>
      <c r="BA119" s="21" t="str">
        <f t="shared" si="157"/>
        <v/>
      </c>
      <c r="BB119" s="10" t="str">
        <f t="shared" si="100"/>
        <v/>
      </c>
      <c r="BC119" s="10" t="str">
        <f t="shared" si="158"/>
        <v/>
      </c>
      <c r="BD119" s="10" t="str">
        <f t="shared" si="159"/>
        <v/>
      </c>
      <c r="BE119" s="9" t="str">
        <f t="shared" si="101"/>
        <v/>
      </c>
      <c r="BF119" s="9" t="str">
        <f t="shared" si="102"/>
        <v/>
      </c>
      <c r="BG119" s="21" t="str">
        <f t="shared" si="103"/>
        <v/>
      </c>
      <c r="BH119" s="21" t="str">
        <f t="shared" si="104"/>
        <v/>
      </c>
      <c r="BI119" s="9" t="str">
        <f t="shared" si="150"/>
        <v/>
      </c>
      <c r="BJ119" s="10" t="str">
        <f t="shared" si="105"/>
        <v/>
      </c>
      <c r="BK119" s="9" t="str">
        <f t="shared" si="106"/>
        <v/>
      </c>
      <c r="BL119" s="9" t="str">
        <f t="shared" si="107"/>
        <v/>
      </c>
      <c r="BM119" s="9" t="str">
        <f t="shared" si="108"/>
        <v/>
      </c>
      <c r="BN119" s="9" t="e">
        <f ca="1">IF(AND($AX$3&lt;&gt;"",BG119&lt;&gt;"",BI119&gt;=IF(BI120="",0,BI120)),SUM(INDIRECT("bm"&amp;ROW()-BI119+1):BM119),"")</f>
        <v>#N/A</v>
      </c>
      <c r="BO119" s="9" t="e">
        <f t="shared" ca="1" si="109"/>
        <v>#N/A</v>
      </c>
      <c r="BP119" s="9" t="str">
        <f ca="1">IF(ISERROR(VLOOKUP(BO119*60,単価表!$B$4:$H$51,$AY$3,FALSE)),"",VLOOKUP(BO119*60,単価表!$B$4:$H$51,$AY$3,FALSE))</f>
        <v/>
      </c>
      <c r="BQ119" s="9" t="str">
        <f t="shared" si="110"/>
        <v/>
      </c>
      <c r="BR119" s="9" t="str">
        <f t="shared" si="111"/>
        <v/>
      </c>
      <c r="BS119" s="9" t="str">
        <f t="shared" si="112"/>
        <v/>
      </c>
      <c r="BT119" s="9" t="str">
        <f t="shared" si="113"/>
        <v/>
      </c>
      <c r="BU119" s="21" t="str">
        <f t="shared" si="114"/>
        <v/>
      </c>
      <c r="BV119" s="21" t="str">
        <f t="shared" si="115"/>
        <v/>
      </c>
      <c r="BW119" s="10" t="str">
        <f t="shared" si="116"/>
        <v/>
      </c>
      <c r="BX119" s="9" t="str">
        <f t="shared" si="117"/>
        <v/>
      </c>
      <c r="BY119" s="9" t="str">
        <f t="shared" si="118"/>
        <v/>
      </c>
      <c r="BZ119" s="9" t="str">
        <f t="shared" si="119"/>
        <v/>
      </c>
      <c r="CA119" s="21" t="str">
        <f t="shared" si="120"/>
        <v/>
      </c>
      <c r="CB119" s="21" t="str">
        <f t="shared" si="121"/>
        <v/>
      </c>
      <c r="CC119" s="9" t="str">
        <f t="shared" si="151"/>
        <v/>
      </c>
      <c r="CD119" s="9" t="str">
        <f t="shared" si="122"/>
        <v/>
      </c>
      <c r="CE119" s="9" t="str">
        <f t="shared" si="123"/>
        <v/>
      </c>
      <c r="CF119" s="9" t="e">
        <f ca="1">IF(AND($AX$3&lt;&gt;"",CA119&lt;&gt;"",CC119&gt;=IF(CC120="",0,CC120)),SUM(INDIRECT("ce"&amp;ROW()-CC119+1):CE119),"")</f>
        <v>#N/A</v>
      </c>
      <c r="CG119" s="9" t="e">
        <f t="shared" ca="1" si="124"/>
        <v>#N/A</v>
      </c>
      <c r="CH119" s="9" t="str">
        <f ca="1">IF(ISERROR(VLOOKUP(CG119*60,単価表!$B$4:$H$51,$AY$3,FALSE)),"",VLOOKUP(CG119*60,単価表!$B$4:$H$51,$AY$3,FALSE))</f>
        <v/>
      </c>
      <c r="CI119" s="9" t="str">
        <f ca="1">IF(CH119="","",CH119+IF(OR(TEXT($AX$3,"000000")="651000",TEXT($AX$3,"000000")="652000",TEXT($AX$3,"000000")="653000"),VLOOKUP(CG119*60,単価表!$B$4:$H$51,$AZ$3,FALSE),0))</f>
        <v/>
      </c>
      <c r="CJ119" s="9" t="str">
        <f t="shared" si="125"/>
        <v/>
      </c>
      <c r="CK119" s="9" t="str">
        <f t="shared" si="126"/>
        <v/>
      </c>
      <c r="CL119" s="9" t="str">
        <f t="shared" si="160"/>
        <v/>
      </c>
      <c r="CM119" s="9" t="str">
        <f t="shared" si="161"/>
        <v/>
      </c>
      <c r="CN119" s="21" t="str">
        <f t="shared" si="162"/>
        <v/>
      </c>
      <c r="CO119" s="21" t="str">
        <f t="shared" si="163"/>
        <v/>
      </c>
      <c r="CP119" s="10" t="str">
        <f t="shared" si="127"/>
        <v/>
      </c>
      <c r="CQ119" s="9" t="str">
        <f t="shared" si="164"/>
        <v/>
      </c>
      <c r="CR119" s="9" t="str">
        <f t="shared" si="165"/>
        <v/>
      </c>
      <c r="CS119" s="9" t="str">
        <f t="shared" si="128"/>
        <v/>
      </c>
      <c r="CT119" s="9" t="str">
        <f t="shared" si="129"/>
        <v/>
      </c>
      <c r="CU119" s="21" t="str">
        <f t="shared" si="130"/>
        <v/>
      </c>
      <c r="CV119" s="21" t="str">
        <f t="shared" si="131"/>
        <v/>
      </c>
      <c r="CW119" s="9" t="str">
        <f t="shared" si="152"/>
        <v/>
      </c>
      <c r="CX119" s="9" t="str">
        <f t="shared" si="132"/>
        <v/>
      </c>
      <c r="CY119" s="9" t="str">
        <f t="shared" si="133"/>
        <v/>
      </c>
      <c r="CZ119" s="9" t="str">
        <f t="shared" si="134"/>
        <v/>
      </c>
      <c r="DA119" s="9" t="str">
        <f t="shared" si="135"/>
        <v/>
      </c>
      <c r="DB119" s="9" t="e">
        <f ca="1">IF(AND($AX$3&lt;&gt;"",CU119&lt;&gt;"",CW119&gt;=IF(CW120="",0,CW120)),SUM(INDIRECT("da"&amp;ROW()-CW119+1):DA119),"")</f>
        <v>#N/A</v>
      </c>
      <c r="DC119" s="9" t="e">
        <f t="shared" ca="1" si="136"/>
        <v>#N/A</v>
      </c>
      <c r="DD119" s="9" t="str">
        <f ca="1">IF(ISERROR(VLOOKUP(DC119*60,単価表!$B$4:$G$51,$AY$3,FALSE)),"",VLOOKUP(DC119*60,単価表!$B$4:$G$51,$AY$3,FALSE))</f>
        <v/>
      </c>
      <c r="DE119" s="9" t="str">
        <f t="shared" si="137"/>
        <v/>
      </c>
      <c r="DF119" s="9" t="str">
        <f t="shared" si="138"/>
        <v/>
      </c>
      <c r="DG119" s="9" t="str">
        <f t="shared" si="166"/>
        <v/>
      </c>
      <c r="DH119" s="9" t="str">
        <f t="shared" si="167"/>
        <v/>
      </c>
      <c r="DI119" s="21" t="str">
        <f t="shared" si="168"/>
        <v/>
      </c>
      <c r="DJ119" s="21" t="str">
        <f t="shared" si="169"/>
        <v/>
      </c>
      <c r="DK119" s="10" t="str">
        <f t="shared" si="139"/>
        <v/>
      </c>
      <c r="DL119" s="9" t="str">
        <f t="shared" si="170"/>
        <v/>
      </c>
      <c r="DM119" s="9" t="str">
        <f t="shared" si="140"/>
        <v/>
      </c>
      <c r="DN119" s="9" t="str">
        <f t="shared" si="141"/>
        <v/>
      </c>
      <c r="DO119" s="21" t="str">
        <f t="shared" si="142"/>
        <v/>
      </c>
      <c r="DP119" s="21" t="str">
        <f t="shared" si="143"/>
        <v/>
      </c>
      <c r="DQ119" s="9" t="str">
        <f t="shared" si="153"/>
        <v/>
      </c>
      <c r="DR119" s="9" t="str">
        <f t="shared" si="144"/>
        <v/>
      </c>
      <c r="DS119" s="9" t="str">
        <f t="shared" si="145"/>
        <v/>
      </c>
      <c r="DT119" s="9" t="e">
        <f ca="1">IF(AND($AX$3&lt;&gt;"",DO119&lt;&gt;"",DQ119&gt;=IF(DQ120="",0,DQ120)),SUM(INDIRECT("ds"&amp;ROW()-DQ119+1):DS119),"")</f>
        <v>#N/A</v>
      </c>
      <c r="DU119" s="9" t="e">
        <f t="shared" ca="1" si="146"/>
        <v>#N/A</v>
      </c>
      <c r="DV119" s="9" t="str">
        <f ca="1">IF(ISERROR(VLOOKUP(DU119*60,単価表!$B$4:$H$51,$AY$3,FALSE)),"",VLOOKUP(DU119*60,単価表!$B$4:$H$51,$AY$3,FALSE))</f>
        <v/>
      </c>
      <c r="DW119" s="9" t="str">
        <f ca="1">IF(DV119="","",DV119+IF(OR(TEXT($AX$3,"000000")="651000",TEXT($AX$3,"000000")="652000",TEXT($AX$3,"000000")="653000"),VLOOKUP(DU119*60,単価表!$B$4:$H$51,$AZ$3,FALSE),0))</f>
        <v/>
      </c>
      <c r="DX119" s="9" t="str">
        <f t="shared" si="147"/>
        <v/>
      </c>
      <c r="DY119" s="9" t="str">
        <f t="shared" si="148"/>
        <v/>
      </c>
      <c r="DZ119" s="9" cm="1">
        <f t="array" ref="DZ119">IF(AND($B119&lt;&gt;"",$F119&lt;&gt;"",$J119&lt;&gt;"",OR($N119&lt;&gt;"",$Q119&lt;&gt;"",$T119&lt;&gt;"")),SUM(($BE$17:$BE$192&lt;&gt;ROW($B119))*($BF$17:$BF$192=$B119)*($BH$17:$BH$192&gt;$F119)*($BG$17:$BG$192&lt;$J119)),0)</f>
        <v>0</v>
      </c>
      <c r="EA119" s="9" cm="1">
        <f t="array" ref="EA119">IF(AND($B119&lt;&gt;"",$F119&lt;&gt;"",$J119&lt;&gt;"",OR($N119&lt;&gt;"",$Q119&lt;&gt;"",$T119&lt;&gt;"")),SUM(($BY$17:$BY$192&lt;&gt;ROW($B119))*($BZ$17:$BZ$192=$B119)*($CB$17:$CB$192&gt;$F119)*($CA$17:$CA$192&lt;$J119)),0)</f>
        <v>0</v>
      </c>
      <c r="EB119" s="9" cm="1">
        <f t="array" ref="EB119">IF(AND($B119&lt;&gt;"",$F119&lt;&gt;"",$J119&lt;&gt;"",OR($N119&lt;&gt;"",$Q119&lt;&gt;"",$T119&lt;&gt;"")),SUM(($CS$17:$CS$192&lt;&gt;ROW($B119))*($CT$17:$CT$192=$B119)*($CV$17:$CV$192&gt;$F119)*($CU$17:$CU$192&lt;$J119)),0)</f>
        <v>0</v>
      </c>
      <c r="EC119" s="9" cm="1">
        <f t="array" ref="EC119">IF(AND($B119&lt;&gt;"",$F119&lt;&gt;"",$J119&lt;&gt;"",OR($N119&lt;&gt;"",$Q119&lt;&gt;"",$T119&lt;&gt;"")),SUM(($DM$17:$DM$192&lt;&gt;ROW($B119))*($DN$17:$DN$192=$B119)*($DP$17:$DP$192&gt;$F119)*($DO$17:$DO$192&lt;$J119)),0)</f>
        <v>0</v>
      </c>
      <c r="ED119" s="9">
        <f t="shared" ca="1" si="149"/>
        <v>0</v>
      </c>
    </row>
    <row r="120" spans="2:134" ht="21.75" customHeight="1" x14ac:dyDescent="0.4">
      <c r="B120" s="86"/>
      <c r="C120" s="86"/>
      <c r="D120" s="132" t="str">
        <f t="shared" si="171"/>
        <v/>
      </c>
      <c r="E120" s="132"/>
      <c r="F120" s="88"/>
      <c r="G120" s="88"/>
      <c r="H120" s="88"/>
      <c r="I120" s="88"/>
      <c r="J120" s="88"/>
      <c r="K120" s="88"/>
      <c r="L120" s="88"/>
      <c r="M120" s="88"/>
      <c r="N120" s="89"/>
      <c r="O120" s="89"/>
      <c r="P120" s="89"/>
      <c r="Q120" s="89"/>
      <c r="R120" s="89"/>
      <c r="S120" s="89"/>
      <c r="T120" s="89"/>
      <c r="U120" s="89"/>
      <c r="V120" s="89"/>
      <c r="W120" s="133" t="str">
        <f t="shared" si="172"/>
        <v/>
      </c>
      <c r="X120" s="133"/>
      <c r="Y120" s="133"/>
      <c r="Z120" s="133" t="str">
        <f t="shared" si="173"/>
        <v/>
      </c>
      <c r="AA120" s="133"/>
      <c r="AB120" s="133"/>
      <c r="AC120" s="134" t="str">
        <f t="shared" si="174"/>
        <v/>
      </c>
      <c r="AD120" s="134"/>
      <c r="AE120" s="134"/>
      <c r="AF120" s="134"/>
      <c r="AG120" s="134" t="str">
        <f t="shared" si="175"/>
        <v/>
      </c>
      <c r="AH120" s="134"/>
      <c r="AI120" s="134"/>
      <c r="AJ120" s="134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20"/>
      <c r="AX120" s="10" t="str">
        <f t="shared" si="154"/>
        <v/>
      </c>
      <c r="AY120" s="10" t="str">
        <f t="shared" si="155"/>
        <v/>
      </c>
      <c r="AZ120" s="21" t="str">
        <f t="shared" si="156"/>
        <v/>
      </c>
      <c r="BA120" s="21" t="str">
        <f t="shared" si="157"/>
        <v/>
      </c>
      <c r="BB120" s="10" t="str">
        <f t="shared" si="100"/>
        <v/>
      </c>
      <c r="BC120" s="10" t="str">
        <f t="shared" si="158"/>
        <v/>
      </c>
      <c r="BD120" s="10" t="str">
        <f t="shared" si="159"/>
        <v/>
      </c>
      <c r="BE120" s="9" t="str">
        <f t="shared" si="101"/>
        <v/>
      </c>
      <c r="BF120" s="9" t="str">
        <f t="shared" si="102"/>
        <v/>
      </c>
      <c r="BG120" s="21" t="str">
        <f t="shared" si="103"/>
        <v/>
      </c>
      <c r="BH120" s="21" t="str">
        <f t="shared" si="104"/>
        <v/>
      </c>
      <c r="BI120" s="9" t="str">
        <f t="shared" si="150"/>
        <v/>
      </c>
      <c r="BJ120" s="10" t="str">
        <f t="shared" si="105"/>
        <v/>
      </c>
      <c r="BK120" s="9" t="str">
        <f t="shared" si="106"/>
        <v/>
      </c>
      <c r="BL120" s="9" t="str">
        <f t="shared" si="107"/>
        <v/>
      </c>
      <c r="BM120" s="9" t="str">
        <f t="shared" si="108"/>
        <v/>
      </c>
      <c r="BN120" s="9" t="e">
        <f ca="1">IF(AND($AX$3&lt;&gt;"",BG120&lt;&gt;"",BI120&gt;=IF(BI121="",0,BI121)),SUM(INDIRECT("bm"&amp;ROW()-BI120+1):BM120),"")</f>
        <v>#N/A</v>
      </c>
      <c r="BO120" s="9" t="e">
        <f t="shared" ca="1" si="109"/>
        <v>#N/A</v>
      </c>
      <c r="BP120" s="9" t="str">
        <f ca="1">IF(ISERROR(VLOOKUP(BO120*60,単価表!$B$4:$H$51,$AY$3,FALSE)),"",VLOOKUP(BO120*60,単価表!$B$4:$H$51,$AY$3,FALSE))</f>
        <v/>
      </c>
      <c r="BQ120" s="9" t="str">
        <f t="shared" si="110"/>
        <v/>
      </c>
      <c r="BR120" s="9" t="str">
        <f t="shared" si="111"/>
        <v/>
      </c>
      <c r="BS120" s="9" t="str">
        <f t="shared" si="112"/>
        <v/>
      </c>
      <c r="BT120" s="9" t="str">
        <f t="shared" si="113"/>
        <v/>
      </c>
      <c r="BU120" s="21" t="str">
        <f t="shared" si="114"/>
        <v/>
      </c>
      <c r="BV120" s="21" t="str">
        <f t="shared" si="115"/>
        <v/>
      </c>
      <c r="BW120" s="10" t="str">
        <f t="shared" si="116"/>
        <v/>
      </c>
      <c r="BX120" s="9" t="str">
        <f t="shared" si="117"/>
        <v/>
      </c>
      <c r="BY120" s="9" t="str">
        <f t="shared" si="118"/>
        <v/>
      </c>
      <c r="BZ120" s="9" t="str">
        <f t="shared" si="119"/>
        <v/>
      </c>
      <c r="CA120" s="21" t="str">
        <f t="shared" si="120"/>
        <v/>
      </c>
      <c r="CB120" s="21" t="str">
        <f t="shared" si="121"/>
        <v/>
      </c>
      <c r="CC120" s="9" t="str">
        <f t="shared" si="151"/>
        <v/>
      </c>
      <c r="CD120" s="9" t="str">
        <f t="shared" si="122"/>
        <v/>
      </c>
      <c r="CE120" s="9" t="str">
        <f t="shared" si="123"/>
        <v/>
      </c>
      <c r="CF120" s="9" t="e">
        <f ca="1">IF(AND($AX$3&lt;&gt;"",CA120&lt;&gt;"",CC120&gt;=IF(CC121="",0,CC121)),SUM(INDIRECT("ce"&amp;ROW()-CC120+1):CE120),"")</f>
        <v>#N/A</v>
      </c>
      <c r="CG120" s="9" t="e">
        <f t="shared" ca="1" si="124"/>
        <v>#N/A</v>
      </c>
      <c r="CH120" s="9" t="str">
        <f ca="1">IF(ISERROR(VLOOKUP(CG120*60,単価表!$B$4:$H$51,$AY$3,FALSE)),"",VLOOKUP(CG120*60,単価表!$B$4:$H$51,$AY$3,FALSE))</f>
        <v/>
      </c>
      <c r="CI120" s="9" t="str">
        <f ca="1">IF(CH120="","",CH120+IF(OR(TEXT($AX$3,"000000")="651000",TEXT($AX$3,"000000")="652000",TEXT($AX$3,"000000")="653000"),VLOOKUP(CG120*60,単価表!$B$4:$H$51,$AZ$3,FALSE),0))</f>
        <v/>
      </c>
      <c r="CJ120" s="9" t="str">
        <f t="shared" si="125"/>
        <v/>
      </c>
      <c r="CK120" s="9" t="str">
        <f t="shared" si="126"/>
        <v/>
      </c>
      <c r="CL120" s="9" t="str">
        <f t="shared" si="160"/>
        <v/>
      </c>
      <c r="CM120" s="9" t="str">
        <f t="shared" si="161"/>
        <v/>
      </c>
      <c r="CN120" s="21" t="str">
        <f t="shared" si="162"/>
        <v/>
      </c>
      <c r="CO120" s="21" t="str">
        <f t="shared" si="163"/>
        <v/>
      </c>
      <c r="CP120" s="10" t="str">
        <f t="shared" si="127"/>
        <v/>
      </c>
      <c r="CQ120" s="9" t="str">
        <f t="shared" si="164"/>
        <v/>
      </c>
      <c r="CR120" s="9" t="str">
        <f t="shared" si="165"/>
        <v/>
      </c>
      <c r="CS120" s="9" t="str">
        <f t="shared" si="128"/>
        <v/>
      </c>
      <c r="CT120" s="9" t="str">
        <f t="shared" si="129"/>
        <v/>
      </c>
      <c r="CU120" s="21" t="str">
        <f t="shared" si="130"/>
        <v/>
      </c>
      <c r="CV120" s="21" t="str">
        <f t="shared" si="131"/>
        <v/>
      </c>
      <c r="CW120" s="9" t="str">
        <f t="shared" si="152"/>
        <v/>
      </c>
      <c r="CX120" s="9" t="str">
        <f t="shared" si="132"/>
        <v/>
      </c>
      <c r="CY120" s="9" t="str">
        <f t="shared" si="133"/>
        <v/>
      </c>
      <c r="CZ120" s="9" t="str">
        <f t="shared" si="134"/>
        <v/>
      </c>
      <c r="DA120" s="9" t="str">
        <f t="shared" si="135"/>
        <v/>
      </c>
      <c r="DB120" s="9" t="e">
        <f ca="1">IF(AND($AX$3&lt;&gt;"",CU120&lt;&gt;"",CW120&gt;=IF(CW121="",0,CW121)),SUM(INDIRECT("da"&amp;ROW()-CW120+1):DA120),"")</f>
        <v>#N/A</v>
      </c>
      <c r="DC120" s="9" t="e">
        <f t="shared" ca="1" si="136"/>
        <v>#N/A</v>
      </c>
      <c r="DD120" s="9" t="str">
        <f ca="1">IF(ISERROR(VLOOKUP(DC120*60,単価表!$B$4:$G$51,$AY$3,FALSE)),"",VLOOKUP(DC120*60,単価表!$B$4:$G$51,$AY$3,FALSE))</f>
        <v/>
      </c>
      <c r="DE120" s="9" t="str">
        <f t="shared" si="137"/>
        <v/>
      </c>
      <c r="DF120" s="9" t="str">
        <f t="shared" si="138"/>
        <v/>
      </c>
      <c r="DG120" s="9" t="str">
        <f t="shared" si="166"/>
        <v/>
      </c>
      <c r="DH120" s="9" t="str">
        <f t="shared" si="167"/>
        <v/>
      </c>
      <c r="DI120" s="21" t="str">
        <f t="shared" si="168"/>
        <v/>
      </c>
      <c r="DJ120" s="21" t="str">
        <f t="shared" si="169"/>
        <v/>
      </c>
      <c r="DK120" s="10" t="str">
        <f t="shared" si="139"/>
        <v/>
      </c>
      <c r="DL120" s="9" t="str">
        <f t="shared" si="170"/>
        <v/>
      </c>
      <c r="DM120" s="9" t="str">
        <f t="shared" si="140"/>
        <v/>
      </c>
      <c r="DN120" s="9" t="str">
        <f t="shared" si="141"/>
        <v/>
      </c>
      <c r="DO120" s="21" t="str">
        <f t="shared" si="142"/>
        <v/>
      </c>
      <c r="DP120" s="21" t="str">
        <f t="shared" si="143"/>
        <v/>
      </c>
      <c r="DQ120" s="9" t="str">
        <f t="shared" si="153"/>
        <v/>
      </c>
      <c r="DR120" s="9" t="str">
        <f t="shared" si="144"/>
        <v/>
      </c>
      <c r="DS120" s="9" t="str">
        <f t="shared" si="145"/>
        <v/>
      </c>
      <c r="DT120" s="9" t="e">
        <f ca="1">IF(AND($AX$3&lt;&gt;"",DO120&lt;&gt;"",DQ120&gt;=IF(DQ121="",0,DQ121)),SUM(INDIRECT("ds"&amp;ROW()-DQ120+1):DS120),"")</f>
        <v>#N/A</v>
      </c>
      <c r="DU120" s="9" t="e">
        <f t="shared" ca="1" si="146"/>
        <v>#N/A</v>
      </c>
      <c r="DV120" s="9" t="str">
        <f ca="1">IF(ISERROR(VLOOKUP(DU120*60,単価表!$B$4:$H$51,$AY$3,FALSE)),"",VLOOKUP(DU120*60,単価表!$B$4:$H$51,$AY$3,FALSE))</f>
        <v/>
      </c>
      <c r="DW120" s="9" t="str">
        <f ca="1">IF(DV120="","",DV120+IF(OR(TEXT($AX$3,"000000")="651000",TEXT($AX$3,"000000")="652000",TEXT($AX$3,"000000")="653000"),VLOOKUP(DU120*60,単価表!$B$4:$H$51,$AZ$3,FALSE),0))</f>
        <v/>
      </c>
      <c r="DX120" s="9" t="str">
        <f t="shared" si="147"/>
        <v/>
      </c>
      <c r="DY120" s="9" t="str">
        <f t="shared" si="148"/>
        <v/>
      </c>
      <c r="DZ120" s="9" cm="1">
        <f t="array" ref="DZ120">IF(AND($B120&lt;&gt;"",$F120&lt;&gt;"",$J120&lt;&gt;"",OR($N120&lt;&gt;"",$Q120&lt;&gt;"",$T120&lt;&gt;"")),SUM(($BE$17:$BE$192&lt;&gt;ROW($B120))*($BF$17:$BF$192=$B120)*($BH$17:$BH$192&gt;$F120)*($BG$17:$BG$192&lt;$J120)),0)</f>
        <v>0</v>
      </c>
      <c r="EA120" s="9" cm="1">
        <f t="array" ref="EA120">IF(AND($B120&lt;&gt;"",$F120&lt;&gt;"",$J120&lt;&gt;"",OR($N120&lt;&gt;"",$Q120&lt;&gt;"",$T120&lt;&gt;"")),SUM(($BY$17:$BY$192&lt;&gt;ROW($B120))*($BZ$17:$BZ$192=$B120)*($CB$17:$CB$192&gt;$F120)*($CA$17:$CA$192&lt;$J120)),0)</f>
        <v>0</v>
      </c>
      <c r="EB120" s="9" cm="1">
        <f t="array" ref="EB120">IF(AND($B120&lt;&gt;"",$F120&lt;&gt;"",$J120&lt;&gt;"",OR($N120&lt;&gt;"",$Q120&lt;&gt;"",$T120&lt;&gt;"")),SUM(($CS$17:$CS$192&lt;&gt;ROW($B120))*($CT$17:$CT$192=$B120)*($CV$17:$CV$192&gt;$F120)*($CU$17:$CU$192&lt;$J120)),0)</f>
        <v>0</v>
      </c>
      <c r="EC120" s="9" cm="1">
        <f t="array" ref="EC120">IF(AND($B120&lt;&gt;"",$F120&lt;&gt;"",$J120&lt;&gt;"",OR($N120&lt;&gt;"",$Q120&lt;&gt;"",$T120&lt;&gt;"")),SUM(($DM$17:$DM$192&lt;&gt;ROW($B120))*($DN$17:$DN$192=$B120)*($DP$17:$DP$192&gt;$F120)*($DO$17:$DO$192&lt;$J120)),0)</f>
        <v>0</v>
      </c>
      <c r="ED120" s="9">
        <f t="shared" ca="1" si="149"/>
        <v>0</v>
      </c>
    </row>
    <row r="121" spans="2:134" ht="21.75" customHeight="1" x14ac:dyDescent="0.4">
      <c r="B121" s="86"/>
      <c r="C121" s="86"/>
      <c r="D121" s="132" t="str">
        <f t="shared" si="171"/>
        <v/>
      </c>
      <c r="E121" s="132"/>
      <c r="F121" s="88"/>
      <c r="G121" s="88"/>
      <c r="H121" s="88"/>
      <c r="I121" s="88"/>
      <c r="J121" s="88"/>
      <c r="K121" s="88"/>
      <c r="L121" s="88"/>
      <c r="M121" s="88"/>
      <c r="N121" s="89"/>
      <c r="O121" s="89"/>
      <c r="P121" s="89"/>
      <c r="Q121" s="89"/>
      <c r="R121" s="89"/>
      <c r="S121" s="89"/>
      <c r="T121" s="89"/>
      <c r="U121" s="89"/>
      <c r="V121" s="89"/>
      <c r="W121" s="133" t="str">
        <f t="shared" si="172"/>
        <v/>
      </c>
      <c r="X121" s="133"/>
      <c r="Y121" s="133"/>
      <c r="Z121" s="133" t="str">
        <f t="shared" si="173"/>
        <v/>
      </c>
      <c r="AA121" s="133"/>
      <c r="AB121" s="133"/>
      <c r="AC121" s="134" t="str">
        <f t="shared" si="174"/>
        <v/>
      </c>
      <c r="AD121" s="134"/>
      <c r="AE121" s="134"/>
      <c r="AF121" s="134"/>
      <c r="AG121" s="134" t="str">
        <f t="shared" si="175"/>
        <v/>
      </c>
      <c r="AH121" s="134"/>
      <c r="AI121" s="134"/>
      <c r="AJ121" s="134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20"/>
      <c r="AX121" s="10" t="str">
        <f t="shared" si="154"/>
        <v/>
      </c>
      <c r="AY121" s="10" t="str">
        <f t="shared" si="155"/>
        <v/>
      </c>
      <c r="AZ121" s="21" t="str">
        <f t="shared" si="156"/>
        <v/>
      </c>
      <c r="BA121" s="21" t="str">
        <f t="shared" si="157"/>
        <v/>
      </c>
      <c r="BB121" s="10" t="str">
        <f t="shared" si="100"/>
        <v/>
      </c>
      <c r="BC121" s="10" t="str">
        <f t="shared" si="158"/>
        <v/>
      </c>
      <c r="BD121" s="10" t="str">
        <f t="shared" si="159"/>
        <v/>
      </c>
      <c r="BE121" s="9" t="str">
        <f t="shared" si="101"/>
        <v/>
      </c>
      <c r="BF121" s="9" t="str">
        <f t="shared" si="102"/>
        <v/>
      </c>
      <c r="BG121" s="21" t="str">
        <f t="shared" si="103"/>
        <v/>
      </c>
      <c r="BH121" s="21" t="str">
        <f t="shared" si="104"/>
        <v/>
      </c>
      <c r="BI121" s="9" t="str">
        <f t="shared" si="150"/>
        <v/>
      </c>
      <c r="BJ121" s="10" t="str">
        <f t="shared" si="105"/>
        <v/>
      </c>
      <c r="BK121" s="9" t="str">
        <f t="shared" si="106"/>
        <v/>
      </c>
      <c r="BL121" s="9" t="str">
        <f t="shared" si="107"/>
        <v/>
      </c>
      <c r="BM121" s="9" t="str">
        <f t="shared" si="108"/>
        <v/>
      </c>
      <c r="BN121" s="9" t="e">
        <f ca="1">IF(AND($AX$3&lt;&gt;"",BG121&lt;&gt;"",BI121&gt;=IF(BI122="",0,BI122)),SUM(INDIRECT("bm"&amp;ROW()-BI121+1):BM121),"")</f>
        <v>#N/A</v>
      </c>
      <c r="BO121" s="9" t="e">
        <f t="shared" ca="1" si="109"/>
        <v>#N/A</v>
      </c>
      <c r="BP121" s="9" t="str">
        <f ca="1">IF(ISERROR(VLOOKUP(BO121*60,単価表!$B$4:$H$51,$AY$3,FALSE)),"",VLOOKUP(BO121*60,単価表!$B$4:$H$51,$AY$3,FALSE))</f>
        <v/>
      </c>
      <c r="BQ121" s="9" t="str">
        <f t="shared" si="110"/>
        <v/>
      </c>
      <c r="BR121" s="9" t="str">
        <f t="shared" si="111"/>
        <v/>
      </c>
      <c r="BS121" s="9" t="str">
        <f t="shared" si="112"/>
        <v/>
      </c>
      <c r="BT121" s="9" t="str">
        <f t="shared" si="113"/>
        <v/>
      </c>
      <c r="BU121" s="21" t="str">
        <f t="shared" si="114"/>
        <v/>
      </c>
      <c r="BV121" s="21" t="str">
        <f t="shared" si="115"/>
        <v/>
      </c>
      <c r="BW121" s="10" t="str">
        <f t="shared" si="116"/>
        <v/>
      </c>
      <c r="BX121" s="9" t="str">
        <f t="shared" si="117"/>
        <v/>
      </c>
      <c r="BY121" s="9" t="str">
        <f t="shared" si="118"/>
        <v/>
      </c>
      <c r="BZ121" s="9" t="str">
        <f t="shared" si="119"/>
        <v/>
      </c>
      <c r="CA121" s="21" t="str">
        <f t="shared" si="120"/>
        <v/>
      </c>
      <c r="CB121" s="21" t="str">
        <f t="shared" si="121"/>
        <v/>
      </c>
      <c r="CC121" s="9" t="str">
        <f t="shared" si="151"/>
        <v/>
      </c>
      <c r="CD121" s="9" t="str">
        <f t="shared" si="122"/>
        <v/>
      </c>
      <c r="CE121" s="9" t="str">
        <f t="shared" si="123"/>
        <v/>
      </c>
      <c r="CF121" s="9" t="e">
        <f ca="1">IF(AND($AX$3&lt;&gt;"",CA121&lt;&gt;"",CC121&gt;=IF(CC122="",0,CC122)),SUM(INDIRECT("ce"&amp;ROW()-CC121+1):CE121),"")</f>
        <v>#N/A</v>
      </c>
      <c r="CG121" s="9" t="e">
        <f t="shared" ca="1" si="124"/>
        <v>#N/A</v>
      </c>
      <c r="CH121" s="9" t="str">
        <f ca="1">IF(ISERROR(VLOOKUP(CG121*60,単価表!$B$4:$H$51,$AY$3,FALSE)),"",VLOOKUP(CG121*60,単価表!$B$4:$H$51,$AY$3,FALSE))</f>
        <v/>
      </c>
      <c r="CI121" s="9" t="str">
        <f ca="1">IF(CH121="","",CH121+IF(OR(TEXT($AX$3,"000000")="651000",TEXT($AX$3,"000000")="652000",TEXT($AX$3,"000000")="653000"),VLOOKUP(CG121*60,単価表!$B$4:$H$51,$AZ$3,FALSE),0))</f>
        <v/>
      </c>
      <c r="CJ121" s="9" t="str">
        <f t="shared" si="125"/>
        <v/>
      </c>
      <c r="CK121" s="9" t="str">
        <f t="shared" si="126"/>
        <v/>
      </c>
      <c r="CL121" s="9" t="str">
        <f t="shared" si="160"/>
        <v/>
      </c>
      <c r="CM121" s="9" t="str">
        <f t="shared" si="161"/>
        <v/>
      </c>
      <c r="CN121" s="21" t="str">
        <f t="shared" si="162"/>
        <v/>
      </c>
      <c r="CO121" s="21" t="str">
        <f t="shared" si="163"/>
        <v/>
      </c>
      <c r="CP121" s="10" t="str">
        <f t="shared" si="127"/>
        <v/>
      </c>
      <c r="CQ121" s="9" t="str">
        <f t="shared" si="164"/>
        <v/>
      </c>
      <c r="CR121" s="9" t="str">
        <f t="shared" si="165"/>
        <v/>
      </c>
      <c r="CS121" s="9" t="str">
        <f t="shared" si="128"/>
        <v/>
      </c>
      <c r="CT121" s="9" t="str">
        <f t="shared" si="129"/>
        <v/>
      </c>
      <c r="CU121" s="21" t="str">
        <f t="shared" si="130"/>
        <v/>
      </c>
      <c r="CV121" s="21" t="str">
        <f t="shared" si="131"/>
        <v/>
      </c>
      <c r="CW121" s="9" t="str">
        <f t="shared" si="152"/>
        <v/>
      </c>
      <c r="CX121" s="9" t="str">
        <f t="shared" si="132"/>
        <v/>
      </c>
      <c r="CY121" s="9" t="str">
        <f t="shared" si="133"/>
        <v/>
      </c>
      <c r="CZ121" s="9" t="str">
        <f t="shared" si="134"/>
        <v/>
      </c>
      <c r="DA121" s="9" t="str">
        <f t="shared" si="135"/>
        <v/>
      </c>
      <c r="DB121" s="9" t="e">
        <f ca="1">IF(AND($AX$3&lt;&gt;"",CU121&lt;&gt;"",CW121&gt;=IF(CW122="",0,CW122)),SUM(INDIRECT("da"&amp;ROW()-CW121+1):DA121),"")</f>
        <v>#N/A</v>
      </c>
      <c r="DC121" s="9" t="e">
        <f t="shared" ca="1" si="136"/>
        <v>#N/A</v>
      </c>
      <c r="DD121" s="9" t="str">
        <f ca="1">IF(ISERROR(VLOOKUP(DC121*60,単価表!$B$4:$G$51,$AY$3,FALSE)),"",VLOOKUP(DC121*60,単価表!$B$4:$G$51,$AY$3,FALSE))</f>
        <v/>
      </c>
      <c r="DE121" s="9" t="str">
        <f t="shared" si="137"/>
        <v/>
      </c>
      <c r="DF121" s="9" t="str">
        <f t="shared" si="138"/>
        <v/>
      </c>
      <c r="DG121" s="9" t="str">
        <f t="shared" si="166"/>
        <v/>
      </c>
      <c r="DH121" s="9" t="str">
        <f t="shared" si="167"/>
        <v/>
      </c>
      <c r="DI121" s="21" t="str">
        <f t="shared" si="168"/>
        <v/>
      </c>
      <c r="DJ121" s="21" t="str">
        <f t="shared" si="169"/>
        <v/>
      </c>
      <c r="DK121" s="10" t="str">
        <f t="shared" si="139"/>
        <v/>
      </c>
      <c r="DL121" s="9" t="str">
        <f t="shared" si="170"/>
        <v/>
      </c>
      <c r="DM121" s="9" t="str">
        <f t="shared" si="140"/>
        <v/>
      </c>
      <c r="DN121" s="9" t="str">
        <f t="shared" si="141"/>
        <v/>
      </c>
      <c r="DO121" s="21" t="str">
        <f t="shared" si="142"/>
        <v/>
      </c>
      <c r="DP121" s="21" t="str">
        <f t="shared" si="143"/>
        <v/>
      </c>
      <c r="DQ121" s="9" t="str">
        <f t="shared" si="153"/>
        <v/>
      </c>
      <c r="DR121" s="9" t="str">
        <f t="shared" si="144"/>
        <v/>
      </c>
      <c r="DS121" s="9" t="str">
        <f t="shared" si="145"/>
        <v/>
      </c>
      <c r="DT121" s="9" t="e">
        <f ca="1">IF(AND($AX$3&lt;&gt;"",DO121&lt;&gt;"",DQ121&gt;=IF(DQ122="",0,DQ122)),SUM(INDIRECT("ds"&amp;ROW()-DQ121+1):DS121),"")</f>
        <v>#N/A</v>
      </c>
      <c r="DU121" s="9" t="e">
        <f t="shared" ca="1" si="146"/>
        <v>#N/A</v>
      </c>
      <c r="DV121" s="9" t="str">
        <f ca="1">IF(ISERROR(VLOOKUP(DU121*60,単価表!$B$4:$H$51,$AY$3,FALSE)),"",VLOOKUP(DU121*60,単価表!$B$4:$H$51,$AY$3,FALSE))</f>
        <v/>
      </c>
      <c r="DW121" s="9" t="str">
        <f ca="1">IF(DV121="","",DV121+IF(OR(TEXT($AX$3,"000000")="651000",TEXT($AX$3,"000000")="652000",TEXT($AX$3,"000000")="653000"),VLOOKUP(DU121*60,単価表!$B$4:$H$51,$AZ$3,FALSE),0))</f>
        <v/>
      </c>
      <c r="DX121" s="9" t="str">
        <f t="shared" si="147"/>
        <v/>
      </c>
      <c r="DY121" s="9" t="str">
        <f t="shared" si="148"/>
        <v/>
      </c>
      <c r="DZ121" s="9" cm="1">
        <f t="array" ref="DZ121">IF(AND($B121&lt;&gt;"",$F121&lt;&gt;"",$J121&lt;&gt;"",OR($N121&lt;&gt;"",$Q121&lt;&gt;"",$T121&lt;&gt;"")),SUM(($BE$17:$BE$192&lt;&gt;ROW($B121))*($BF$17:$BF$192=$B121)*($BH$17:$BH$192&gt;$F121)*($BG$17:$BG$192&lt;$J121)),0)</f>
        <v>0</v>
      </c>
      <c r="EA121" s="9" cm="1">
        <f t="array" ref="EA121">IF(AND($B121&lt;&gt;"",$F121&lt;&gt;"",$J121&lt;&gt;"",OR($N121&lt;&gt;"",$Q121&lt;&gt;"",$T121&lt;&gt;"")),SUM(($BY$17:$BY$192&lt;&gt;ROW($B121))*($BZ$17:$BZ$192=$B121)*($CB$17:$CB$192&gt;$F121)*($CA$17:$CA$192&lt;$J121)),0)</f>
        <v>0</v>
      </c>
      <c r="EB121" s="9" cm="1">
        <f t="array" ref="EB121">IF(AND($B121&lt;&gt;"",$F121&lt;&gt;"",$J121&lt;&gt;"",OR($N121&lt;&gt;"",$Q121&lt;&gt;"",$T121&lt;&gt;"")),SUM(($CS$17:$CS$192&lt;&gt;ROW($B121))*($CT$17:$CT$192=$B121)*($CV$17:$CV$192&gt;$F121)*($CU$17:$CU$192&lt;$J121)),0)</f>
        <v>0</v>
      </c>
      <c r="EC121" s="9" cm="1">
        <f t="array" ref="EC121">IF(AND($B121&lt;&gt;"",$F121&lt;&gt;"",$J121&lt;&gt;"",OR($N121&lt;&gt;"",$Q121&lt;&gt;"",$T121&lt;&gt;"")),SUM(($DM$17:$DM$192&lt;&gt;ROW($B121))*($DN$17:$DN$192=$B121)*($DP$17:$DP$192&gt;$F121)*($DO$17:$DO$192&lt;$J121)),0)</f>
        <v>0</v>
      </c>
      <c r="ED121" s="9">
        <f t="shared" ca="1" si="149"/>
        <v>0</v>
      </c>
    </row>
    <row r="122" spans="2:134" ht="21.75" customHeight="1" x14ac:dyDescent="0.4">
      <c r="B122" s="86"/>
      <c r="C122" s="86"/>
      <c r="D122" s="132" t="str">
        <f t="shared" si="171"/>
        <v/>
      </c>
      <c r="E122" s="132"/>
      <c r="F122" s="88"/>
      <c r="G122" s="88"/>
      <c r="H122" s="88"/>
      <c r="I122" s="88"/>
      <c r="J122" s="88"/>
      <c r="K122" s="88"/>
      <c r="L122" s="88"/>
      <c r="M122" s="88"/>
      <c r="N122" s="89"/>
      <c r="O122" s="89"/>
      <c r="P122" s="89"/>
      <c r="Q122" s="89"/>
      <c r="R122" s="89"/>
      <c r="S122" s="89"/>
      <c r="T122" s="89"/>
      <c r="U122" s="89"/>
      <c r="V122" s="89"/>
      <c r="W122" s="133" t="str">
        <f t="shared" si="172"/>
        <v/>
      </c>
      <c r="X122" s="133"/>
      <c r="Y122" s="133"/>
      <c r="Z122" s="133" t="str">
        <f t="shared" si="173"/>
        <v/>
      </c>
      <c r="AA122" s="133"/>
      <c r="AB122" s="133"/>
      <c r="AC122" s="134" t="str">
        <f t="shared" si="174"/>
        <v/>
      </c>
      <c r="AD122" s="134"/>
      <c r="AE122" s="134"/>
      <c r="AF122" s="134"/>
      <c r="AG122" s="134" t="str">
        <f t="shared" si="175"/>
        <v/>
      </c>
      <c r="AH122" s="134"/>
      <c r="AI122" s="134"/>
      <c r="AJ122" s="134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20"/>
      <c r="AX122" s="10" t="str">
        <f t="shared" si="154"/>
        <v/>
      </c>
      <c r="AY122" s="10" t="str">
        <f t="shared" si="155"/>
        <v/>
      </c>
      <c r="AZ122" s="21" t="str">
        <f t="shared" si="156"/>
        <v/>
      </c>
      <c r="BA122" s="21" t="str">
        <f t="shared" si="157"/>
        <v/>
      </c>
      <c r="BB122" s="10" t="str">
        <f t="shared" si="100"/>
        <v/>
      </c>
      <c r="BC122" s="10" t="str">
        <f t="shared" si="158"/>
        <v/>
      </c>
      <c r="BD122" s="10" t="str">
        <f t="shared" si="159"/>
        <v/>
      </c>
      <c r="BE122" s="9" t="str">
        <f t="shared" si="101"/>
        <v/>
      </c>
      <c r="BF122" s="9" t="str">
        <f t="shared" si="102"/>
        <v/>
      </c>
      <c r="BG122" s="21" t="str">
        <f t="shared" si="103"/>
        <v/>
      </c>
      <c r="BH122" s="21" t="str">
        <f t="shared" si="104"/>
        <v/>
      </c>
      <c r="BI122" s="9" t="str">
        <f t="shared" si="150"/>
        <v/>
      </c>
      <c r="BJ122" s="10" t="str">
        <f t="shared" si="105"/>
        <v/>
      </c>
      <c r="BK122" s="9" t="str">
        <f t="shared" si="106"/>
        <v/>
      </c>
      <c r="BL122" s="9" t="str">
        <f t="shared" si="107"/>
        <v/>
      </c>
      <c r="BM122" s="9" t="str">
        <f t="shared" si="108"/>
        <v/>
      </c>
      <c r="BN122" s="9" t="e">
        <f ca="1">IF(AND($AX$3&lt;&gt;"",BG122&lt;&gt;"",BI122&gt;=IF(BI123="",0,BI123)),SUM(INDIRECT("bm"&amp;ROW()-BI122+1):BM122),"")</f>
        <v>#N/A</v>
      </c>
      <c r="BO122" s="9" t="e">
        <f t="shared" ca="1" si="109"/>
        <v>#N/A</v>
      </c>
      <c r="BP122" s="9" t="str">
        <f ca="1">IF(ISERROR(VLOOKUP(BO122*60,単価表!$B$4:$H$51,$AY$3,FALSE)),"",VLOOKUP(BO122*60,単価表!$B$4:$H$51,$AY$3,FALSE))</f>
        <v/>
      </c>
      <c r="BQ122" s="9" t="str">
        <f t="shared" si="110"/>
        <v/>
      </c>
      <c r="BR122" s="9" t="str">
        <f t="shared" si="111"/>
        <v/>
      </c>
      <c r="BS122" s="9" t="str">
        <f t="shared" si="112"/>
        <v/>
      </c>
      <c r="BT122" s="9" t="str">
        <f t="shared" si="113"/>
        <v/>
      </c>
      <c r="BU122" s="21" t="str">
        <f t="shared" si="114"/>
        <v/>
      </c>
      <c r="BV122" s="21" t="str">
        <f t="shared" si="115"/>
        <v/>
      </c>
      <c r="BW122" s="10" t="str">
        <f t="shared" si="116"/>
        <v/>
      </c>
      <c r="BX122" s="9" t="str">
        <f t="shared" si="117"/>
        <v/>
      </c>
      <c r="BY122" s="9" t="str">
        <f t="shared" si="118"/>
        <v/>
      </c>
      <c r="BZ122" s="9" t="str">
        <f t="shared" si="119"/>
        <v/>
      </c>
      <c r="CA122" s="21" t="str">
        <f t="shared" si="120"/>
        <v/>
      </c>
      <c r="CB122" s="21" t="str">
        <f t="shared" si="121"/>
        <v/>
      </c>
      <c r="CC122" s="9" t="str">
        <f t="shared" si="151"/>
        <v/>
      </c>
      <c r="CD122" s="9" t="str">
        <f t="shared" si="122"/>
        <v/>
      </c>
      <c r="CE122" s="9" t="str">
        <f t="shared" si="123"/>
        <v/>
      </c>
      <c r="CF122" s="9" t="e">
        <f ca="1">IF(AND($AX$3&lt;&gt;"",CA122&lt;&gt;"",CC122&gt;=IF(CC123="",0,CC123)),SUM(INDIRECT("ce"&amp;ROW()-CC122+1):CE122),"")</f>
        <v>#N/A</v>
      </c>
      <c r="CG122" s="9" t="e">
        <f t="shared" ca="1" si="124"/>
        <v>#N/A</v>
      </c>
      <c r="CH122" s="9" t="str">
        <f ca="1">IF(ISERROR(VLOOKUP(CG122*60,単価表!$B$4:$H$51,$AY$3,FALSE)),"",VLOOKUP(CG122*60,単価表!$B$4:$H$51,$AY$3,FALSE))</f>
        <v/>
      </c>
      <c r="CI122" s="9" t="str">
        <f ca="1">IF(CH122="","",CH122+IF(OR(TEXT($AX$3,"000000")="651000",TEXT($AX$3,"000000")="652000",TEXT($AX$3,"000000")="653000"),VLOOKUP(CG122*60,単価表!$B$4:$H$51,$AZ$3,FALSE),0))</f>
        <v/>
      </c>
      <c r="CJ122" s="9" t="str">
        <f t="shared" si="125"/>
        <v/>
      </c>
      <c r="CK122" s="9" t="str">
        <f t="shared" si="126"/>
        <v/>
      </c>
      <c r="CL122" s="9" t="str">
        <f t="shared" si="160"/>
        <v/>
      </c>
      <c r="CM122" s="9" t="str">
        <f t="shared" si="161"/>
        <v/>
      </c>
      <c r="CN122" s="21" t="str">
        <f t="shared" si="162"/>
        <v/>
      </c>
      <c r="CO122" s="21" t="str">
        <f t="shared" si="163"/>
        <v/>
      </c>
      <c r="CP122" s="10" t="str">
        <f t="shared" si="127"/>
        <v/>
      </c>
      <c r="CQ122" s="9" t="str">
        <f t="shared" si="164"/>
        <v/>
      </c>
      <c r="CR122" s="9" t="str">
        <f t="shared" si="165"/>
        <v/>
      </c>
      <c r="CS122" s="9" t="str">
        <f t="shared" si="128"/>
        <v/>
      </c>
      <c r="CT122" s="9" t="str">
        <f t="shared" si="129"/>
        <v/>
      </c>
      <c r="CU122" s="21" t="str">
        <f t="shared" si="130"/>
        <v/>
      </c>
      <c r="CV122" s="21" t="str">
        <f t="shared" si="131"/>
        <v/>
      </c>
      <c r="CW122" s="9" t="str">
        <f t="shared" si="152"/>
        <v/>
      </c>
      <c r="CX122" s="9" t="str">
        <f t="shared" si="132"/>
        <v/>
      </c>
      <c r="CY122" s="9" t="str">
        <f t="shared" si="133"/>
        <v/>
      </c>
      <c r="CZ122" s="9" t="str">
        <f t="shared" si="134"/>
        <v/>
      </c>
      <c r="DA122" s="9" t="str">
        <f t="shared" si="135"/>
        <v/>
      </c>
      <c r="DB122" s="9" t="e">
        <f ca="1">IF(AND($AX$3&lt;&gt;"",CU122&lt;&gt;"",CW122&gt;=IF(CW123="",0,CW123)),SUM(INDIRECT("da"&amp;ROW()-CW122+1):DA122),"")</f>
        <v>#N/A</v>
      </c>
      <c r="DC122" s="9" t="e">
        <f t="shared" ca="1" si="136"/>
        <v>#N/A</v>
      </c>
      <c r="DD122" s="9" t="str">
        <f ca="1">IF(ISERROR(VLOOKUP(DC122*60,単価表!$B$4:$G$51,$AY$3,FALSE)),"",VLOOKUP(DC122*60,単価表!$B$4:$G$51,$AY$3,FALSE))</f>
        <v/>
      </c>
      <c r="DE122" s="9" t="str">
        <f t="shared" si="137"/>
        <v/>
      </c>
      <c r="DF122" s="9" t="str">
        <f t="shared" si="138"/>
        <v/>
      </c>
      <c r="DG122" s="9" t="str">
        <f t="shared" si="166"/>
        <v/>
      </c>
      <c r="DH122" s="9" t="str">
        <f t="shared" si="167"/>
        <v/>
      </c>
      <c r="DI122" s="21" t="str">
        <f t="shared" si="168"/>
        <v/>
      </c>
      <c r="DJ122" s="21" t="str">
        <f t="shared" si="169"/>
        <v/>
      </c>
      <c r="DK122" s="10" t="str">
        <f t="shared" si="139"/>
        <v/>
      </c>
      <c r="DL122" s="9" t="str">
        <f t="shared" si="170"/>
        <v/>
      </c>
      <c r="DM122" s="9" t="str">
        <f t="shared" si="140"/>
        <v/>
      </c>
      <c r="DN122" s="9" t="str">
        <f t="shared" si="141"/>
        <v/>
      </c>
      <c r="DO122" s="21" t="str">
        <f t="shared" si="142"/>
        <v/>
      </c>
      <c r="DP122" s="21" t="str">
        <f t="shared" si="143"/>
        <v/>
      </c>
      <c r="DQ122" s="9" t="str">
        <f t="shared" si="153"/>
        <v/>
      </c>
      <c r="DR122" s="9" t="str">
        <f t="shared" si="144"/>
        <v/>
      </c>
      <c r="DS122" s="9" t="str">
        <f t="shared" si="145"/>
        <v/>
      </c>
      <c r="DT122" s="9" t="e">
        <f ca="1">IF(AND($AX$3&lt;&gt;"",DO122&lt;&gt;"",DQ122&gt;=IF(DQ123="",0,DQ123)),SUM(INDIRECT("ds"&amp;ROW()-DQ122+1):DS122),"")</f>
        <v>#N/A</v>
      </c>
      <c r="DU122" s="9" t="e">
        <f t="shared" ca="1" si="146"/>
        <v>#N/A</v>
      </c>
      <c r="DV122" s="9" t="str">
        <f ca="1">IF(ISERROR(VLOOKUP(DU122*60,単価表!$B$4:$H$51,$AY$3,FALSE)),"",VLOOKUP(DU122*60,単価表!$B$4:$H$51,$AY$3,FALSE))</f>
        <v/>
      </c>
      <c r="DW122" s="9" t="str">
        <f ca="1">IF(DV122="","",DV122+IF(OR(TEXT($AX$3,"000000")="651000",TEXT($AX$3,"000000")="652000",TEXT($AX$3,"000000")="653000"),VLOOKUP(DU122*60,単価表!$B$4:$H$51,$AZ$3,FALSE),0))</f>
        <v/>
      </c>
      <c r="DX122" s="9" t="str">
        <f t="shared" si="147"/>
        <v/>
      </c>
      <c r="DY122" s="9" t="str">
        <f t="shared" si="148"/>
        <v/>
      </c>
      <c r="DZ122" s="9" cm="1">
        <f t="array" ref="DZ122">IF(AND($B122&lt;&gt;"",$F122&lt;&gt;"",$J122&lt;&gt;"",OR($N122&lt;&gt;"",$Q122&lt;&gt;"",$T122&lt;&gt;"")),SUM(($BE$17:$BE$192&lt;&gt;ROW($B122))*($BF$17:$BF$192=$B122)*($BH$17:$BH$192&gt;$F122)*($BG$17:$BG$192&lt;$J122)),0)</f>
        <v>0</v>
      </c>
      <c r="EA122" s="9" cm="1">
        <f t="array" ref="EA122">IF(AND($B122&lt;&gt;"",$F122&lt;&gt;"",$J122&lt;&gt;"",OR($N122&lt;&gt;"",$Q122&lt;&gt;"",$T122&lt;&gt;"")),SUM(($BY$17:$BY$192&lt;&gt;ROW($B122))*($BZ$17:$BZ$192=$B122)*($CB$17:$CB$192&gt;$F122)*($CA$17:$CA$192&lt;$J122)),0)</f>
        <v>0</v>
      </c>
      <c r="EB122" s="9" cm="1">
        <f t="array" ref="EB122">IF(AND($B122&lt;&gt;"",$F122&lt;&gt;"",$J122&lt;&gt;"",OR($N122&lt;&gt;"",$Q122&lt;&gt;"",$T122&lt;&gt;"")),SUM(($CS$17:$CS$192&lt;&gt;ROW($B122))*($CT$17:$CT$192=$B122)*($CV$17:$CV$192&gt;$F122)*($CU$17:$CU$192&lt;$J122)),0)</f>
        <v>0</v>
      </c>
      <c r="EC122" s="9" cm="1">
        <f t="array" ref="EC122">IF(AND($B122&lt;&gt;"",$F122&lt;&gt;"",$J122&lt;&gt;"",OR($N122&lt;&gt;"",$Q122&lt;&gt;"",$T122&lt;&gt;"")),SUM(($DM$17:$DM$192&lt;&gt;ROW($B122))*($DN$17:$DN$192=$B122)*($DP$17:$DP$192&gt;$F122)*($DO$17:$DO$192&lt;$J122)),0)</f>
        <v>0</v>
      </c>
      <c r="ED122" s="9">
        <f t="shared" ca="1" si="149"/>
        <v>0</v>
      </c>
    </row>
    <row r="123" spans="2:134" ht="21.75" customHeight="1" x14ac:dyDescent="0.4">
      <c r="B123" s="86"/>
      <c r="C123" s="86"/>
      <c r="D123" s="132" t="str">
        <f t="shared" si="171"/>
        <v/>
      </c>
      <c r="E123" s="132"/>
      <c r="F123" s="88"/>
      <c r="G123" s="88"/>
      <c r="H123" s="88"/>
      <c r="I123" s="88"/>
      <c r="J123" s="88"/>
      <c r="K123" s="88"/>
      <c r="L123" s="88"/>
      <c r="M123" s="88"/>
      <c r="N123" s="89"/>
      <c r="O123" s="89"/>
      <c r="P123" s="89"/>
      <c r="Q123" s="89"/>
      <c r="R123" s="89"/>
      <c r="S123" s="89"/>
      <c r="T123" s="89"/>
      <c r="U123" s="89"/>
      <c r="V123" s="89"/>
      <c r="W123" s="133" t="str">
        <f t="shared" si="172"/>
        <v/>
      </c>
      <c r="X123" s="133"/>
      <c r="Y123" s="133"/>
      <c r="Z123" s="133" t="str">
        <f t="shared" si="173"/>
        <v/>
      </c>
      <c r="AA123" s="133"/>
      <c r="AB123" s="133"/>
      <c r="AC123" s="134" t="str">
        <f t="shared" si="174"/>
        <v/>
      </c>
      <c r="AD123" s="134"/>
      <c r="AE123" s="134"/>
      <c r="AF123" s="134"/>
      <c r="AG123" s="134" t="str">
        <f t="shared" si="175"/>
        <v/>
      </c>
      <c r="AH123" s="134"/>
      <c r="AI123" s="134"/>
      <c r="AJ123" s="134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20"/>
      <c r="AX123" s="10" t="str">
        <f t="shared" si="154"/>
        <v/>
      </c>
      <c r="AY123" s="10" t="str">
        <f t="shared" si="155"/>
        <v/>
      </c>
      <c r="AZ123" s="21" t="str">
        <f t="shared" si="156"/>
        <v/>
      </c>
      <c r="BA123" s="21" t="str">
        <f t="shared" si="157"/>
        <v/>
      </c>
      <c r="BB123" s="10" t="str">
        <f t="shared" si="100"/>
        <v/>
      </c>
      <c r="BC123" s="10" t="str">
        <f t="shared" si="158"/>
        <v/>
      </c>
      <c r="BD123" s="10" t="str">
        <f t="shared" si="159"/>
        <v/>
      </c>
      <c r="BE123" s="9" t="str">
        <f t="shared" si="101"/>
        <v/>
      </c>
      <c r="BF123" s="9" t="str">
        <f t="shared" si="102"/>
        <v/>
      </c>
      <c r="BG123" s="21" t="str">
        <f t="shared" si="103"/>
        <v/>
      </c>
      <c r="BH123" s="21" t="str">
        <f t="shared" si="104"/>
        <v/>
      </c>
      <c r="BI123" s="9" t="str">
        <f t="shared" si="150"/>
        <v/>
      </c>
      <c r="BJ123" s="10" t="str">
        <f t="shared" si="105"/>
        <v/>
      </c>
      <c r="BK123" s="9" t="str">
        <f t="shared" si="106"/>
        <v/>
      </c>
      <c r="BL123" s="9" t="str">
        <f t="shared" si="107"/>
        <v/>
      </c>
      <c r="BM123" s="9" t="str">
        <f t="shared" si="108"/>
        <v/>
      </c>
      <c r="BN123" s="9" t="e">
        <f ca="1">IF(AND($AX$3&lt;&gt;"",BG123&lt;&gt;"",BI123&gt;=IF(BI124="",0,BI124)),SUM(INDIRECT("bm"&amp;ROW()-BI123+1):BM123),"")</f>
        <v>#N/A</v>
      </c>
      <c r="BO123" s="9" t="e">
        <f t="shared" ca="1" si="109"/>
        <v>#N/A</v>
      </c>
      <c r="BP123" s="9" t="str">
        <f ca="1">IF(ISERROR(VLOOKUP(BO123*60,単価表!$B$4:$H$51,$AY$3,FALSE)),"",VLOOKUP(BO123*60,単価表!$B$4:$H$51,$AY$3,FALSE))</f>
        <v/>
      </c>
      <c r="BQ123" s="9" t="str">
        <f t="shared" si="110"/>
        <v/>
      </c>
      <c r="BR123" s="9" t="str">
        <f t="shared" si="111"/>
        <v/>
      </c>
      <c r="BS123" s="9" t="str">
        <f t="shared" si="112"/>
        <v/>
      </c>
      <c r="BT123" s="9" t="str">
        <f t="shared" si="113"/>
        <v/>
      </c>
      <c r="BU123" s="21" t="str">
        <f t="shared" si="114"/>
        <v/>
      </c>
      <c r="BV123" s="21" t="str">
        <f t="shared" si="115"/>
        <v/>
      </c>
      <c r="BW123" s="10" t="str">
        <f t="shared" si="116"/>
        <v/>
      </c>
      <c r="BX123" s="9" t="str">
        <f t="shared" si="117"/>
        <v/>
      </c>
      <c r="BY123" s="9" t="str">
        <f t="shared" si="118"/>
        <v/>
      </c>
      <c r="BZ123" s="9" t="str">
        <f t="shared" si="119"/>
        <v/>
      </c>
      <c r="CA123" s="21" t="str">
        <f t="shared" si="120"/>
        <v/>
      </c>
      <c r="CB123" s="21" t="str">
        <f t="shared" si="121"/>
        <v/>
      </c>
      <c r="CC123" s="9" t="str">
        <f t="shared" si="151"/>
        <v/>
      </c>
      <c r="CD123" s="9" t="str">
        <f t="shared" si="122"/>
        <v/>
      </c>
      <c r="CE123" s="9" t="str">
        <f t="shared" si="123"/>
        <v/>
      </c>
      <c r="CF123" s="9" t="e">
        <f ca="1">IF(AND($AX$3&lt;&gt;"",CA123&lt;&gt;"",CC123&gt;=IF(CC124="",0,CC124)),SUM(INDIRECT("ce"&amp;ROW()-CC123+1):CE123),"")</f>
        <v>#N/A</v>
      </c>
      <c r="CG123" s="9" t="e">
        <f t="shared" ca="1" si="124"/>
        <v>#N/A</v>
      </c>
      <c r="CH123" s="9" t="str">
        <f ca="1">IF(ISERROR(VLOOKUP(CG123*60,単価表!$B$4:$H$51,$AY$3,FALSE)),"",VLOOKUP(CG123*60,単価表!$B$4:$H$51,$AY$3,FALSE))</f>
        <v/>
      </c>
      <c r="CI123" s="9" t="str">
        <f ca="1">IF(CH123="","",CH123+IF(OR(TEXT($AX$3,"000000")="651000",TEXT($AX$3,"000000")="652000",TEXT($AX$3,"000000")="653000"),VLOOKUP(CG123*60,単価表!$B$4:$H$51,$AZ$3,FALSE),0))</f>
        <v/>
      </c>
      <c r="CJ123" s="9" t="str">
        <f t="shared" si="125"/>
        <v/>
      </c>
      <c r="CK123" s="9" t="str">
        <f t="shared" si="126"/>
        <v/>
      </c>
      <c r="CL123" s="9" t="str">
        <f t="shared" si="160"/>
        <v/>
      </c>
      <c r="CM123" s="9" t="str">
        <f t="shared" si="161"/>
        <v/>
      </c>
      <c r="CN123" s="21" t="str">
        <f t="shared" si="162"/>
        <v/>
      </c>
      <c r="CO123" s="21" t="str">
        <f t="shared" si="163"/>
        <v/>
      </c>
      <c r="CP123" s="10" t="str">
        <f t="shared" si="127"/>
        <v/>
      </c>
      <c r="CQ123" s="9" t="str">
        <f t="shared" si="164"/>
        <v/>
      </c>
      <c r="CR123" s="9" t="str">
        <f t="shared" si="165"/>
        <v/>
      </c>
      <c r="CS123" s="9" t="str">
        <f t="shared" si="128"/>
        <v/>
      </c>
      <c r="CT123" s="9" t="str">
        <f t="shared" si="129"/>
        <v/>
      </c>
      <c r="CU123" s="21" t="str">
        <f t="shared" si="130"/>
        <v/>
      </c>
      <c r="CV123" s="21" t="str">
        <f t="shared" si="131"/>
        <v/>
      </c>
      <c r="CW123" s="9" t="str">
        <f t="shared" si="152"/>
        <v/>
      </c>
      <c r="CX123" s="9" t="str">
        <f t="shared" si="132"/>
        <v/>
      </c>
      <c r="CY123" s="9" t="str">
        <f t="shared" si="133"/>
        <v/>
      </c>
      <c r="CZ123" s="9" t="str">
        <f t="shared" si="134"/>
        <v/>
      </c>
      <c r="DA123" s="9" t="str">
        <f t="shared" si="135"/>
        <v/>
      </c>
      <c r="DB123" s="9" t="e">
        <f ca="1">IF(AND($AX$3&lt;&gt;"",CU123&lt;&gt;"",CW123&gt;=IF(CW124="",0,CW124)),SUM(INDIRECT("da"&amp;ROW()-CW123+1):DA123),"")</f>
        <v>#N/A</v>
      </c>
      <c r="DC123" s="9" t="e">
        <f t="shared" ca="1" si="136"/>
        <v>#N/A</v>
      </c>
      <c r="DD123" s="9" t="str">
        <f ca="1">IF(ISERROR(VLOOKUP(DC123*60,単価表!$B$4:$G$51,$AY$3,FALSE)),"",VLOOKUP(DC123*60,単価表!$B$4:$G$51,$AY$3,FALSE))</f>
        <v/>
      </c>
      <c r="DE123" s="9" t="str">
        <f t="shared" si="137"/>
        <v/>
      </c>
      <c r="DF123" s="9" t="str">
        <f t="shared" si="138"/>
        <v/>
      </c>
      <c r="DG123" s="9" t="str">
        <f t="shared" si="166"/>
        <v/>
      </c>
      <c r="DH123" s="9" t="str">
        <f t="shared" si="167"/>
        <v/>
      </c>
      <c r="DI123" s="21" t="str">
        <f t="shared" si="168"/>
        <v/>
      </c>
      <c r="DJ123" s="21" t="str">
        <f t="shared" si="169"/>
        <v/>
      </c>
      <c r="DK123" s="10" t="str">
        <f t="shared" si="139"/>
        <v/>
      </c>
      <c r="DL123" s="9" t="str">
        <f t="shared" si="170"/>
        <v/>
      </c>
      <c r="DM123" s="9" t="str">
        <f t="shared" si="140"/>
        <v/>
      </c>
      <c r="DN123" s="9" t="str">
        <f t="shared" si="141"/>
        <v/>
      </c>
      <c r="DO123" s="21" t="str">
        <f t="shared" si="142"/>
        <v/>
      </c>
      <c r="DP123" s="21" t="str">
        <f t="shared" si="143"/>
        <v/>
      </c>
      <c r="DQ123" s="9" t="str">
        <f t="shared" si="153"/>
        <v/>
      </c>
      <c r="DR123" s="9" t="str">
        <f t="shared" si="144"/>
        <v/>
      </c>
      <c r="DS123" s="9" t="str">
        <f t="shared" si="145"/>
        <v/>
      </c>
      <c r="DT123" s="9" t="e">
        <f ca="1">IF(AND($AX$3&lt;&gt;"",DO123&lt;&gt;"",DQ123&gt;=IF(DQ124="",0,DQ124)),SUM(INDIRECT("ds"&amp;ROW()-DQ123+1):DS123),"")</f>
        <v>#N/A</v>
      </c>
      <c r="DU123" s="9" t="e">
        <f t="shared" ca="1" si="146"/>
        <v>#N/A</v>
      </c>
      <c r="DV123" s="9" t="str">
        <f ca="1">IF(ISERROR(VLOOKUP(DU123*60,単価表!$B$4:$H$51,$AY$3,FALSE)),"",VLOOKUP(DU123*60,単価表!$B$4:$H$51,$AY$3,FALSE))</f>
        <v/>
      </c>
      <c r="DW123" s="9" t="str">
        <f ca="1">IF(DV123="","",DV123+IF(OR(TEXT($AX$3,"000000")="651000",TEXT($AX$3,"000000")="652000",TEXT($AX$3,"000000")="653000"),VLOOKUP(DU123*60,単価表!$B$4:$H$51,$AZ$3,FALSE),0))</f>
        <v/>
      </c>
      <c r="DX123" s="9" t="str">
        <f t="shared" si="147"/>
        <v/>
      </c>
      <c r="DY123" s="9" t="str">
        <f t="shared" si="148"/>
        <v/>
      </c>
      <c r="DZ123" s="9" cm="1">
        <f t="array" ref="DZ123">IF(AND($B123&lt;&gt;"",$F123&lt;&gt;"",$J123&lt;&gt;"",OR($N123&lt;&gt;"",$Q123&lt;&gt;"",$T123&lt;&gt;"")),SUM(($BE$17:$BE$192&lt;&gt;ROW($B123))*($BF$17:$BF$192=$B123)*($BH$17:$BH$192&gt;$F123)*($BG$17:$BG$192&lt;$J123)),0)</f>
        <v>0</v>
      </c>
      <c r="EA123" s="9" cm="1">
        <f t="array" ref="EA123">IF(AND($B123&lt;&gt;"",$F123&lt;&gt;"",$J123&lt;&gt;"",OR($N123&lt;&gt;"",$Q123&lt;&gt;"",$T123&lt;&gt;"")),SUM(($BY$17:$BY$192&lt;&gt;ROW($B123))*($BZ$17:$BZ$192=$B123)*($CB$17:$CB$192&gt;$F123)*($CA$17:$CA$192&lt;$J123)),0)</f>
        <v>0</v>
      </c>
      <c r="EB123" s="9" cm="1">
        <f t="array" ref="EB123">IF(AND($B123&lt;&gt;"",$F123&lt;&gt;"",$J123&lt;&gt;"",OR($N123&lt;&gt;"",$Q123&lt;&gt;"",$T123&lt;&gt;"")),SUM(($CS$17:$CS$192&lt;&gt;ROW($B123))*($CT$17:$CT$192=$B123)*($CV$17:$CV$192&gt;$F123)*($CU$17:$CU$192&lt;$J123)),0)</f>
        <v>0</v>
      </c>
      <c r="EC123" s="9" cm="1">
        <f t="array" ref="EC123">IF(AND($B123&lt;&gt;"",$F123&lt;&gt;"",$J123&lt;&gt;"",OR($N123&lt;&gt;"",$Q123&lt;&gt;"",$T123&lt;&gt;"")),SUM(($DM$17:$DM$192&lt;&gt;ROW($B123))*($DN$17:$DN$192=$B123)*($DP$17:$DP$192&gt;$F123)*($DO$17:$DO$192&lt;$J123)),0)</f>
        <v>0</v>
      </c>
      <c r="ED123" s="9">
        <f t="shared" ca="1" si="149"/>
        <v>0</v>
      </c>
    </row>
    <row r="124" spans="2:134" ht="21.75" customHeight="1" x14ac:dyDescent="0.4">
      <c r="B124" s="86"/>
      <c r="C124" s="86"/>
      <c r="D124" s="132" t="str">
        <f t="shared" si="171"/>
        <v/>
      </c>
      <c r="E124" s="132"/>
      <c r="F124" s="88"/>
      <c r="G124" s="88"/>
      <c r="H124" s="88"/>
      <c r="I124" s="88"/>
      <c r="J124" s="88"/>
      <c r="K124" s="88"/>
      <c r="L124" s="88"/>
      <c r="M124" s="88"/>
      <c r="N124" s="89"/>
      <c r="O124" s="89"/>
      <c r="P124" s="89"/>
      <c r="Q124" s="89"/>
      <c r="R124" s="89"/>
      <c r="S124" s="89"/>
      <c r="T124" s="89"/>
      <c r="U124" s="89"/>
      <c r="V124" s="89"/>
      <c r="W124" s="133" t="str">
        <f t="shared" si="172"/>
        <v/>
      </c>
      <c r="X124" s="133"/>
      <c r="Y124" s="133"/>
      <c r="Z124" s="133" t="str">
        <f t="shared" si="173"/>
        <v/>
      </c>
      <c r="AA124" s="133"/>
      <c r="AB124" s="133"/>
      <c r="AC124" s="134" t="str">
        <f t="shared" si="174"/>
        <v/>
      </c>
      <c r="AD124" s="134"/>
      <c r="AE124" s="134"/>
      <c r="AF124" s="134"/>
      <c r="AG124" s="134" t="str">
        <f t="shared" si="175"/>
        <v/>
      </c>
      <c r="AH124" s="134"/>
      <c r="AI124" s="134"/>
      <c r="AJ124" s="134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20"/>
      <c r="AX124" s="10" t="str">
        <f t="shared" si="154"/>
        <v/>
      </c>
      <c r="AY124" s="10" t="str">
        <f t="shared" si="155"/>
        <v/>
      </c>
      <c r="AZ124" s="21" t="str">
        <f t="shared" si="156"/>
        <v/>
      </c>
      <c r="BA124" s="21" t="str">
        <f t="shared" si="157"/>
        <v/>
      </c>
      <c r="BB124" s="10" t="str">
        <f t="shared" si="100"/>
        <v/>
      </c>
      <c r="BC124" s="10" t="str">
        <f t="shared" si="158"/>
        <v/>
      </c>
      <c r="BD124" s="10" t="str">
        <f t="shared" si="159"/>
        <v/>
      </c>
      <c r="BE124" s="9" t="str">
        <f t="shared" si="101"/>
        <v/>
      </c>
      <c r="BF124" s="9" t="str">
        <f t="shared" si="102"/>
        <v/>
      </c>
      <c r="BG124" s="21" t="str">
        <f t="shared" si="103"/>
        <v/>
      </c>
      <c r="BH124" s="21" t="str">
        <f t="shared" si="104"/>
        <v/>
      </c>
      <c r="BI124" s="9" t="str">
        <f t="shared" si="150"/>
        <v/>
      </c>
      <c r="BJ124" s="10" t="str">
        <f t="shared" si="105"/>
        <v/>
      </c>
      <c r="BK124" s="9" t="str">
        <f t="shared" si="106"/>
        <v/>
      </c>
      <c r="BL124" s="9" t="str">
        <f t="shared" si="107"/>
        <v/>
      </c>
      <c r="BM124" s="9" t="str">
        <f t="shared" si="108"/>
        <v/>
      </c>
      <c r="BN124" s="9" t="e">
        <f ca="1">IF(AND($AX$3&lt;&gt;"",BG124&lt;&gt;"",BI124&gt;=IF(BI125="",0,BI125)),SUM(INDIRECT("bm"&amp;ROW()-BI124+1):BM124),"")</f>
        <v>#N/A</v>
      </c>
      <c r="BO124" s="9" t="e">
        <f t="shared" ca="1" si="109"/>
        <v>#N/A</v>
      </c>
      <c r="BP124" s="9" t="str">
        <f ca="1">IF(ISERROR(VLOOKUP(BO124*60,単価表!$B$4:$H$51,$AY$3,FALSE)),"",VLOOKUP(BO124*60,単価表!$B$4:$H$51,$AY$3,FALSE))</f>
        <v/>
      </c>
      <c r="BQ124" s="9" t="str">
        <f t="shared" si="110"/>
        <v/>
      </c>
      <c r="BR124" s="9" t="str">
        <f t="shared" si="111"/>
        <v/>
      </c>
      <c r="BS124" s="9" t="str">
        <f t="shared" si="112"/>
        <v/>
      </c>
      <c r="BT124" s="9" t="str">
        <f t="shared" si="113"/>
        <v/>
      </c>
      <c r="BU124" s="21" t="str">
        <f t="shared" si="114"/>
        <v/>
      </c>
      <c r="BV124" s="21" t="str">
        <f t="shared" si="115"/>
        <v/>
      </c>
      <c r="BW124" s="10" t="str">
        <f t="shared" si="116"/>
        <v/>
      </c>
      <c r="BX124" s="9" t="str">
        <f t="shared" si="117"/>
        <v/>
      </c>
      <c r="BY124" s="9" t="str">
        <f t="shared" si="118"/>
        <v/>
      </c>
      <c r="BZ124" s="9" t="str">
        <f t="shared" si="119"/>
        <v/>
      </c>
      <c r="CA124" s="21" t="str">
        <f t="shared" si="120"/>
        <v/>
      </c>
      <c r="CB124" s="21" t="str">
        <f t="shared" si="121"/>
        <v/>
      </c>
      <c r="CC124" s="9" t="str">
        <f t="shared" si="151"/>
        <v/>
      </c>
      <c r="CD124" s="9" t="str">
        <f t="shared" si="122"/>
        <v/>
      </c>
      <c r="CE124" s="9" t="str">
        <f t="shared" si="123"/>
        <v/>
      </c>
      <c r="CF124" s="9" t="e">
        <f ca="1">IF(AND($AX$3&lt;&gt;"",CA124&lt;&gt;"",CC124&gt;=IF(CC125="",0,CC125)),SUM(INDIRECT("ce"&amp;ROW()-CC124+1):CE124),"")</f>
        <v>#N/A</v>
      </c>
      <c r="CG124" s="9" t="e">
        <f t="shared" ca="1" si="124"/>
        <v>#N/A</v>
      </c>
      <c r="CH124" s="9" t="str">
        <f ca="1">IF(ISERROR(VLOOKUP(CG124*60,単価表!$B$4:$H$51,$AY$3,FALSE)),"",VLOOKUP(CG124*60,単価表!$B$4:$H$51,$AY$3,FALSE))</f>
        <v/>
      </c>
      <c r="CI124" s="9" t="str">
        <f ca="1">IF(CH124="","",CH124+IF(OR(TEXT($AX$3,"000000")="651000",TEXT($AX$3,"000000")="652000",TEXT($AX$3,"000000")="653000"),VLOOKUP(CG124*60,単価表!$B$4:$H$51,$AZ$3,FALSE),0))</f>
        <v/>
      </c>
      <c r="CJ124" s="9" t="str">
        <f t="shared" si="125"/>
        <v/>
      </c>
      <c r="CK124" s="9" t="str">
        <f t="shared" si="126"/>
        <v/>
      </c>
      <c r="CL124" s="9" t="str">
        <f t="shared" si="160"/>
        <v/>
      </c>
      <c r="CM124" s="9" t="str">
        <f t="shared" si="161"/>
        <v/>
      </c>
      <c r="CN124" s="21" t="str">
        <f t="shared" si="162"/>
        <v/>
      </c>
      <c r="CO124" s="21" t="str">
        <f t="shared" si="163"/>
        <v/>
      </c>
      <c r="CP124" s="10" t="str">
        <f t="shared" si="127"/>
        <v/>
      </c>
      <c r="CQ124" s="9" t="str">
        <f t="shared" si="164"/>
        <v/>
      </c>
      <c r="CR124" s="9" t="str">
        <f t="shared" si="165"/>
        <v/>
      </c>
      <c r="CS124" s="9" t="str">
        <f t="shared" si="128"/>
        <v/>
      </c>
      <c r="CT124" s="9" t="str">
        <f t="shared" si="129"/>
        <v/>
      </c>
      <c r="CU124" s="21" t="str">
        <f t="shared" si="130"/>
        <v/>
      </c>
      <c r="CV124" s="21" t="str">
        <f t="shared" si="131"/>
        <v/>
      </c>
      <c r="CW124" s="9" t="str">
        <f t="shared" si="152"/>
        <v/>
      </c>
      <c r="CX124" s="9" t="str">
        <f t="shared" si="132"/>
        <v/>
      </c>
      <c r="CY124" s="9" t="str">
        <f t="shared" si="133"/>
        <v/>
      </c>
      <c r="CZ124" s="9" t="str">
        <f t="shared" si="134"/>
        <v/>
      </c>
      <c r="DA124" s="9" t="str">
        <f t="shared" si="135"/>
        <v/>
      </c>
      <c r="DB124" s="9" t="e">
        <f ca="1">IF(AND($AX$3&lt;&gt;"",CU124&lt;&gt;"",CW124&gt;=IF(CW125="",0,CW125)),SUM(INDIRECT("da"&amp;ROW()-CW124+1):DA124),"")</f>
        <v>#N/A</v>
      </c>
      <c r="DC124" s="9" t="e">
        <f t="shared" ca="1" si="136"/>
        <v>#N/A</v>
      </c>
      <c r="DD124" s="9" t="str">
        <f ca="1">IF(ISERROR(VLOOKUP(DC124*60,単価表!$B$4:$G$51,$AY$3,FALSE)),"",VLOOKUP(DC124*60,単価表!$B$4:$G$51,$AY$3,FALSE))</f>
        <v/>
      </c>
      <c r="DE124" s="9" t="str">
        <f t="shared" si="137"/>
        <v/>
      </c>
      <c r="DF124" s="9" t="str">
        <f t="shared" si="138"/>
        <v/>
      </c>
      <c r="DG124" s="9" t="str">
        <f t="shared" si="166"/>
        <v/>
      </c>
      <c r="DH124" s="9" t="str">
        <f t="shared" si="167"/>
        <v/>
      </c>
      <c r="DI124" s="21" t="str">
        <f t="shared" si="168"/>
        <v/>
      </c>
      <c r="DJ124" s="21" t="str">
        <f t="shared" si="169"/>
        <v/>
      </c>
      <c r="DK124" s="10" t="str">
        <f t="shared" si="139"/>
        <v/>
      </c>
      <c r="DL124" s="9" t="str">
        <f t="shared" si="170"/>
        <v/>
      </c>
      <c r="DM124" s="9" t="str">
        <f t="shared" si="140"/>
        <v/>
      </c>
      <c r="DN124" s="9" t="str">
        <f t="shared" si="141"/>
        <v/>
      </c>
      <c r="DO124" s="21" t="str">
        <f t="shared" si="142"/>
        <v/>
      </c>
      <c r="DP124" s="21" t="str">
        <f t="shared" si="143"/>
        <v/>
      </c>
      <c r="DQ124" s="9" t="str">
        <f t="shared" si="153"/>
        <v/>
      </c>
      <c r="DR124" s="9" t="str">
        <f t="shared" si="144"/>
        <v/>
      </c>
      <c r="DS124" s="9" t="str">
        <f t="shared" si="145"/>
        <v/>
      </c>
      <c r="DT124" s="9" t="e">
        <f ca="1">IF(AND($AX$3&lt;&gt;"",DO124&lt;&gt;"",DQ124&gt;=IF(DQ125="",0,DQ125)),SUM(INDIRECT("ds"&amp;ROW()-DQ124+1):DS124),"")</f>
        <v>#N/A</v>
      </c>
      <c r="DU124" s="9" t="e">
        <f t="shared" ca="1" si="146"/>
        <v>#N/A</v>
      </c>
      <c r="DV124" s="9" t="str">
        <f ca="1">IF(ISERROR(VLOOKUP(DU124*60,単価表!$B$4:$H$51,$AY$3,FALSE)),"",VLOOKUP(DU124*60,単価表!$B$4:$H$51,$AY$3,FALSE))</f>
        <v/>
      </c>
      <c r="DW124" s="9" t="str">
        <f ca="1">IF(DV124="","",DV124+IF(OR(TEXT($AX$3,"000000")="651000",TEXT($AX$3,"000000")="652000",TEXT($AX$3,"000000")="653000"),VLOOKUP(DU124*60,単価表!$B$4:$H$51,$AZ$3,FALSE),0))</f>
        <v/>
      </c>
      <c r="DX124" s="9" t="str">
        <f t="shared" si="147"/>
        <v/>
      </c>
      <c r="DY124" s="9" t="str">
        <f t="shared" si="148"/>
        <v/>
      </c>
      <c r="DZ124" s="9" cm="1">
        <f t="array" ref="DZ124">IF(AND($B124&lt;&gt;"",$F124&lt;&gt;"",$J124&lt;&gt;"",OR($N124&lt;&gt;"",$Q124&lt;&gt;"",$T124&lt;&gt;"")),SUM(($BE$17:$BE$192&lt;&gt;ROW($B124))*($BF$17:$BF$192=$B124)*($BH$17:$BH$192&gt;$F124)*($BG$17:$BG$192&lt;$J124)),0)</f>
        <v>0</v>
      </c>
      <c r="EA124" s="9" cm="1">
        <f t="array" ref="EA124">IF(AND($B124&lt;&gt;"",$F124&lt;&gt;"",$J124&lt;&gt;"",OR($N124&lt;&gt;"",$Q124&lt;&gt;"",$T124&lt;&gt;"")),SUM(($BY$17:$BY$192&lt;&gt;ROW($B124))*($BZ$17:$BZ$192=$B124)*($CB$17:$CB$192&gt;$F124)*($CA$17:$CA$192&lt;$J124)),0)</f>
        <v>0</v>
      </c>
      <c r="EB124" s="9" cm="1">
        <f t="array" ref="EB124">IF(AND($B124&lt;&gt;"",$F124&lt;&gt;"",$J124&lt;&gt;"",OR($N124&lt;&gt;"",$Q124&lt;&gt;"",$T124&lt;&gt;"")),SUM(($CS$17:$CS$192&lt;&gt;ROW($B124))*($CT$17:$CT$192=$B124)*($CV$17:$CV$192&gt;$F124)*($CU$17:$CU$192&lt;$J124)),0)</f>
        <v>0</v>
      </c>
      <c r="EC124" s="9" cm="1">
        <f t="array" ref="EC124">IF(AND($B124&lt;&gt;"",$F124&lt;&gt;"",$J124&lt;&gt;"",OR($N124&lt;&gt;"",$Q124&lt;&gt;"",$T124&lt;&gt;"")),SUM(($DM$17:$DM$192&lt;&gt;ROW($B124))*($DN$17:$DN$192=$B124)*($DP$17:$DP$192&gt;$F124)*($DO$17:$DO$192&lt;$J124)),0)</f>
        <v>0</v>
      </c>
      <c r="ED124" s="9">
        <f t="shared" ca="1" si="149"/>
        <v>0</v>
      </c>
    </row>
    <row r="125" spans="2:134" ht="21.75" customHeight="1" x14ac:dyDescent="0.4">
      <c r="B125" s="86"/>
      <c r="C125" s="86"/>
      <c r="D125" s="132" t="str">
        <f t="shared" si="171"/>
        <v/>
      </c>
      <c r="E125" s="132"/>
      <c r="F125" s="88"/>
      <c r="G125" s="88"/>
      <c r="H125" s="88"/>
      <c r="I125" s="88"/>
      <c r="J125" s="88"/>
      <c r="K125" s="88"/>
      <c r="L125" s="88"/>
      <c r="M125" s="88"/>
      <c r="N125" s="89"/>
      <c r="O125" s="89"/>
      <c r="P125" s="89"/>
      <c r="Q125" s="89"/>
      <c r="R125" s="89"/>
      <c r="S125" s="89"/>
      <c r="T125" s="89"/>
      <c r="U125" s="89"/>
      <c r="V125" s="89"/>
      <c r="W125" s="133" t="str">
        <f t="shared" si="172"/>
        <v/>
      </c>
      <c r="X125" s="133"/>
      <c r="Y125" s="133"/>
      <c r="Z125" s="133" t="str">
        <f t="shared" si="173"/>
        <v/>
      </c>
      <c r="AA125" s="133"/>
      <c r="AB125" s="133"/>
      <c r="AC125" s="134" t="str">
        <f t="shared" si="174"/>
        <v/>
      </c>
      <c r="AD125" s="134"/>
      <c r="AE125" s="134"/>
      <c r="AF125" s="134"/>
      <c r="AG125" s="134" t="str">
        <f t="shared" si="175"/>
        <v/>
      </c>
      <c r="AH125" s="134"/>
      <c r="AI125" s="134"/>
      <c r="AJ125" s="134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20"/>
      <c r="AX125" s="10" t="str">
        <f t="shared" si="154"/>
        <v/>
      </c>
      <c r="AY125" s="10" t="str">
        <f t="shared" si="155"/>
        <v/>
      </c>
      <c r="AZ125" s="21" t="str">
        <f t="shared" si="156"/>
        <v/>
      </c>
      <c r="BA125" s="21" t="str">
        <f t="shared" si="157"/>
        <v/>
      </c>
      <c r="BB125" s="10" t="str">
        <f t="shared" si="100"/>
        <v/>
      </c>
      <c r="BC125" s="10" t="str">
        <f t="shared" si="158"/>
        <v/>
      </c>
      <c r="BD125" s="10" t="str">
        <f t="shared" si="159"/>
        <v/>
      </c>
      <c r="BE125" s="9" t="str">
        <f t="shared" si="101"/>
        <v/>
      </c>
      <c r="BF125" s="9" t="str">
        <f t="shared" si="102"/>
        <v/>
      </c>
      <c r="BG125" s="21" t="str">
        <f t="shared" si="103"/>
        <v/>
      </c>
      <c r="BH125" s="21" t="str">
        <f t="shared" si="104"/>
        <v/>
      </c>
      <c r="BI125" s="9" t="str">
        <f t="shared" si="150"/>
        <v/>
      </c>
      <c r="BJ125" s="10" t="str">
        <f t="shared" si="105"/>
        <v/>
      </c>
      <c r="BK125" s="9" t="str">
        <f t="shared" si="106"/>
        <v/>
      </c>
      <c r="BL125" s="9" t="str">
        <f t="shared" si="107"/>
        <v/>
      </c>
      <c r="BM125" s="9" t="str">
        <f t="shared" si="108"/>
        <v/>
      </c>
      <c r="BN125" s="9" t="e">
        <f ca="1">IF(AND($AX$3&lt;&gt;"",BG125&lt;&gt;"",BI125&gt;=IF(BI126="",0,BI126)),SUM(INDIRECT("bm"&amp;ROW()-BI125+1):BM125),"")</f>
        <v>#N/A</v>
      </c>
      <c r="BO125" s="9" t="e">
        <f t="shared" ca="1" si="109"/>
        <v>#N/A</v>
      </c>
      <c r="BP125" s="9" t="str">
        <f ca="1">IF(ISERROR(VLOOKUP(BO125*60,単価表!$B$4:$H$51,$AY$3,FALSE)),"",VLOOKUP(BO125*60,単価表!$B$4:$H$51,$AY$3,FALSE))</f>
        <v/>
      </c>
      <c r="BQ125" s="9" t="str">
        <f t="shared" si="110"/>
        <v/>
      </c>
      <c r="BR125" s="9" t="str">
        <f t="shared" si="111"/>
        <v/>
      </c>
      <c r="BS125" s="9" t="str">
        <f t="shared" si="112"/>
        <v/>
      </c>
      <c r="BT125" s="9" t="str">
        <f t="shared" si="113"/>
        <v/>
      </c>
      <c r="BU125" s="21" t="str">
        <f t="shared" si="114"/>
        <v/>
      </c>
      <c r="BV125" s="21" t="str">
        <f t="shared" si="115"/>
        <v/>
      </c>
      <c r="BW125" s="10" t="str">
        <f t="shared" si="116"/>
        <v/>
      </c>
      <c r="BX125" s="9" t="str">
        <f t="shared" si="117"/>
        <v/>
      </c>
      <c r="BY125" s="9" t="str">
        <f t="shared" si="118"/>
        <v/>
      </c>
      <c r="BZ125" s="9" t="str">
        <f t="shared" si="119"/>
        <v/>
      </c>
      <c r="CA125" s="21" t="str">
        <f t="shared" si="120"/>
        <v/>
      </c>
      <c r="CB125" s="21" t="str">
        <f t="shared" si="121"/>
        <v/>
      </c>
      <c r="CC125" s="9" t="str">
        <f t="shared" si="151"/>
        <v/>
      </c>
      <c r="CD125" s="9" t="str">
        <f t="shared" si="122"/>
        <v/>
      </c>
      <c r="CE125" s="9" t="str">
        <f t="shared" si="123"/>
        <v/>
      </c>
      <c r="CF125" s="9" t="e">
        <f ca="1">IF(AND($AX$3&lt;&gt;"",CA125&lt;&gt;"",CC125&gt;=IF(CC126="",0,CC126)),SUM(INDIRECT("ce"&amp;ROW()-CC125+1):CE125),"")</f>
        <v>#N/A</v>
      </c>
      <c r="CG125" s="9" t="e">
        <f t="shared" ca="1" si="124"/>
        <v>#N/A</v>
      </c>
      <c r="CH125" s="9" t="str">
        <f ca="1">IF(ISERROR(VLOOKUP(CG125*60,単価表!$B$4:$H$51,$AY$3,FALSE)),"",VLOOKUP(CG125*60,単価表!$B$4:$H$51,$AY$3,FALSE))</f>
        <v/>
      </c>
      <c r="CI125" s="9" t="str">
        <f ca="1">IF(CH125="","",CH125+IF(OR(TEXT($AX$3,"000000")="651000",TEXT($AX$3,"000000")="652000",TEXT($AX$3,"000000")="653000"),VLOOKUP(CG125*60,単価表!$B$4:$H$51,$AZ$3,FALSE),0))</f>
        <v/>
      </c>
      <c r="CJ125" s="9" t="str">
        <f t="shared" si="125"/>
        <v/>
      </c>
      <c r="CK125" s="9" t="str">
        <f t="shared" si="126"/>
        <v/>
      </c>
      <c r="CL125" s="9" t="str">
        <f t="shared" si="160"/>
        <v/>
      </c>
      <c r="CM125" s="9" t="str">
        <f t="shared" si="161"/>
        <v/>
      </c>
      <c r="CN125" s="21" t="str">
        <f t="shared" si="162"/>
        <v/>
      </c>
      <c r="CO125" s="21" t="str">
        <f t="shared" si="163"/>
        <v/>
      </c>
      <c r="CP125" s="10" t="str">
        <f t="shared" si="127"/>
        <v/>
      </c>
      <c r="CQ125" s="9" t="str">
        <f t="shared" si="164"/>
        <v/>
      </c>
      <c r="CR125" s="9" t="str">
        <f t="shared" si="165"/>
        <v/>
      </c>
      <c r="CS125" s="9" t="str">
        <f t="shared" si="128"/>
        <v/>
      </c>
      <c r="CT125" s="9" t="str">
        <f t="shared" si="129"/>
        <v/>
      </c>
      <c r="CU125" s="21" t="str">
        <f t="shared" si="130"/>
        <v/>
      </c>
      <c r="CV125" s="21" t="str">
        <f t="shared" si="131"/>
        <v/>
      </c>
      <c r="CW125" s="9" t="str">
        <f t="shared" si="152"/>
        <v/>
      </c>
      <c r="CX125" s="9" t="str">
        <f t="shared" si="132"/>
        <v/>
      </c>
      <c r="CY125" s="9" t="str">
        <f t="shared" si="133"/>
        <v/>
      </c>
      <c r="CZ125" s="9" t="str">
        <f t="shared" si="134"/>
        <v/>
      </c>
      <c r="DA125" s="9" t="str">
        <f t="shared" si="135"/>
        <v/>
      </c>
      <c r="DB125" s="9" t="e">
        <f ca="1">IF(AND($AX$3&lt;&gt;"",CU125&lt;&gt;"",CW125&gt;=IF(CW126="",0,CW126)),SUM(INDIRECT("da"&amp;ROW()-CW125+1):DA125),"")</f>
        <v>#N/A</v>
      </c>
      <c r="DC125" s="9" t="e">
        <f t="shared" ca="1" si="136"/>
        <v>#N/A</v>
      </c>
      <c r="DD125" s="9" t="str">
        <f ca="1">IF(ISERROR(VLOOKUP(DC125*60,単価表!$B$4:$G$51,$AY$3,FALSE)),"",VLOOKUP(DC125*60,単価表!$B$4:$G$51,$AY$3,FALSE))</f>
        <v/>
      </c>
      <c r="DE125" s="9" t="str">
        <f t="shared" si="137"/>
        <v/>
      </c>
      <c r="DF125" s="9" t="str">
        <f t="shared" si="138"/>
        <v/>
      </c>
      <c r="DG125" s="9" t="str">
        <f t="shared" si="166"/>
        <v/>
      </c>
      <c r="DH125" s="9" t="str">
        <f t="shared" si="167"/>
        <v/>
      </c>
      <c r="DI125" s="21" t="str">
        <f t="shared" si="168"/>
        <v/>
      </c>
      <c r="DJ125" s="21" t="str">
        <f t="shared" si="169"/>
        <v/>
      </c>
      <c r="DK125" s="10" t="str">
        <f t="shared" si="139"/>
        <v/>
      </c>
      <c r="DL125" s="9" t="str">
        <f t="shared" si="170"/>
        <v/>
      </c>
      <c r="DM125" s="9" t="str">
        <f t="shared" si="140"/>
        <v/>
      </c>
      <c r="DN125" s="9" t="str">
        <f t="shared" si="141"/>
        <v/>
      </c>
      <c r="DO125" s="21" t="str">
        <f t="shared" si="142"/>
        <v/>
      </c>
      <c r="DP125" s="21" t="str">
        <f t="shared" si="143"/>
        <v/>
      </c>
      <c r="DQ125" s="9" t="str">
        <f t="shared" si="153"/>
        <v/>
      </c>
      <c r="DR125" s="9" t="str">
        <f t="shared" si="144"/>
        <v/>
      </c>
      <c r="DS125" s="9" t="str">
        <f t="shared" si="145"/>
        <v/>
      </c>
      <c r="DT125" s="9" t="e">
        <f ca="1">IF(AND($AX$3&lt;&gt;"",DO125&lt;&gt;"",DQ125&gt;=IF(DQ126="",0,DQ126)),SUM(INDIRECT("ds"&amp;ROW()-DQ125+1):DS125),"")</f>
        <v>#N/A</v>
      </c>
      <c r="DU125" s="9" t="e">
        <f t="shared" ca="1" si="146"/>
        <v>#N/A</v>
      </c>
      <c r="DV125" s="9" t="str">
        <f ca="1">IF(ISERROR(VLOOKUP(DU125*60,単価表!$B$4:$H$51,$AY$3,FALSE)),"",VLOOKUP(DU125*60,単価表!$B$4:$H$51,$AY$3,FALSE))</f>
        <v/>
      </c>
      <c r="DW125" s="9" t="str">
        <f ca="1">IF(DV125="","",DV125+IF(OR(TEXT($AX$3,"000000")="651000",TEXT($AX$3,"000000")="652000",TEXT($AX$3,"000000")="653000"),VLOOKUP(DU125*60,単価表!$B$4:$H$51,$AZ$3,FALSE),0))</f>
        <v/>
      </c>
      <c r="DX125" s="9" t="str">
        <f t="shared" si="147"/>
        <v/>
      </c>
      <c r="DY125" s="9" t="str">
        <f t="shared" si="148"/>
        <v/>
      </c>
      <c r="DZ125" s="9" cm="1">
        <f t="array" ref="DZ125">IF(AND($B125&lt;&gt;"",$F125&lt;&gt;"",$J125&lt;&gt;"",OR($N125&lt;&gt;"",$Q125&lt;&gt;"",$T125&lt;&gt;"")),SUM(($BE$17:$BE$192&lt;&gt;ROW($B125))*($BF$17:$BF$192=$B125)*($BH$17:$BH$192&gt;$F125)*($BG$17:$BG$192&lt;$J125)),0)</f>
        <v>0</v>
      </c>
      <c r="EA125" s="9" cm="1">
        <f t="array" ref="EA125">IF(AND($B125&lt;&gt;"",$F125&lt;&gt;"",$J125&lt;&gt;"",OR($N125&lt;&gt;"",$Q125&lt;&gt;"",$T125&lt;&gt;"")),SUM(($BY$17:$BY$192&lt;&gt;ROW($B125))*($BZ$17:$BZ$192=$B125)*($CB$17:$CB$192&gt;$F125)*($CA$17:$CA$192&lt;$J125)),0)</f>
        <v>0</v>
      </c>
      <c r="EB125" s="9" cm="1">
        <f t="array" ref="EB125">IF(AND($B125&lt;&gt;"",$F125&lt;&gt;"",$J125&lt;&gt;"",OR($N125&lt;&gt;"",$Q125&lt;&gt;"",$T125&lt;&gt;"")),SUM(($CS$17:$CS$192&lt;&gt;ROW($B125))*($CT$17:$CT$192=$B125)*($CV$17:$CV$192&gt;$F125)*($CU$17:$CU$192&lt;$J125)),0)</f>
        <v>0</v>
      </c>
      <c r="EC125" s="9" cm="1">
        <f t="array" ref="EC125">IF(AND($B125&lt;&gt;"",$F125&lt;&gt;"",$J125&lt;&gt;"",OR($N125&lt;&gt;"",$Q125&lt;&gt;"",$T125&lt;&gt;"")),SUM(($DM$17:$DM$192&lt;&gt;ROW($B125))*($DN$17:$DN$192=$B125)*($DP$17:$DP$192&gt;$F125)*($DO$17:$DO$192&lt;$J125)),0)</f>
        <v>0</v>
      </c>
      <c r="ED125" s="9">
        <f t="shared" ca="1" si="149"/>
        <v>0</v>
      </c>
    </row>
    <row r="126" spans="2:134" ht="21.75" customHeight="1" x14ac:dyDescent="0.4">
      <c r="B126" s="86"/>
      <c r="C126" s="86"/>
      <c r="D126" s="132" t="str">
        <f t="shared" si="171"/>
        <v/>
      </c>
      <c r="E126" s="132"/>
      <c r="F126" s="88"/>
      <c r="G126" s="88"/>
      <c r="H126" s="88"/>
      <c r="I126" s="88"/>
      <c r="J126" s="88"/>
      <c r="K126" s="88"/>
      <c r="L126" s="88"/>
      <c r="M126" s="88"/>
      <c r="N126" s="89"/>
      <c r="O126" s="89"/>
      <c r="P126" s="89"/>
      <c r="Q126" s="89"/>
      <c r="R126" s="89"/>
      <c r="S126" s="89"/>
      <c r="T126" s="89"/>
      <c r="U126" s="89"/>
      <c r="V126" s="89"/>
      <c r="W126" s="133" t="str">
        <f t="shared" si="172"/>
        <v/>
      </c>
      <c r="X126" s="133"/>
      <c r="Y126" s="133"/>
      <c r="Z126" s="133" t="str">
        <f t="shared" si="173"/>
        <v/>
      </c>
      <c r="AA126" s="133"/>
      <c r="AB126" s="133"/>
      <c r="AC126" s="134" t="str">
        <f t="shared" si="174"/>
        <v/>
      </c>
      <c r="AD126" s="134"/>
      <c r="AE126" s="134"/>
      <c r="AF126" s="134"/>
      <c r="AG126" s="134" t="str">
        <f t="shared" si="175"/>
        <v/>
      </c>
      <c r="AH126" s="134"/>
      <c r="AI126" s="134"/>
      <c r="AJ126" s="134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20"/>
      <c r="AX126" s="10" t="str">
        <f t="shared" si="154"/>
        <v/>
      </c>
      <c r="AY126" s="10" t="str">
        <f t="shared" si="155"/>
        <v/>
      </c>
      <c r="AZ126" s="21" t="str">
        <f t="shared" si="156"/>
        <v/>
      </c>
      <c r="BA126" s="21" t="str">
        <f t="shared" si="157"/>
        <v/>
      </c>
      <c r="BB126" s="10" t="str">
        <f t="shared" si="100"/>
        <v/>
      </c>
      <c r="BC126" s="10" t="str">
        <f t="shared" si="158"/>
        <v/>
      </c>
      <c r="BD126" s="10" t="str">
        <f t="shared" si="159"/>
        <v/>
      </c>
      <c r="BE126" s="9" t="str">
        <f t="shared" si="101"/>
        <v/>
      </c>
      <c r="BF126" s="9" t="str">
        <f t="shared" si="102"/>
        <v/>
      </c>
      <c r="BG126" s="21" t="str">
        <f t="shared" si="103"/>
        <v/>
      </c>
      <c r="BH126" s="21" t="str">
        <f t="shared" si="104"/>
        <v/>
      </c>
      <c r="BI126" s="9" t="str">
        <f t="shared" si="150"/>
        <v/>
      </c>
      <c r="BJ126" s="10" t="str">
        <f t="shared" si="105"/>
        <v/>
      </c>
      <c r="BK126" s="9" t="str">
        <f t="shared" si="106"/>
        <v/>
      </c>
      <c r="BL126" s="9" t="str">
        <f t="shared" si="107"/>
        <v/>
      </c>
      <c r="BM126" s="9" t="str">
        <f t="shared" si="108"/>
        <v/>
      </c>
      <c r="BN126" s="9" t="e">
        <f ca="1">IF(AND($AX$3&lt;&gt;"",BG126&lt;&gt;"",BI126&gt;=IF(BI127="",0,BI127)),SUM(INDIRECT("bm"&amp;ROW()-BI126+1):BM126),"")</f>
        <v>#N/A</v>
      </c>
      <c r="BO126" s="9" t="e">
        <f t="shared" ca="1" si="109"/>
        <v>#N/A</v>
      </c>
      <c r="BP126" s="9" t="str">
        <f ca="1">IF(ISERROR(VLOOKUP(BO126*60,単価表!$B$4:$H$51,$AY$3,FALSE)),"",VLOOKUP(BO126*60,単価表!$B$4:$H$51,$AY$3,FALSE))</f>
        <v/>
      </c>
      <c r="BQ126" s="9" t="str">
        <f t="shared" si="110"/>
        <v/>
      </c>
      <c r="BR126" s="9" t="str">
        <f t="shared" si="111"/>
        <v/>
      </c>
      <c r="BS126" s="9" t="str">
        <f t="shared" si="112"/>
        <v/>
      </c>
      <c r="BT126" s="9" t="str">
        <f t="shared" si="113"/>
        <v/>
      </c>
      <c r="BU126" s="21" t="str">
        <f t="shared" si="114"/>
        <v/>
      </c>
      <c r="BV126" s="21" t="str">
        <f t="shared" si="115"/>
        <v/>
      </c>
      <c r="BW126" s="10" t="str">
        <f t="shared" si="116"/>
        <v/>
      </c>
      <c r="BX126" s="9" t="str">
        <f t="shared" si="117"/>
        <v/>
      </c>
      <c r="BY126" s="9" t="str">
        <f t="shared" si="118"/>
        <v/>
      </c>
      <c r="BZ126" s="9" t="str">
        <f t="shared" si="119"/>
        <v/>
      </c>
      <c r="CA126" s="21" t="str">
        <f t="shared" si="120"/>
        <v/>
      </c>
      <c r="CB126" s="21" t="str">
        <f t="shared" si="121"/>
        <v/>
      </c>
      <c r="CC126" s="9" t="str">
        <f t="shared" si="151"/>
        <v/>
      </c>
      <c r="CD126" s="9" t="str">
        <f t="shared" si="122"/>
        <v/>
      </c>
      <c r="CE126" s="9" t="str">
        <f t="shared" si="123"/>
        <v/>
      </c>
      <c r="CF126" s="9" t="e">
        <f ca="1">IF(AND($AX$3&lt;&gt;"",CA126&lt;&gt;"",CC126&gt;=IF(CC127="",0,CC127)),SUM(INDIRECT("ce"&amp;ROW()-CC126+1):CE126),"")</f>
        <v>#N/A</v>
      </c>
      <c r="CG126" s="9" t="e">
        <f t="shared" ca="1" si="124"/>
        <v>#N/A</v>
      </c>
      <c r="CH126" s="9" t="str">
        <f ca="1">IF(ISERROR(VLOOKUP(CG126*60,単価表!$B$4:$H$51,$AY$3,FALSE)),"",VLOOKUP(CG126*60,単価表!$B$4:$H$51,$AY$3,FALSE))</f>
        <v/>
      </c>
      <c r="CI126" s="9" t="str">
        <f ca="1">IF(CH126="","",CH126+IF(OR(TEXT($AX$3,"000000")="651000",TEXT($AX$3,"000000")="652000",TEXT($AX$3,"000000")="653000"),VLOOKUP(CG126*60,単価表!$B$4:$H$51,$AZ$3,FALSE),0))</f>
        <v/>
      </c>
      <c r="CJ126" s="9" t="str">
        <f t="shared" si="125"/>
        <v/>
      </c>
      <c r="CK126" s="9" t="str">
        <f t="shared" si="126"/>
        <v/>
      </c>
      <c r="CL126" s="9" t="str">
        <f t="shared" si="160"/>
        <v/>
      </c>
      <c r="CM126" s="9" t="str">
        <f t="shared" si="161"/>
        <v/>
      </c>
      <c r="CN126" s="21" t="str">
        <f t="shared" si="162"/>
        <v/>
      </c>
      <c r="CO126" s="21" t="str">
        <f t="shared" si="163"/>
        <v/>
      </c>
      <c r="CP126" s="10" t="str">
        <f t="shared" si="127"/>
        <v/>
      </c>
      <c r="CQ126" s="9" t="str">
        <f t="shared" si="164"/>
        <v/>
      </c>
      <c r="CR126" s="9" t="str">
        <f t="shared" si="165"/>
        <v/>
      </c>
      <c r="CS126" s="9" t="str">
        <f t="shared" si="128"/>
        <v/>
      </c>
      <c r="CT126" s="9" t="str">
        <f t="shared" si="129"/>
        <v/>
      </c>
      <c r="CU126" s="21" t="str">
        <f t="shared" si="130"/>
        <v/>
      </c>
      <c r="CV126" s="21" t="str">
        <f t="shared" si="131"/>
        <v/>
      </c>
      <c r="CW126" s="9" t="str">
        <f t="shared" si="152"/>
        <v/>
      </c>
      <c r="CX126" s="9" t="str">
        <f t="shared" si="132"/>
        <v/>
      </c>
      <c r="CY126" s="9" t="str">
        <f t="shared" si="133"/>
        <v/>
      </c>
      <c r="CZ126" s="9" t="str">
        <f t="shared" si="134"/>
        <v/>
      </c>
      <c r="DA126" s="9" t="str">
        <f t="shared" si="135"/>
        <v/>
      </c>
      <c r="DB126" s="9" t="e">
        <f ca="1">IF(AND($AX$3&lt;&gt;"",CU126&lt;&gt;"",CW126&gt;=IF(CW127="",0,CW127)),SUM(INDIRECT("da"&amp;ROW()-CW126+1):DA126),"")</f>
        <v>#N/A</v>
      </c>
      <c r="DC126" s="9" t="e">
        <f t="shared" ca="1" si="136"/>
        <v>#N/A</v>
      </c>
      <c r="DD126" s="9" t="str">
        <f ca="1">IF(ISERROR(VLOOKUP(DC126*60,単価表!$B$4:$G$51,$AY$3,FALSE)),"",VLOOKUP(DC126*60,単価表!$B$4:$G$51,$AY$3,FALSE))</f>
        <v/>
      </c>
      <c r="DE126" s="9" t="str">
        <f t="shared" si="137"/>
        <v/>
      </c>
      <c r="DF126" s="9" t="str">
        <f t="shared" si="138"/>
        <v/>
      </c>
      <c r="DG126" s="9" t="str">
        <f t="shared" si="166"/>
        <v/>
      </c>
      <c r="DH126" s="9" t="str">
        <f t="shared" si="167"/>
        <v/>
      </c>
      <c r="DI126" s="21" t="str">
        <f t="shared" si="168"/>
        <v/>
      </c>
      <c r="DJ126" s="21" t="str">
        <f t="shared" si="169"/>
        <v/>
      </c>
      <c r="DK126" s="10" t="str">
        <f t="shared" si="139"/>
        <v/>
      </c>
      <c r="DL126" s="9" t="str">
        <f t="shared" si="170"/>
        <v/>
      </c>
      <c r="DM126" s="9" t="str">
        <f t="shared" si="140"/>
        <v/>
      </c>
      <c r="DN126" s="9" t="str">
        <f t="shared" si="141"/>
        <v/>
      </c>
      <c r="DO126" s="21" t="str">
        <f t="shared" si="142"/>
        <v/>
      </c>
      <c r="DP126" s="21" t="str">
        <f t="shared" si="143"/>
        <v/>
      </c>
      <c r="DQ126" s="9" t="str">
        <f t="shared" si="153"/>
        <v/>
      </c>
      <c r="DR126" s="9" t="str">
        <f t="shared" si="144"/>
        <v/>
      </c>
      <c r="DS126" s="9" t="str">
        <f t="shared" si="145"/>
        <v/>
      </c>
      <c r="DT126" s="9" t="e">
        <f ca="1">IF(AND($AX$3&lt;&gt;"",DO126&lt;&gt;"",DQ126&gt;=IF(DQ127="",0,DQ127)),SUM(INDIRECT("ds"&amp;ROW()-DQ126+1):DS126),"")</f>
        <v>#N/A</v>
      </c>
      <c r="DU126" s="9" t="e">
        <f t="shared" ca="1" si="146"/>
        <v>#N/A</v>
      </c>
      <c r="DV126" s="9" t="str">
        <f ca="1">IF(ISERROR(VLOOKUP(DU126*60,単価表!$B$4:$H$51,$AY$3,FALSE)),"",VLOOKUP(DU126*60,単価表!$B$4:$H$51,$AY$3,FALSE))</f>
        <v/>
      </c>
      <c r="DW126" s="9" t="str">
        <f ca="1">IF(DV126="","",DV126+IF(OR(TEXT($AX$3,"000000")="651000",TEXT($AX$3,"000000")="652000",TEXT($AX$3,"000000")="653000"),VLOOKUP(DU126*60,単価表!$B$4:$H$51,$AZ$3,FALSE),0))</f>
        <v/>
      </c>
      <c r="DX126" s="9" t="str">
        <f t="shared" si="147"/>
        <v/>
      </c>
      <c r="DY126" s="9" t="str">
        <f t="shared" si="148"/>
        <v/>
      </c>
      <c r="DZ126" s="9" cm="1">
        <f t="array" ref="DZ126">IF(AND($B126&lt;&gt;"",$F126&lt;&gt;"",$J126&lt;&gt;"",OR($N126&lt;&gt;"",$Q126&lt;&gt;"",$T126&lt;&gt;"")),SUM(($BE$17:$BE$192&lt;&gt;ROW($B126))*($BF$17:$BF$192=$B126)*($BH$17:$BH$192&gt;$F126)*($BG$17:$BG$192&lt;$J126)),0)</f>
        <v>0</v>
      </c>
      <c r="EA126" s="9" cm="1">
        <f t="array" ref="EA126">IF(AND($B126&lt;&gt;"",$F126&lt;&gt;"",$J126&lt;&gt;"",OR($N126&lt;&gt;"",$Q126&lt;&gt;"",$T126&lt;&gt;"")),SUM(($BY$17:$BY$192&lt;&gt;ROW($B126))*($BZ$17:$BZ$192=$B126)*($CB$17:$CB$192&gt;$F126)*($CA$17:$CA$192&lt;$J126)),0)</f>
        <v>0</v>
      </c>
      <c r="EB126" s="9" cm="1">
        <f t="array" ref="EB126">IF(AND($B126&lt;&gt;"",$F126&lt;&gt;"",$J126&lt;&gt;"",OR($N126&lt;&gt;"",$Q126&lt;&gt;"",$T126&lt;&gt;"")),SUM(($CS$17:$CS$192&lt;&gt;ROW($B126))*($CT$17:$CT$192=$B126)*($CV$17:$CV$192&gt;$F126)*($CU$17:$CU$192&lt;$J126)),0)</f>
        <v>0</v>
      </c>
      <c r="EC126" s="9" cm="1">
        <f t="array" ref="EC126">IF(AND($B126&lt;&gt;"",$F126&lt;&gt;"",$J126&lt;&gt;"",OR($N126&lt;&gt;"",$Q126&lt;&gt;"",$T126&lt;&gt;"")),SUM(($DM$17:$DM$192&lt;&gt;ROW($B126))*($DN$17:$DN$192=$B126)*($DP$17:$DP$192&gt;$F126)*($DO$17:$DO$192&lt;$J126)),0)</f>
        <v>0</v>
      </c>
      <c r="ED126" s="9">
        <f t="shared" ca="1" si="149"/>
        <v>0</v>
      </c>
    </row>
    <row r="127" spans="2:134" ht="21.75" customHeight="1" x14ac:dyDescent="0.4">
      <c r="B127" s="86"/>
      <c r="C127" s="86"/>
      <c r="D127" s="132" t="str">
        <f t="shared" si="171"/>
        <v/>
      </c>
      <c r="E127" s="132"/>
      <c r="F127" s="88"/>
      <c r="G127" s="88"/>
      <c r="H127" s="88"/>
      <c r="I127" s="88"/>
      <c r="J127" s="88"/>
      <c r="K127" s="88"/>
      <c r="L127" s="88"/>
      <c r="M127" s="88"/>
      <c r="N127" s="89"/>
      <c r="O127" s="89"/>
      <c r="P127" s="89"/>
      <c r="Q127" s="89"/>
      <c r="R127" s="89"/>
      <c r="S127" s="89"/>
      <c r="T127" s="89"/>
      <c r="U127" s="89"/>
      <c r="V127" s="89"/>
      <c r="W127" s="133" t="str">
        <f t="shared" si="172"/>
        <v/>
      </c>
      <c r="X127" s="133"/>
      <c r="Y127" s="133"/>
      <c r="Z127" s="133" t="str">
        <f t="shared" si="173"/>
        <v/>
      </c>
      <c r="AA127" s="133"/>
      <c r="AB127" s="133"/>
      <c r="AC127" s="134" t="str">
        <f t="shared" si="174"/>
        <v/>
      </c>
      <c r="AD127" s="134"/>
      <c r="AE127" s="134"/>
      <c r="AF127" s="134"/>
      <c r="AG127" s="134" t="str">
        <f t="shared" si="175"/>
        <v/>
      </c>
      <c r="AH127" s="134"/>
      <c r="AI127" s="134"/>
      <c r="AJ127" s="134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20"/>
      <c r="AX127" s="10" t="str">
        <f t="shared" si="154"/>
        <v/>
      </c>
      <c r="AY127" s="10" t="str">
        <f t="shared" si="155"/>
        <v/>
      </c>
      <c r="AZ127" s="21" t="str">
        <f t="shared" si="156"/>
        <v/>
      </c>
      <c r="BA127" s="21" t="str">
        <f t="shared" si="157"/>
        <v/>
      </c>
      <c r="BB127" s="10" t="str">
        <f t="shared" si="100"/>
        <v/>
      </c>
      <c r="BC127" s="10" t="str">
        <f t="shared" si="158"/>
        <v/>
      </c>
      <c r="BD127" s="10" t="str">
        <f t="shared" si="159"/>
        <v/>
      </c>
      <c r="BE127" s="9" t="str">
        <f t="shared" si="101"/>
        <v/>
      </c>
      <c r="BF127" s="9" t="str">
        <f t="shared" si="102"/>
        <v/>
      </c>
      <c r="BG127" s="21" t="str">
        <f t="shared" si="103"/>
        <v/>
      </c>
      <c r="BH127" s="21" t="str">
        <f t="shared" si="104"/>
        <v/>
      </c>
      <c r="BI127" s="9" t="str">
        <f t="shared" si="150"/>
        <v/>
      </c>
      <c r="BJ127" s="10" t="str">
        <f t="shared" si="105"/>
        <v/>
      </c>
      <c r="BK127" s="9" t="str">
        <f t="shared" si="106"/>
        <v/>
      </c>
      <c r="BL127" s="9" t="str">
        <f t="shared" si="107"/>
        <v/>
      </c>
      <c r="BM127" s="9" t="str">
        <f t="shared" si="108"/>
        <v/>
      </c>
      <c r="BN127" s="9" t="e">
        <f ca="1">IF(AND($AX$3&lt;&gt;"",BG127&lt;&gt;"",BI127&gt;=IF(BI128="",0,BI128)),SUM(INDIRECT("bm"&amp;ROW()-BI127+1):BM127),"")</f>
        <v>#N/A</v>
      </c>
      <c r="BO127" s="9" t="e">
        <f t="shared" ca="1" si="109"/>
        <v>#N/A</v>
      </c>
      <c r="BP127" s="9" t="str">
        <f ca="1">IF(ISERROR(VLOOKUP(BO127*60,単価表!$B$4:$H$51,$AY$3,FALSE)),"",VLOOKUP(BO127*60,単価表!$B$4:$H$51,$AY$3,FALSE))</f>
        <v/>
      </c>
      <c r="BQ127" s="9" t="str">
        <f t="shared" si="110"/>
        <v/>
      </c>
      <c r="BR127" s="9" t="str">
        <f t="shared" si="111"/>
        <v/>
      </c>
      <c r="BS127" s="9" t="str">
        <f t="shared" si="112"/>
        <v/>
      </c>
      <c r="BT127" s="9" t="str">
        <f t="shared" si="113"/>
        <v/>
      </c>
      <c r="BU127" s="21" t="str">
        <f t="shared" si="114"/>
        <v/>
      </c>
      <c r="BV127" s="21" t="str">
        <f t="shared" si="115"/>
        <v/>
      </c>
      <c r="BW127" s="10" t="str">
        <f t="shared" si="116"/>
        <v/>
      </c>
      <c r="BX127" s="9" t="str">
        <f t="shared" si="117"/>
        <v/>
      </c>
      <c r="BY127" s="9" t="str">
        <f t="shared" si="118"/>
        <v/>
      </c>
      <c r="BZ127" s="9" t="str">
        <f t="shared" si="119"/>
        <v/>
      </c>
      <c r="CA127" s="21" t="str">
        <f t="shared" si="120"/>
        <v/>
      </c>
      <c r="CB127" s="21" t="str">
        <f t="shared" si="121"/>
        <v/>
      </c>
      <c r="CC127" s="9" t="str">
        <f t="shared" si="151"/>
        <v/>
      </c>
      <c r="CD127" s="9" t="str">
        <f t="shared" si="122"/>
        <v/>
      </c>
      <c r="CE127" s="9" t="str">
        <f t="shared" si="123"/>
        <v/>
      </c>
      <c r="CF127" s="9" t="e">
        <f ca="1">IF(AND($AX$3&lt;&gt;"",CA127&lt;&gt;"",CC127&gt;=IF(CC128="",0,CC128)),SUM(INDIRECT("ce"&amp;ROW()-CC127+1):CE127),"")</f>
        <v>#N/A</v>
      </c>
      <c r="CG127" s="9" t="e">
        <f t="shared" ca="1" si="124"/>
        <v>#N/A</v>
      </c>
      <c r="CH127" s="9" t="str">
        <f ca="1">IF(ISERROR(VLOOKUP(CG127*60,単価表!$B$4:$H$51,$AY$3,FALSE)),"",VLOOKUP(CG127*60,単価表!$B$4:$H$51,$AY$3,FALSE))</f>
        <v/>
      </c>
      <c r="CI127" s="9" t="str">
        <f ca="1">IF(CH127="","",CH127+IF(OR(TEXT($AX$3,"000000")="651000",TEXT($AX$3,"000000")="652000",TEXT($AX$3,"000000")="653000"),VLOOKUP(CG127*60,単価表!$B$4:$H$51,$AZ$3,FALSE),0))</f>
        <v/>
      </c>
      <c r="CJ127" s="9" t="str">
        <f t="shared" si="125"/>
        <v/>
      </c>
      <c r="CK127" s="9" t="str">
        <f t="shared" si="126"/>
        <v/>
      </c>
      <c r="CL127" s="9" t="str">
        <f t="shared" si="160"/>
        <v/>
      </c>
      <c r="CM127" s="9" t="str">
        <f t="shared" si="161"/>
        <v/>
      </c>
      <c r="CN127" s="21" t="str">
        <f t="shared" si="162"/>
        <v/>
      </c>
      <c r="CO127" s="21" t="str">
        <f t="shared" si="163"/>
        <v/>
      </c>
      <c r="CP127" s="10" t="str">
        <f t="shared" si="127"/>
        <v/>
      </c>
      <c r="CQ127" s="9" t="str">
        <f t="shared" si="164"/>
        <v/>
      </c>
      <c r="CR127" s="9" t="str">
        <f t="shared" si="165"/>
        <v/>
      </c>
      <c r="CS127" s="9" t="str">
        <f t="shared" si="128"/>
        <v/>
      </c>
      <c r="CT127" s="9" t="str">
        <f t="shared" si="129"/>
        <v/>
      </c>
      <c r="CU127" s="21" t="str">
        <f t="shared" si="130"/>
        <v/>
      </c>
      <c r="CV127" s="21" t="str">
        <f t="shared" si="131"/>
        <v/>
      </c>
      <c r="CW127" s="9" t="str">
        <f t="shared" si="152"/>
        <v/>
      </c>
      <c r="CX127" s="9" t="str">
        <f t="shared" si="132"/>
        <v/>
      </c>
      <c r="CY127" s="9" t="str">
        <f t="shared" si="133"/>
        <v/>
      </c>
      <c r="CZ127" s="9" t="str">
        <f t="shared" si="134"/>
        <v/>
      </c>
      <c r="DA127" s="9" t="str">
        <f t="shared" si="135"/>
        <v/>
      </c>
      <c r="DB127" s="9" t="e">
        <f ca="1">IF(AND($AX$3&lt;&gt;"",CU127&lt;&gt;"",CW127&gt;=IF(CW128="",0,CW128)),SUM(INDIRECT("da"&amp;ROW()-CW127+1):DA127),"")</f>
        <v>#N/A</v>
      </c>
      <c r="DC127" s="9" t="e">
        <f t="shared" ca="1" si="136"/>
        <v>#N/A</v>
      </c>
      <c r="DD127" s="9" t="str">
        <f ca="1">IF(ISERROR(VLOOKUP(DC127*60,単価表!$B$4:$G$51,$AY$3,FALSE)),"",VLOOKUP(DC127*60,単価表!$B$4:$G$51,$AY$3,FALSE))</f>
        <v/>
      </c>
      <c r="DE127" s="9" t="str">
        <f t="shared" si="137"/>
        <v/>
      </c>
      <c r="DF127" s="9" t="str">
        <f t="shared" si="138"/>
        <v/>
      </c>
      <c r="DG127" s="9" t="str">
        <f t="shared" si="166"/>
        <v/>
      </c>
      <c r="DH127" s="9" t="str">
        <f t="shared" si="167"/>
        <v/>
      </c>
      <c r="DI127" s="21" t="str">
        <f t="shared" si="168"/>
        <v/>
      </c>
      <c r="DJ127" s="21" t="str">
        <f t="shared" si="169"/>
        <v/>
      </c>
      <c r="DK127" s="10" t="str">
        <f t="shared" si="139"/>
        <v/>
      </c>
      <c r="DL127" s="9" t="str">
        <f t="shared" si="170"/>
        <v/>
      </c>
      <c r="DM127" s="9" t="str">
        <f t="shared" si="140"/>
        <v/>
      </c>
      <c r="DN127" s="9" t="str">
        <f t="shared" si="141"/>
        <v/>
      </c>
      <c r="DO127" s="21" t="str">
        <f t="shared" si="142"/>
        <v/>
      </c>
      <c r="DP127" s="21" t="str">
        <f t="shared" si="143"/>
        <v/>
      </c>
      <c r="DQ127" s="9" t="str">
        <f t="shared" si="153"/>
        <v/>
      </c>
      <c r="DR127" s="9" t="str">
        <f t="shared" si="144"/>
        <v/>
      </c>
      <c r="DS127" s="9" t="str">
        <f t="shared" si="145"/>
        <v/>
      </c>
      <c r="DT127" s="9" t="e">
        <f ca="1">IF(AND($AX$3&lt;&gt;"",DO127&lt;&gt;"",DQ127&gt;=IF(DQ128="",0,DQ128)),SUM(INDIRECT("ds"&amp;ROW()-DQ127+1):DS127),"")</f>
        <v>#N/A</v>
      </c>
      <c r="DU127" s="9" t="e">
        <f t="shared" ca="1" si="146"/>
        <v>#N/A</v>
      </c>
      <c r="DV127" s="9" t="str">
        <f ca="1">IF(ISERROR(VLOOKUP(DU127*60,単価表!$B$4:$H$51,$AY$3,FALSE)),"",VLOOKUP(DU127*60,単価表!$B$4:$H$51,$AY$3,FALSE))</f>
        <v/>
      </c>
      <c r="DW127" s="9" t="str">
        <f ca="1">IF(DV127="","",DV127+IF(OR(TEXT($AX$3,"000000")="651000",TEXT($AX$3,"000000")="652000",TEXT($AX$3,"000000")="653000"),VLOOKUP(DU127*60,単価表!$B$4:$H$51,$AZ$3,FALSE),0))</f>
        <v/>
      </c>
      <c r="DX127" s="9" t="str">
        <f t="shared" si="147"/>
        <v/>
      </c>
      <c r="DY127" s="9" t="str">
        <f t="shared" si="148"/>
        <v/>
      </c>
      <c r="DZ127" s="9" cm="1">
        <f t="array" ref="DZ127">IF(AND($B127&lt;&gt;"",$F127&lt;&gt;"",$J127&lt;&gt;"",OR($N127&lt;&gt;"",$Q127&lt;&gt;"",$T127&lt;&gt;"")),SUM(($BE$17:$BE$192&lt;&gt;ROW($B127))*($BF$17:$BF$192=$B127)*($BH$17:$BH$192&gt;$F127)*($BG$17:$BG$192&lt;$J127)),0)</f>
        <v>0</v>
      </c>
      <c r="EA127" s="9" cm="1">
        <f t="array" ref="EA127">IF(AND($B127&lt;&gt;"",$F127&lt;&gt;"",$J127&lt;&gt;"",OR($N127&lt;&gt;"",$Q127&lt;&gt;"",$T127&lt;&gt;"")),SUM(($BY$17:$BY$192&lt;&gt;ROW($B127))*($BZ$17:$BZ$192=$B127)*($CB$17:$CB$192&gt;$F127)*($CA$17:$CA$192&lt;$J127)),0)</f>
        <v>0</v>
      </c>
      <c r="EB127" s="9" cm="1">
        <f t="array" ref="EB127">IF(AND($B127&lt;&gt;"",$F127&lt;&gt;"",$J127&lt;&gt;"",OR($N127&lt;&gt;"",$Q127&lt;&gt;"",$T127&lt;&gt;"")),SUM(($CS$17:$CS$192&lt;&gt;ROW($B127))*($CT$17:$CT$192=$B127)*($CV$17:$CV$192&gt;$F127)*($CU$17:$CU$192&lt;$J127)),0)</f>
        <v>0</v>
      </c>
      <c r="EC127" s="9" cm="1">
        <f t="array" ref="EC127">IF(AND($B127&lt;&gt;"",$F127&lt;&gt;"",$J127&lt;&gt;"",OR($N127&lt;&gt;"",$Q127&lt;&gt;"",$T127&lt;&gt;"")),SUM(($DM$17:$DM$192&lt;&gt;ROW($B127))*($DN$17:$DN$192=$B127)*($DP$17:$DP$192&gt;$F127)*($DO$17:$DO$192&lt;$J127)),0)</f>
        <v>0</v>
      </c>
      <c r="ED127" s="9">
        <f t="shared" ca="1" si="149"/>
        <v>0</v>
      </c>
    </row>
    <row r="128" spans="2:134" ht="21.75" customHeight="1" x14ac:dyDescent="0.4">
      <c r="B128" s="86"/>
      <c r="C128" s="86"/>
      <c r="D128" s="132" t="str">
        <f t="shared" si="171"/>
        <v/>
      </c>
      <c r="E128" s="132"/>
      <c r="F128" s="88"/>
      <c r="G128" s="88"/>
      <c r="H128" s="88"/>
      <c r="I128" s="88"/>
      <c r="J128" s="88"/>
      <c r="K128" s="88"/>
      <c r="L128" s="88"/>
      <c r="M128" s="88"/>
      <c r="N128" s="89"/>
      <c r="O128" s="89"/>
      <c r="P128" s="89"/>
      <c r="Q128" s="89"/>
      <c r="R128" s="89"/>
      <c r="S128" s="89"/>
      <c r="T128" s="89"/>
      <c r="U128" s="89"/>
      <c r="V128" s="89"/>
      <c r="W128" s="133" t="str">
        <f t="shared" si="172"/>
        <v/>
      </c>
      <c r="X128" s="133"/>
      <c r="Y128" s="133"/>
      <c r="Z128" s="133" t="str">
        <f t="shared" si="173"/>
        <v/>
      </c>
      <c r="AA128" s="133"/>
      <c r="AB128" s="133"/>
      <c r="AC128" s="134" t="str">
        <f t="shared" si="174"/>
        <v/>
      </c>
      <c r="AD128" s="134"/>
      <c r="AE128" s="134"/>
      <c r="AF128" s="134"/>
      <c r="AG128" s="134" t="str">
        <f t="shared" si="175"/>
        <v/>
      </c>
      <c r="AH128" s="134"/>
      <c r="AI128" s="134"/>
      <c r="AJ128" s="134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20"/>
      <c r="AX128" s="10" t="str">
        <f t="shared" si="154"/>
        <v/>
      </c>
      <c r="AY128" s="10" t="str">
        <f t="shared" si="155"/>
        <v/>
      </c>
      <c r="AZ128" s="21" t="str">
        <f t="shared" si="156"/>
        <v/>
      </c>
      <c r="BA128" s="21" t="str">
        <f t="shared" si="157"/>
        <v/>
      </c>
      <c r="BB128" s="10" t="str">
        <f t="shared" si="100"/>
        <v/>
      </c>
      <c r="BC128" s="10" t="str">
        <f t="shared" si="158"/>
        <v/>
      </c>
      <c r="BD128" s="10" t="str">
        <f t="shared" si="159"/>
        <v/>
      </c>
      <c r="BE128" s="9" t="str">
        <f t="shared" si="101"/>
        <v/>
      </c>
      <c r="BF128" s="9" t="str">
        <f t="shared" si="102"/>
        <v/>
      </c>
      <c r="BG128" s="21" t="str">
        <f t="shared" si="103"/>
        <v/>
      </c>
      <c r="BH128" s="21" t="str">
        <f t="shared" si="104"/>
        <v/>
      </c>
      <c r="BI128" s="9" t="str">
        <f t="shared" si="150"/>
        <v/>
      </c>
      <c r="BJ128" s="10" t="str">
        <f t="shared" si="105"/>
        <v/>
      </c>
      <c r="BK128" s="9" t="str">
        <f t="shared" si="106"/>
        <v/>
      </c>
      <c r="BL128" s="9" t="str">
        <f t="shared" si="107"/>
        <v/>
      </c>
      <c r="BM128" s="9" t="str">
        <f t="shared" si="108"/>
        <v/>
      </c>
      <c r="BN128" s="9" t="e">
        <f ca="1">IF(AND($AX$3&lt;&gt;"",BG128&lt;&gt;"",BI128&gt;=IF(BI129="",0,BI129)),SUM(INDIRECT("bm"&amp;ROW()-BI128+1):BM128),"")</f>
        <v>#N/A</v>
      </c>
      <c r="BO128" s="9" t="e">
        <f t="shared" ca="1" si="109"/>
        <v>#N/A</v>
      </c>
      <c r="BP128" s="9" t="str">
        <f ca="1">IF(ISERROR(VLOOKUP(BO128*60,単価表!$B$4:$H$51,$AY$3,FALSE)),"",VLOOKUP(BO128*60,単価表!$B$4:$H$51,$AY$3,FALSE))</f>
        <v/>
      </c>
      <c r="BQ128" s="9" t="str">
        <f t="shared" si="110"/>
        <v/>
      </c>
      <c r="BR128" s="9" t="str">
        <f t="shared" si="111"/>
        <v/>
      </c>
      <c r="BS128" s="9" t="str">
        <f t="shared" si="112"/>
        <v/>
      </c>
      <c r="BT128" s="9" t="str">
        <f t="shared" si="113"/>
        <v/>
      </c>
      <c r="BU128" s="21" t="str">
        <f t="shared" si="114"/>
        <v/>
      </c>
      <c r="BV128" s="21" t="str">
        <f t="shared" si="115"/>
        <v/>
      </c>
      <c r="BW128" s="10" t="str">
        <f t="shared" si="116"/>
        <v/>
      </c>
      <c r="BX128" s="9" t="str">
        <f t="shared" si="117"/>
        <v/>
      </c>
      <c r="BY128" s="9" t="str">
        <f t="shared" si="118"/>
        <v/>
      </c>
      <c r="BZ128" s="9" t="str">
        <f t="shared" si="119"/>
        <v/>
      </c>
      <c r="CA128" s="21" t="str">
        <f t="shared" si="120"/>
        <v/>
      </c>
      <c r="CB128" s="21" t="str">
        <f t="shared" si="121"/>
        <v/>
      </c>
      <c r="CC128" s="9" t="str">
        <f t="shared" si="151"/>
        <v/>
      </c>
      <c r="CD128" s="9" t="str">
        <f t="shared" si="122"/>
        <v/>
      </c>
      <c r="CE128" s="9" t="str">
        <f t="shared" si="123"/>
        <v/>
      </c>
      <c r="CF128" s="9" t="e">
        <f ca="1">IF(AND($AX$3&lt;&gt;"",CA128&lt;&gt;"",CC128&gt;=IF(CC129="",0,CC129)),SUM(INDIRECT("ce"&amp;ROW()-CC128+1):CE128),"")</f>
        <v>#N/A</v>
      </c>
      <c r="CG128" s="9" t="e">
        <f t="shared" ca="1" si="124"/>
        <v>#N/A</v>
      </c>
      <c r="CH128" s="9" t="str">
        <f ca="1">IF(ISERROR(VLOOKUP(CG128*60,単価表!$B$4:$H$51,$AY$3,FALSE)),"",VLOOKUP(CG128*60,単価表!$B$4:$H$51,$AY$3,FALSE))</f>
        <v/>
      </c>
      <c r="CI128" s="9" t="str">
        <f ca="1">IF(CH128="","",CH128+IF(OR(TEXT($AX$3,"000000")="651000",TEXT($AX$3,"000000")="652000",TEXT($AX$3,"000000")="653000"),VLOOKUP(CG128*60,単価表!$B$4:$H$51,$AZ$3,FALSE),0))</f>
        <v/>
      </c>
      <c r="CJ128" s="9" t="str">
        <f t="shared" si="125"/>
        <v/>
      </c>
      <c r="CK128" s="9" t="str">
        <f t="shared" si="126"/>
        <v/>
      </c>
      <c r="CL128" s="9" t="str">
        <f t="shared" si="160"/>
        <v/>
      </c>
      <c r="CM128" s="9" t="str">
        <f t="shared" si="161"/>
        <v/>
      </c>
      <c r="CN128" s="21" t="str">
        <f t="shared" si="162"/>
        <v/>
      </c>
      <c r="CO128" s="21" t="str">
        <f t="shared" si="163"/>
        <v/>
      </c>
      <c r="CP128" s="10" t="str">
        <f t="shared" si="127"/>
        <v/>
      </c>
      <c r="CQ128" s="9" t="str">
        <f t="shared" si="164"/>
        <v/>
      </c>
      <c r="CR128" s="9" t="str">
        <f t="shared" si="165"/>
        <v/>
      </c>
      <c r="CS128" s="9" t="str">
        <f t="shared" si="128"/>
        <v/>
      </c>
      <c r="CT128" s="9" t="str">
        <f t="shared" si="129"/>
        <v/>
      </c>
      <c r="CU128" s="21" t="str">
        <f t="shared" si="130"/>
        <v/>
      </c>
      <c r="CV128" s="21" t="str">
        <f t="shared" si="131"/>
        <v/>
      </c>
      <c r="CW128" s="9" t="str">
        <f t="shared" si="152"/>
        <v/>
      </c>
      <c r="CX128" s="9" t="str">
        <f t="shared" si="132"/>
        <v/>
      </c>
      <c r="CY128" s="9" t="str">
        <f t="shared" si="133"/>
        <v/>
      </c>
      <c r="CZ128" s="9" t="str">
        <f t="shared" si="134"/>
        <v/>
      </c>
      <c r="DA128" s="9" t="str">
        <f t="shared" si="135"/>
        <v/>
      </c>
      <c r="DB128" s="9" t="e">
        <f ca="1">IF(AND($AX$3&lt;&gt;"",CU128&lt;&gt;"",CW128&gt;=IF(CW129="",0,CW129)),SUM(INDIRECT("da"&amp;ROW()-CW128+1):DA128),"")</f>
        <v>#N/A</v>
      </c>
      <c r="DC128" s="9" t="e">
        <f t="shared" ca="1" si="136"/>
        <v>#N/A</v>
      </c>
      <c r="DD128" s="9" t="str">
        <f ca="1">IF(ISERROR(VLOOKUP(DC128*60,単価表!$B$4:$G$51,$AY$3,FALSE)),"",VLOOKUP(DC128*60,単価表!$B$4:$G$51,$AY$3,FALSE))</f>
        <v/>
      </c>
      <c r="DE128" s="9" t="str">
        <f t="shared" si="137"/>
        <v/>
      </c>
      <c r="DF128" s="9" t="str">
        <f t="shared" si="138"/>
        <v/>
      </c>
      <c r="DG128" s="9" t="str">
        <f t="shared" si="166"/>
        <v/>
      </c>
      <c r="DH128" s="9" t="str">
        <f t="shared" si="167"/>
        <v/>
      </c>
      <c r="DI128" s="21" t="str">
        <f t="shared" si="168"/>
        <v/>
      </c>
      <c r="DJ128" s="21" t="str">
        <f t="shared" si="169"/>
        <v/>
      </c>
      <c r="DK128" s="10" t="str">
        <f t="shared" si="139"/>
        <v/>
      </c>
      <c r="DL128" s="9" t="str">
        <f t="shared" si="170"/>
        <v/>
      </c>
      <c r="DM128" s="9" t="str">
        <f t="shared" si="140"/>
        <v/>
      </c>
      <c r="DN128" s="9" t="str">
        <f t="shared" si="141"/>
        <v/>
      </c>
      <c r="DO128" s="21" t="str">
        <f t="shared" si="142"/>
        <v/>
      </c>
      <c r="DP128" s="21" t="str">
        <f t="shared" si="143"/>
        <v/>
      </c>
      <c r="DQ128" s="9" t="str">
        <f t="shared" si="153"/>
        <v/>
      </c>
      <c r="DR128" s="9" t="str">
        <f t="shared" si="144"/>
        <v/>
      </c>
      <c r="DS128" s="9" t="str">
        <f t="shared" si="145"/>
        <v/>
      </c>
      <c r="DT128" s="9" t="e">
        <f ca="1">IF(AND($AX$3&lt;&gt;"",DO128&lt;&gt;"",DQ128&gt;=IF(DQ129="",0,DQ129)),SUM(INDIRECT("ds"&amp;ROW()-DQ128+1):DS128),"")</f>
        <v>#N/A</v>
      </c>
      <c r="DU128" s="9" t="e">
        <f t="shared" ca="1" si="146"/>
        <v>#N/A</v>
      </c>
      <c r="DV128" s="9" t="str">
        <f ca="1">IF(ISERROR(VLOOKUP(DU128*60,単価表!$B$4:$H$51,$AY$3,FALSE)),"",VLOOKUP(DU128*60,単価表!$B$4:$H$51,$AY$3,FALSE))</f>
        <v/>
      </c>
      <c r="DW128" s="9" t="str">
        <f ca="1">IF(DV128="","",DV128+IF(OR(TEXT($AX$3,"000000")="651000",TEXT($AX$3,"000000")="652000",TEXT($AX$3,"000000")="653000"),VLOOKUP(DU128*60,単価表!$B$4:$H$51,$AZ$3,FALSE),0))</f>
        <v/>
      </c>
      <c r="DX128" s="9" t="str">
        <f t="shared" si="147"/>
        <v/>
      </c>
      <c r="DY128" s="9" t="str">
        <f t="shared" si="148"/>
        <v/>
      </c>
      <c r="DZ128" s="9" cm="1">
        <f t="array" ref="DZ128">IF(AND($B128&lt;&gt;"",$F128&lt;&gt;"",$J128&lt;&gt;"",OR($N128&lt;&gt;"",$Q128&lt;&gt;"",$T128&lt;&gt;"")),SUM(($BE$17:$BE$192&lt;&gt;ROW($B128))*($BF$17:$BF$192=$B128)*($BH$17:$BH$192&gt;$F128)*($BG$17:$BG$192&lt;$J128)),0)</f>
        <v>0</v>
      </c>
      <c r="EA128" s="9" cm="1">
        <f t="array" ref="EA128">IF(AND($B128&lt;&gt;"",$F128&lt;&gt;"",$J128&lt;&gt;"",OR($N128&lt;&gt;"",$Q128&lt;&gt;"",$T128&lt;&gt;"")),SUM(($BY$17:$BY$192&lt;&gt;ROW($B128))*($BZ$17:$BZ$192=$B128)*($CB$17:$CB$192&gt;$F128)*($CA$17:$CA$192&lt;$J128)),0)</f>
        <v>0</v>
      </c>
      <c r="EB128" s="9" cm="1">
        <f t="array" ref="EB128">IF(AND($B128&lt;&gt;"",$F128&lt;&gt;"",$J128&lt;&gt;"",OR($N128&lt;&gt;"",$Q128&lt;&gt;"",$T128&lt;&gt;"")),SUM(($CS$17:$CS$192&lt;&gt;ROW($B128))*($CT$17:$CT$192=$B128)*($CV$17:$CV$192&gt;$F128)*($CU$17:$CU$192&lt;$J128)),0)</f>
        <v>0</v>
      </c>
      <c r="EC128" s="9" cm="1">
        <f t="array" ref="EC128">IF(AND($B128&lt;&gt;"",$F128&lt;&gt;"",$J128&lt;&gt;"",OR($N128&lt;&gt;"",$Q128&lt;&gt;"",$T128&lt;&gt;"")),SUM(($DM$17:$DM$192&lt;&gt;ROW($B128))*($DN$17:$DN$192=$B128)*($DP$17:$DP$192&gt;$F128)*($DO$17:$DO$192&lt;$J128)),0)</f>
        <v>0</v>
      </c>
      <c r="ED128" s="9">
        <f t="shared" ca="1" si="149"/>
        <v>0</v>
      </c>
    </row>
    <row r="129" spans="2:134" ht="21.75" customHeight="1" x14ac:dyDescent="0.4">
      <c r="B129" s="86"/>
      <c r="C129" s="86"/>
      <c r="D129" s="132" t="str">
        <f t="shared" si="171"/>
        <v/>
      </c>
      <c r="E129" s="132"/>
      <c r="F129" s="88"/>
      <c r="G129" s="88"/>
      <c r="H129" s="88"/>
      <c r="I129" s="88"/>
      <c r="J129" s="88"/>
      <c r="K129" s="88"/>
      <c r="L129" s="88"/>
      <c r="M129" s="88"/>
      <c r="N129" s="89"/>
      <c r="O129" s="89"/>
      <c r="P129" s="89"/>
      <c r="Q129" s="89"/>
      <c r="R129" s="89"/>
      <c r="S129" s="89"/>
      <c r="T129" s="89"/>
      <c r="U129" s="89"/>
      <c r="V129" s="89"/>
      <c r="W129" s="133" t="str">
        <f t="shared" si="172"/>
        <v/>
      </c>
      <c r="X129" s="133"/>
      <c r="Y129" s="133"/>
      <c r="Z129" s="133" t="str">
        <f t="shared" si="173"/>
        <v/>
      </c>
      <c r="AA129" s="133"/>
      <c r="AB129" s="133"/>
      <c r="AC129" s="134" t="str">
        <f t="shared" si="174"/>
        <v/>
      </c>
      <c r="AD129" s="134"/>
      <c r="AE129" s="134"/>
      <c r="AF129" s="134"/>
      <c r="AG129" s="134" t="str">
        <f t="shared" si="175"/>
        <v/>
      </c>
      <c r="AH129" s="134"/>
      <c r="AI129" s="134"/>
      <c r="AJ129" s="134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20"/>
      <c r="AX129" s="10" t="str">
        <f t="shared" si="154"/>
        <v/>
      </c>
      <c r="AY129" s="10" t="str">
        <f t="shared" si="155"/>
        <v/>
      </c>
      <c r="AZ129" s="21" t="str">
        <f t="shared" si="156"/>
        <v/>
      </c>
      <c r="BA129" s="21" t="str">
        <f t="shared" si="157"/>
        <v/>
      </c>
      <c r="BB129" s="10" t="str">
        <f t="shared" si="100"/>
        <v/>
      </c>
      <c r="BC129" s="10" t="str">
        <f t="shared" si="158"/>
        <v/>
      </c>
      <c r="BD129" s="10" t="str">
        <f t="shared" si="159"/>
        <v/>
      </c>
      <c r="BE129" s="9" t="str">
        <f t="shared" si="101"/>
        <v/>
      </c>
      <c r="BF129" s="9" t="str">
        <f t="shared" si="102"/>
        <v/>
      </c>
      <c r="BG129" s="21" t="str">
        <f t="shared" si="103"/>
        <v/>
      </c>
      <c r="BH129" s="21" t="str">
        <f t="shared" si="104"/>
        <v/>
      </c>
      <c r="BI129" s="9" t="str">
        <f t="shared" si="150"/>
        <v/>
      </c>
      <c r="BJ129" s="10" t="str">
        <f t="shared" si="105"/>
        <v/>
      </c>
      <c r="BK129" s="9" t="str">
        <f t="shared" si="106"/>
        <v/>
      </c>
      <c r="BL129" s="9" t="str">
        <f t="shared" si="107"/>
        <v/>
      </c>
      <c r="BM129" s="9" t="str">
        <f t="shared" si="108"/>
        <v/>
      </c>
      <c r="BN129" s="9" t="e">
        <f ca="1">IF(AND($AX$3&lt;&gt;"",BG129&lt;&gt;"",BI129&gt;=IF(BI130="",0,BI130)),SUM(INDIRECT("bm"&amp;ROW()-BI129+1):BM129),"")</f>
        <v>#N/A</v>
      </c>
      <c r="BO129" s="9" t="e">
        <f t="shared" ca="1" si="109"/>
        <v>#N/A</v>
      </c>
      <c r="BP129" s="9" t="str">
        <f ca="1">IF(ISERROR(VLOOKUP(BO129*60,単価表!$B$4:$H$51,$AY$3,FALSE)),"",VLOOKUP(BO129*60,単価表!$B$4:$H$51,$AY$3,FALSE))</f>
        <v/>
      </c>
      <c r="BQ129" s="9" t="str">
        <f t="shared" si="110"/>
        <v/>
      </c>
      <c r="BR129" s="9" t="str">
        <f t="shared" si="111"/>
        <v/>
      </c>
      <c r="BS129" s="9" t="str">
        <f t="shared" si="112"/>
        <v/>
      </c>
      <c r="BT129" s="9" t="str">
        <f t="shared" si="113"/>
        <v/>
      </c>
      <c r="BU129" s="21" t="str">
        <f t="shared" si="114"/>
        <v/>
      </c>
      <c r="BV129" s="21" t="str">
        <f t="shared" si="115"/>
        <v/>
      </c>
      <c r="BW129" s="10" t="str">
        <f t="shared" si="116"/>
        <v/>
      </c>
      <c r="BX129" s="9" t="str">
        <f t="shared" si="117"/>
        <v/>
      </c>
      <c r="BY129" s="9" t="str">
        <f t="shared" si="118"/>
        <v/>
      </c>
      <c r="BZ129" s="9" t="str">
        <f t="shared" si="119"/>
        <v/>
      </c>
      <c r="CA129" s="21" t="str">
        <f t="shared" si="120"/>
        <v/>
      </c>
      <c r="CB129" s="21" t="str">
        <f t="shared" si="121"/>
        <v/>
      </c>
      <c r="CC129" s="9" t="str">
        <f t="shared" si="151"/>
        <v/>
      </c>
      <c r="CD129" s="9" t="str">
        <f t="shared" si="122"/>
        <v/>
      </c>
      <c r="CE129" s="9" t="str">
        <f t="shared" si="123"/>
        <v/>
      </c>
      <c r="CF129" s="9" t="e">
        <f ca="1">IF(AND($AX$3&lt;&gt;"",CA129&lt;&gt;"",CC129&gt;=IF(CC130="",0,CC130)),SUM(INDIRECT("ce"&amp;ROW()-CC129+1):CE129),"")</f>
        <v>#N/A</v>
      </c>
      <c r="CG129" s="9" t="e">
        <f t="shared" ca="1" si="124"/>
        <v>#N/A</v>
      </c>
      <c r="CH129" s="9" t="str">
        <f ca="1">IF(ISERROR(VLOOKUP(CG129*60,単価表!$B$4:$H$51,$AY$3,FALSE)),"",VLOOKUP(CG129*60,単価表!$B$4:$H$51,$AY$3,FALSE))</f>
        <v/>
      </c>
      <c r="CI129" s="9" t="str">
        <f ca="1">IF(CH129="","",CH129+IF(OR(TEXT($AX$3,"000000")="651000",TEXT($AX$3,"000000")="652000",TEXT($AX$3,"000000")="653000"),VLOOKUP(CG129*60,単価表!$B$4:$H$51,$AZ$3,FALSE),0))</f>
        <v/>
      </c>
      <c r="CJ129" s="9" t="str">
        <f t="shared" si="125"/>
        <v/>
      </c>
      <c r="CK129" s="9" t="str">
        <f t="shared" si="126"/>
        <v/>
      </c>
      <c r="CL129" s="9" t="str">
        <f t="shared" si="160"/>
        <v/>
      </c>
      <c r="CM129" s="9" t="str">
        <f t="shared" si="161"/>
        <v/>
      </c>
      <c r="CN129" s="21" t="str">
        <f t="shared" si="162"/>
        <v/>
      </c>
      <c r="CO129" s="21" t="str">
        <f t="shared" si="163"/>
        <v/>
      </c>
      <c r="CP129" s="10" t="str">
        <f t="shared" si="127"/>
        <v/>
      </c>
      <c r="CQ129" s="9" t="str">
        <f t="shared" si="164"/>
        <v/>
      </c>
      <c r="CR129" s="9" t="str">
        <f t="shared" si="165"/>
        <v/>
      </c>
      <c r="CS129" s="9" t="str">
        <f t="shared" si="128"/>
        <v/>
      </c>
      <c r="CT129" s="9" t="str">
        <f t="shared" si="129"/>
        <v/>
      </c>
      <c r="CU129" s="21" t="str">
        <f t="shared" si="130"/>
        <v/>
      </c>
      <c r="CV129" s="21" t="str">
        <f t="shared" si="131"/>
        <v/>
      </c>
      <c r="CW129" s="9" t="str">
        <f t="shared" si="152"/>
        <v/>
      </c>
      <c r="CX129" s="9" t="str">
        <f t="shared" si="132"/>
        <v/>
      </c>
      <c r="CY129" s="9" t="str">
        <f t="shared" si="133"/>
        <v/>
      </c>
      <c r="CZ129" s="9" t="str">
        <f t="shared" si="134"/>
        <v/>
      </c>
      <c r="DA129" s="9" t="str">
        <f t="shared" si="135"/>
        <v/>
      </c>
      <c r="DB129" s="9" t="e">
        <f ca="1">IF(AND($AX$3&lt;&gt;"",CU129&lt;&gt;"",CW129&gt;=IF(CW130="",0,CW130)),SUM(INDIRECT("da"&amp;ROW()-CW129+1):DA129),"")</f>
        <v>#N/A</v>
      </c>
      <c r="DC129" s="9" t="e">
        <f t="shared" ca="1" si="136"/>
        <v>#N/A</v>
      </c>
      <c r="DD129" s="9" t="str">
        <f ca="1">IF(ISERROR(VLOOKUP(DC129*60,単価表!$B$4:$G$51,$AY$3,FALSE)),"",VLOOKUP(DC129*60,単価表!$B$4:$G$51,$AY$3,FALSE))</f>
        <v/>
      </c>
      <c r="DE129" s="9" t="str">
        <f t="shared" si="137"/>
        <v/>
      </c>
      <c r="DF129" s="9" t="str">
        <f t="shared" si="138"/>
        <v/>
      </c>
      <c r="DG129" s="9" t="str">
        <f t="shared" si="166"/>
        <v/>
      </c>
      <c r="DH129" s="9" t="str">
        <f t="shared" si="167"/>
        <v/>
      </c>
      <c r="DI129" s="21" t="str">
        <f t="shared" si="168"/>
        <v/>
      </c>
      <c r="DJ129" s="21" t="str">
        <f t="shared" si="169"/>
        <v/>
      </c>
      <c r="DK129" s="10" t="str">
        <f t="shared" si="139"/>
        <v/>
      </c>
      <c r="DL129" s="9" t="str">
        <f t="shared" si="170"/>
        <v/>
      </c>
      <c r="DM129" s="9" t="str">
        <f t="shared" si="140"/>
        <v/>
      </c>
      <c r="DN129" s="9" t="str">
        <f t="shared" si="141"/>
        <v/>
      </c>
      <c r="DO129" s="21" t="str">
        <f t="shared" si="142"/>
        <v/>
      </c>
      <c r="DP129" s="21" t="str">
        <f t="shared" si="143"/>
        <v/>
      </c>
      <c r="DQ129" s="9" t="str">
        <f t="shared" si="153"/>
        <v/>
      </c>
      <c r="DR129" s="9" t="str">
        <f t="shared" si="144"/>
        <v/>
      </c>
      <c r="DS129" s="9" t="str">
        <f t="shared" si="145"/>
        <v/>
      </c>
      <c r="DT129" s="9" t="e">
        <f ca="1">IF(AND($AX$3&lt;&gt;"",DO129&lt;&gt;"",DQ129&gt;=IF(DQ130="",0,DQ130)),SUM(INDIRECT("ds"&amp;ROW()-DQ129+1):DS129),"")</f>
        <v>#N/A</v>
      </c>
      <c r="DU129" s="9" t="e">
        <f t="shared" ca="1" si="146"/>
        <v>#N/A</v>
      </c>
      <c r="DV129" s="9" t="str">
        <f ca="1">IF(ISERROR(VLOOKUP(DU129*60,単価表!$B$4:$H$51,$AY$3,FALSE)),"",VLOOKUP(DU129*60,単価表!$B$4:$H$51,$AY$3,FALSE))</f>
        <v/>
      </c>
      <c r="DW129" s="9" t="str">
        <f ca="1">IF(DV129="","",DV129+IF(OR(TEXT($AX$3,"000000")="651000",TEXT($AX$3,"000000")="652000",TEXT($AX$3,"000000")="653000"),VLOOKUP(DU129*60,単価表!$B$4:$H$51,$AZ$3,FALSE),0))</f>
        <v/>
      </c>
      <c r="DX129" s="9" t="str">
        <f t="shared" si="147"/>
        <v/>
      </c>
      <c r="DY129" s="9" t="str">
        <f t="shared" si="148"/>
        <v/>
      </c>
      <c r="DZ129" s="9" cm="1">
        <f t="array" ref="DZ129">IF(AND($B129&lt;&gt;"",$F129&lt;&gt;"",$J129&lt;&gt;"",OR($N129&lt;&gt;"",$Q129&lt;&gt;"",$T129&lt;&gt;"")),SUM(($BE$17:$BE$192&lt;&gt;ROW($B129))*($BF$17:$BF$192=$B129)*($BH$17:$BH$192&gt;$F129)*($BG$17:$BG$192&lt;$J129)),0)</f>
        <v>0</v>
      </c>
      <c r="EA129" s="9" cm="1">
        <f t="array" ref="EA129">IF(AND($B129&lt;&gt;"",$F129&lt;&gt;"",$J129&lt;&gt;"",OR($N129&lt;&gt;"",$Q129&lt;&gt;"",$T129&lt;&gt;"")),SUM(($BY$17:$BY$192&lt;&gt;ROW($B129))*($BZ$17:$BZ$192=$B129)*($CB$17:$CB$192&gt;$F129)*($CA$17:$CA$192&lt;$J129)),0)</f>
        <v>0</v>
      </c>
      <c r="EB129" s="9" cm="1">
        <f t="array" ref="EB129">IF(AND($B129&lt;&gt;"",$F129&lt;&gt;"",$J129&lt;&gt;"",OR($N129&lt;&gt;"",$Q129&lt;&gt;"",$T129&lt;&gt;"")),SUM(($CS$17:$CS$192&lt;&gt;ROW($B129))*($CT$17:$CT$192=$B129)*($CV$17:$CV$192&gt;$F129)*($CU$17:$CU$192&lt;$J129)),0)</f>
        <v>0</v>
      </c>
      <c r="EC129" s="9" cm="1">
        <f t="array" ref="EC129">IF(AND($B129&lt;&gt;"",$F129&lt;&gt;"",$J129&lt;&gt;"",OR($N129&lt;&gt;"",$Q129&lt;&gt;"",$T129&lt;&gt;"")),SUM(($DM$17:$DM$192&lt;&gt;ROW($B129))*($DN$17:$DN$192=$B129)*($DP$17:$DP$192&gt;$F129)*($DO$17:$DO$192&lt;$J129)),0)</f>
        <v>0</v>
      </c>
      <c r="ED129" s="9">
        <f t="shared" ca="1" si="149"/>
        <v>0</v>
      </c>
    </row>
    <row r="130" spans="2:134" ht="21.75" customHeight="1" x14ac:dyDescent="0.4">
      <c r="B130" s="86"/>
      <c r="C130" s="86"/>
      <c r="D130" s="132" t="str">
        <f t="shared" si="171"/>
        <v/>
      </c>
      <c r="E130" s="132"/>
      <c r="F130" s="88"/>
      <c r="G130" s="88"/>
      <c r="H130" s="88"/>
      <c r="I130" s="88"/>
      <c r="J130" s="88"/>
      <c r="K130" s="88"/>
      <c r="L130" s="88"/>
      <c r="M130" s="88"/>
      <c r="N130" s="89"/>
      <c r="O130" s="89"/>
      <c r="P130" s="89"/>
      <c r="Q130" s="89"/>
      <c r="R130" s="89"/>
      <c r="S130" s="89"/>
      <c r="T130" s="89"/>
      <c r="U130" s="89"/>
      <c r="V130" s="89"/>
      <c r="W130" s="133" t="str">
        <f t="shared" si="172"/>
        <v/>
      </c>
      <c r="X130" s="133"/>
      <c r="Y130" s="133"/>
      <c r="Z130" s="133" t="str">
        <f t="shared" si="173"/>
        <v/>
      </c>
      <c r="AA130" s="133"/>
      <c r="AB130" s="133"/>
      <c r="AC130" s="134" t="str">
        <f t="shared" si="174"/>
        <v/>
      </c>
      <c r="AD130" s="134"/>
      <c r="AE130" s="134"/>
      <c r="AF130" s="134"/>
      <c r="AG130" s="134" t="str">
        <f t="shared" si="175"/>
        <v/>
      </c>
      <c r="AH130" s="134"/>
      <c r="AI130" s="134"/>
      <c r="AJ130" s="134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20"/>
      <c r="AX130" s="10" t="str">
        <f t="shared" si="154"/>
        <v/>
      </c>
      <c r="AY130" s="10" t="str">
        <f t="shared" si="155"/>
        <v/>
      </c>
      <c r="AZ130" s="21" t="str">
        <f t="shared" si="156"/>
        <v/>
      </c>
      <c r="BA130" s="21" t="str">
        <f t="shared" si="157"/>
        <v/>
      </c>
      <c r="BB130" s="10" t="str">
        <f t="shared" si="100"/>
        <v/>
      </c>
      <c r="BC130" s="10" t="str">
        <f t="shared" si="158"/>
        <v/>
      </c>
      <c r="BD130" s="10" t="str">
        <f t="shared" si="159"/>
        <v/>
      </c>
      <c r="BE130" s="9" t="str">
        <f t="shared" si="101"/>
        <v/>
      </c>
      <c r="BF130" s="9" t="str">
        <f t="shared" si="102"/>
        <v/>
      </c>
      <c r="BG130" s="21" t="str">
        <f t="shared" si="103"/>
        <v/>
      </c>
      <c r="BH130" s="21" t="str">
        <f t="shared" si="104"/>
        <v/>
      </c>
      <c r="BI130" s="9" t="str">
        <f t="shared" si="150"/>
        <v/>
      </c>
      <c r="BJ130" s="10" t="str">
        <f t="shared" si="105"/>
        <v/>
      </c>
      <c r="BK130" s="9" t="str">
        <f t="shared" si="106"/>
        <v/>
      </c>
      <c r="BL130" s="9" t="str">
        <f t="shared" si="107"/>
        <v/>
      </c>
      <c r="BM130" s="9" t="str">
        <f t="shared" si="108"/>
        <v/>
      </c>
      <c r="BN130" s="9" t="e">
        <f ca="1">IF(AND($AX$3&lt;&gt;"",BG130&lt;&gt;"",BI130&gt;=IF(BI131="",0,BI131)),SUM(INDIRECT("bm"&amp;ROW()-BI130+1):BM130),"")</f>
        <v>#N/A</v>
      </c>
      <c r="BO130" s="9" t="e">
        <f t="shared" ca="1" si="109"/>
        <v>#N/A</v>
      </c>
      <c r="BP130" s="9" t="str">
        <f ca="1">IF(ISERROR(VLOOKUP(BO130*60,単価表!$B$4:$H$51,$AY$3,FALSE)),"",VLOOKUP(BO130*60,単価表!$B$4:$H$51,$AY$3,FALSE))</f>
        <v/>
      </c>
      <c r="BQ130" s="9" t="str">
        <f t="shared" si="110"/>
        <v/>
      </c>
      <c r="BR130" s="9" t="str">
        <f t="shared" si="111"/>
        <v/>
      </c>
      <c r="BS130" s="9" t="str">
        <f t="shared" si="112"/>
        <v/>
      </c>
      <c r="BT130" s="9" t="str">
        <f t="shared" si="113"/>
        <v/>
      </c>
      <c r="BU130" s="21" t="str">
        <f t="shared" si="114"/>
        <v/>
      </c>
      <c r="BV130" s="21" t="str">
        <f t="shared" si="115"/>
        <v/>
      </c>
      <c r="BW130" s="10" t="str">
        <f t="shared" si="116"/>
        <v/>
      </c>
      <c r="BX130" s="9" t="str">
        <f t="shared" si="117"/>
        <v/>
      </c>
      <c r="BY130" s="9" t="str">
        <f t="shared" si="118"/>
        <v/>
      </c>
      <c r="BZ130" s="9" t="str">
        <f t="shared" si="119"/>
        <v/>
      </c>
      <c r="CA130" s="21" t="str">
        <f t="shared" si="120"/>
        <v/>
      </c>
      <c r="CB130" s="21" t="str">
        <f t="shared" si="121"/>
        <v/>
      </c>
      <c r="CC130" s="9" t="str">
        <f t="shared" si="151"/>
        <v/>
      </c>
      <c r="CD130" s="9" t="str">
        <f t="shared" si="122"/>
        <v/>
      </c>
      <c r="CE130" s="9" t="str">
        <f t="shared" si="123"/>
        <v/>
      </c>
      <c r="CF130" s="9" t="e">
        <f ca="1">IF(AND($AX$3&lt;&gt;"",CA130&lt;&gt;"",CC130&gt;=IF(CC131="",0,CC131)),SUM(INDIRECT("ce"&amp;ROW()-CC130+1):CE130),"")</f>
        <v>#N/A</v>
      </c>
      <c r="CG130" s="9" t="e">
        <f t="shared" ca="1" si="124"/>
        <v>#N/A</v>
      </c>
      <c r="CH130" s="9" t="str">
        <f ca="1">IF(ISERROR(VLOOKUP(CG130*60,単価表!$B$4:$H$51,$AY$3,FALSE)),"",VLOOKUP(CG130*60,単価表!$B$4:$H$51,$AY$3,FALSE))</f>
        <v/>
      </c>
      <c r="CI130" s="9" t="str">
        <f ca="1">IF(CH130="","",CH130+IF(OR(TEXT($AX$3,"000000")="651000",TEXT($AX$3,"000000")="652000",TEXT($AX$3,"000000")="653000"),VLOOKUP(CG130*60,単価表!$B$4:$H$51,$AZ$3,FALSE),0))</f>
        <v/>
      </c>
      <c r="CJ130" s="9" t="str">
        <f t="shared" si="125"/>
        <v/>
      </c>
      <c r="CK130" s="9" t="str">
        <f t="shared" si="126"/>
        <v/>
      </c>
      <c r="CL130" s="9" t="str">
        <f t="shared" si="160"/>
        <v/>
      </c>
      <c r="CM130" s="9" t="str">
        <f t="shared" si="161"/>
        <v/>
      </c>
      <c r="CN130" s="21" t="str">
        <f t="shared" si="162"/>
        <v/>
      </c>
      <c r="CO130" s="21" t="str">
        <f t="shared" si="163"/>
        <v/>
      </c>
      <c r="CP130" s="10" t="str">
        <f t="shared" si="127"/>
        <v/>
      </c>
      <c r="CQ130" s="9" t="str">
        <f t="shared" si="164"/>
        <v/>
      </c>
      <c r="CR130" s="9" t="str">
        <f t="shared" si="165"/>
        <v/>
      </c>
      <c r="CS130" s="9" t="str">
        <f t="shared" si="128"/>
        <v/>
      </c>
      <c r="CT130" s="9" t="str">
        <f t="shared" si="129"/>
        <v/>
      </c>
      <c r="CU130" s="21" t="str">
        <f t="shared" si="130"/>
        <v/>
      </c>
      <c r="CV130" s="21" t="str">
        <f t="shared" si="131"/>
        <v/>
      </c>
      <c r="CW130" s="9" t="str">
        <f t="shared" si="152"/>
        <v/>
      </c>
      <c r="CX130" s="9" t="str">
        <f t="shared" si="132"/>
        <v/>
      </c>
      <c r="CY130" s="9" t="str">
        <f t="shared" si="133"/>
        <v/>
      </c>
      <c r="CZ130" s="9" t="str">
        <f t="shared" si="134"/>
        <v/>
      </c>
      <c r="DA130" s="9" t="str">
        <f t="shared" si="135"/>
        <v/>
      </c>
      <c r="DB130" s="9" t="e">
        <f ca="1">IF(AND($AX$3&lt;&gt;"",CU130&lt;&gt;"",CW130&gt;=IF(CW131="",0,CW131)),SUM(INDIRECT("da"&amp;ROW()-CW130+1):DA130),"")</f>
        <v>#N/A</v>
      </c>
      <c r="DC130" s="9" t="e">
        <f t="shared" ca="1" si="136"/>
        <v>#N/A</v>
      </c>
      <c r="DD130" s="9" t="str">
        <f ca="1">IF(ISERROR(VLOOKUP(DC130*60,単価表!$B$4:$G$51,$AY$3,FALSE)),"",VLOOKUP(DC130*60,単価表!$B$4:$G$51,$AY$3,FALSE))</f>
        <v/>
      </c>
      <c r="DE130" s="9" t="str">
        <f t="shared" si="137"/>
        <v/>
      </c>
      <c r="DF130" s="9" t="str">
        <f t="shared" si="138"/>
        <v/>
      </c>
      <c r="DG130" s="9" t="str">
        <f t="shared" si="166"/>
        <v/>
      </c>
      <c r="DH130" s="9" t="str">
        <f t="shared" si="167"/>
        <v/>
      </c>
      <c r="DI130" s="21" t="str">
        <f t="shared" si="168"/>
        <v/>
      </c>
      <c r="DJ130" s="21" t="str">
        <f t="shared" si="169"/>
        <v/>
      </c>
      <c r="DK130" s="10" t="str">
        <f t="shared" si="139"/>
        <v/>
      </c>
      <c r="DL130" s="9" t="str">
        <f t="shared" si="170"/>
        <v/>
      </c>
      <c r="DM130" s="9" t="str">
        <f t="shared" si="140"/>
        <v/>
      </c>
      <c r="DN130" s="9" t="str">
        <f t="shared" si="141"/>
        <v/>
      </c>
      <c r="DO130" s="21" t="str">
        <f t="shared" si="142"/>
        <v/>
      </c>
      <c r="DP130" s="21" t="str">
        <f t="shared" si="143"/>
        <v/>
      </c>
      <c r="DQ130" s="9" t="str">
        <f t="shared" si="153"/>
        <v/>
      </c>
      <c r="DR130" s="9" t="str">
        <f t="shared" si="144"/>
        <v/>
      </c>
      <c r="DS130" s="9" t="str">
        <f t="shared" si="145"/>
        <v/>
      </c>
      <c r="DT130" s="9" t="e">
        <f ca="1">IF(AND($AX$3&lt;&gt;"",DO130&lt;&gt;"",DQ130&gt;=IF(DQ131="",0,DQ131)),SUM(INDIRECT("ds"&amp;ROW()-DQ130+1):DS130),"")</f>
        <v>#N/A</v>
      </c>
      <c r="DU130" s="9" t="e">
        <f t="shared" ca="1" si="146"/>
        <v>#N/A</v>
      </c>
      <c r="DV130" s="9" t="str">
        <f ca="1">IF(ISERROR(VLOOKUP(DU130*60,単価表!$B$4:$H$51,$AY$3,FALSE)),"",VLOOKUP(DU130*60,単価表!$B$4:$H$51,$AY$3,FALSE))</f>
        <v/>
      </c>
      <c r="DW130" s="9" t="str">
        <f ca="1">IF(DV130="","",DV130+IF(OR(TEXT($AX$3,"000000")="651000",TEXT($AX$3,"000000")="652000",TEXT($AX$3,"000000")="653000"),VLOOKUP(DU130*60,単価表!$B$4:$H$51,$AZ$3,FALSE),0))</f>
        <v/>
      </c>
      <c r="DX130" s="9" t="str">
        <f t="shared" si="147"/>
        <v/>
      </c>
      <c r="DY130" s="9" t="str">
        <f t="shared" si="148"/>
        <v/>
      </c>
      <c r="DZ130" s="9" cm="1">
        <f t="array" ref="DZ130">IF(AND($B130&lt;&gt;"",$F130&lt;&gt;"",$J130&lt;&gt;"",OR($N130&lt;&gt;"",$Q130&lt;&gt;"",$T130&lt;&gt;"")),SUM(($BE$17:$BE$192&lt;&gt;ROW($B130))*($BF$17:$BF$192=$B130)*($BH$17:$BH$192&gt;$F130)*($BG$17:$BG$192&lt;$J130)),0)</f>
        <v>0</v>
      </c>
      <c r="EA130" s="9" cm="1">
        <f t="array" ref="EA130">IF(AND($B130&lt;&gt;"",$F130&lt;&gt;"",$J130&lt;&gt;"",OR($N130&lt;&gt;"",$Q130&lt;&gt;"",$T130&lt;&gt;"")),SUM(($BY$17:$BY$192&lt;&gt;ROW($B130))*($BZ$17:$BZ$192=$B130)*($CB$17:$CB$192&gt;$F130)*($CA$17:$CA$192&lt;$J130)),0)</f>
        <v>0</v>
      </c>
      <c r="EB130" s="9" cm="1">
        <f t="array" ref="EB130">IF(AND($B130&lt;&gt;"",$F130&lt;&gt;"",$J130&lt;&gt;"",OR($N130&lt;&gt;"",$Q130&lt;&gt;"",$T130&lt;&gt;"")),SUM(($CS$17:$CS$192&lt;&gt;ROW($B130))*($CT$17:$CT$192=$B130)*($CV$17:$CV$192&gt;$F130)*($CU$17:$CU$192&lt;$J130)),0)</f>
        <v>0</v>
      </c>
      <c r="EC130" s="9" cm="1">
        <f t="array" ref="EC130">IF(AND($B130&lt;&gt;"",$F130&lt;&gt;"",$J130&lt;&gt;"",OR($N130&lt;&gt;"",$Q130&lt;&gt;"",$T130&lt;&gt;"")),SUM(($DM$17:$DM$192&lt;&gt;ROW($B130))*($DN$17:$DN$192=$B130)*($DP$17:$DP$192&gt;$F130)*($DO$17:$DO$192&lt;$J130)),0)</f>
        <v>0</v>
      </c>
      <c r="ED130" s="9">
        <f t="shared" ca="1" si="149"/>
        <v>0</v>
      </c>
    </row>
    <row r="131" spans="2:134" ht="21.75" customHeight="1" x14ac:dyDescent="0.4">
      <c r="B131" s="86"/>
      <c r="C131" s="86"/>
      <c r="D131" s="132" t="str">
        <f t="shared" si="171"/>
        <v/>
      </c>
      <c r="E131" s="132"/>
      <c r="F131" s="88"/>
      <c r="G131" s="88"/>
      <c r="H131" s="88"/>
      <c r="I131" s="88"/>
      <c r="J131" s="88"/>
      <c r="K131" s="88"/>
      <c r="L131" s="88"/>
      <c r="M131" s="88"/>
      <c r="N131" s="89"/>
      <c r="O131" s="89"/>
      <c r="P131" s="89"/>
      <c r="Q131" s="89"/>
      <c r="R131" s="89"/>
      <c r="S131" s="89"/>
      <c r="T131" s="89"/>
      <c r="U131" s="89"/>
      <c r="V131" s="89"/>
      <c r="W131" s="133" t="str">
        <f t="shared" si="172"/>
        <v/>
      </c>
      <c r="X131" s="133"/>
      <c r="Y131" s="133"/>
      <c r="Z131" s="133" t="str">
        <f t="shared" si="173"/>
        <v/>
      </c>
      <c r="AA131" s="133"/>
      <c r="AB131" s="133"/>
      <c r="AC131" s="134" t="str">
        <f t="shared" si="174"/>
        <v/>
      </c>
      <c r="AD131" s="134"/>
      <c r="AE131" s="134"/>
      <c r="AF131" s="134"/>
      <c r="AG131" s="134" t="str">
        <f t="shared" si="175"/>
        <v/>
      </c>
      <c r="AH131" s="134"/>
      <c r="AI131" s="134"/>
      <c r="AJ131" s="134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20"/>
      <c r="AX131" s="10" t="str">
        <f t="shared" si="154"/>
        <v/>
      </c>
      <c r="AY131" s="10" t="str">
        <f t="shared" si="155"/>
        <v/>
      </c>
      <c r="AZ131" s="21" t="str">
        <f t="shared" si="156"/>
        <v/>
      </c>
      <c r="BA131" s="21" t="str">
        <f t="shared" si="157"/>
        <v/>
      </c>
      <c r="BB131" s="10" t="str">
        <f t="shared" si="100"/>
        <v/>
      </c>
      <c r="BC131" s="10" t="str">
        <f t="shared" si="158"/>
        <v/>
      </c>
      <c r="BD131" s="10" t="str">
        <f t="shared" si="159"/>
        <v/>
      </c>
      <c r="BE131" s="9" t="str">
        <f t="shared" si="101"/>
        <v/>
      </c>
      <c r="BF131" s="9" t="str">
        <f t="shared" si="102"/>
        <v/>
      </c>
      <c r="BG131" s="21" t="str">
        <f t="shared" si="103"/>
        <v/>
      </c>
      <c r="BH131" s="21" t="str">
        <f t="shared" si="104"/>
        <v/>
      </c>
      <c r="BI131" s="9" t="str">
        <f t="shared" si="150"/>
        <v/>
      </c>
      <c r="BJ131" s="10" t="str">
        <f t="shared" si="105"/>
        <v/>
      </c>
      <c r="BK131" s="9" t="str">
        <f t="shared" si="106"/>
        <v/>
      </c>
      <c r="BL131" s="9" t="str">
        <f t="shared" si="107"/>
        <v/>
      </c>
      <c r="BM131" s="9" t="str">
        <f t="shared" si="108"/>
        <v/>
      </c>
      <c r="BN131" s="9" t="e">
        <f ca="1">IF(AND($AX$3&lt;&gt;"",BG131&lt;&gt;"",BI131&gt;=IF(BI132="",0,BI132)),SUM(INDIRECT("bm"&amp;ROW()-BI131+1):BM131),"")</f>
        <v>#N/A</v>
      </c>
      <c r="BO131" s="9" t="e">
        <f t="shared" ca="1" si="109"/>
        <v>#N/A</v>
      </c>
      <c r="BP131" s="9" t="str">
        <f ca="1">IF(ISERROR(VLOOKUP(BO131*60,単価表!$B$4:$H$51,$AY$3,FALSE)),"",VLOOKUP(BO131*60,単価表!$B$4:$H$51,$AY$3,FALSE))</f>
        <v/>
      </c>
      <c r="BQ131" s="9" t="str">
        <f t="shared" si="110"/>
        <v/>
      </c>
      <c r="BR131" s="9" t="str">
        <f t="shared" si="111"/>
        <v/>
      </c>
      <c r="BS131" s="9" t="str">
        <f t="shared" si="112"/>
        <v/>
      </c>
      <c r="BT131" s="9" t="str">
        <f t="shared" si="113"/>
        <v/>
      </c>
      <c r="BU131" s="21" t="str">
        <f t="shared" si="114"/>
        <v/>
      </c>
      <c r="BV131" s="21" t="str">
        <f t="shared" si="115"/>
        <v/>
      </c>
      <c r="BW131" s="10" t="str">
        <f t="shared" si="116"/>
        <v/>
      </c>
      <c r="BX131" s="9" t="str">
        <f t="shared" si="117"/>
        <v/>
      </c>
      <c r="BY131" s="9" t="str">
        <f t="shared" si="118"/>
        <v/>
      </c>
      <c r="BZ131" s="9" t="str">
        <f t="shared" si="119"/>
        <v/>
      </c>
      <c r="CA131" s="21" t="str">
        <f t="shared" si="120"/>
        <v/>
      </c>
      <c r="CB131" s="21" t="str">
        <f t="shared" si="121"/>
        <v/>
      </c>
      <c r="CC131" s="9" t="str">
        <f t="shared" si="151"/>
        <v/>
      </c>
      <c r="CD131" s="9" t="str">
        <f t="shared" si="122"/>
        <v/>
      </c>
      <c r="CE131" s="9" t="str">
        <f t="shared" si="123"/>
        <v/>
      </c>
      <c r="CF131" s="9" t="e">
        <f ca="1">IF(AND($AX$3&lt;&gt;"",CA131&lt;&gt;"",CC131&gt;=IF(CC132="",0,CC132)),SUM(INDIRECT("ce"&amp;ROW()-CC131+1):CE131),"")</f>
        <v>#N/A</v>
      </c>
      <c r="CG131" s="9" t="e">
        <f t="shared" ca="1" si="124"/>
        <v>#N/A</v>
      </c>
      <c r="CH131" s="9" t="str">
        <f ca="1">IF(ISERROR(VLOOKUP(CG131*60,単価表!$B$4:$H$51,$AY$3,FALSE)),"",VLOOKUP(CG131*60,単価表!$B$4:$H$51,$AY$3,FALSE))</f>
        <v/>
      </c>
      <c r="CI131" s="9" t="str">
        <f ca="1">IF(CH131="","",CH131+IF(OR(TEXT($AX$3,"000000")="651000",TEXT($AX$3,"000000")="652000",TEXT($AX$3,"000000")="653000"),VLOOKUP(CG131*60,単価表!$B$4:$H$51,$AZ$3,FALSE),0))</f>
        <v/>
      </c>
      <c r="CJ131" s="9" t="str">
        <f t="shared" si="125"/>
        <v/>
      </c>
      <c r="CK131" s="9" t="str">
        <f t="shared" si="126"/>
        <v/>
      </c>
      <c r="CL131" s="9" t="str">
        <f t="shared" si="160"/>
        <v/>
      </c>
      <c r="CM131" s="9" t="str">
        <f t="shared" si="161"/>
        <v/>
      </c>
      <c r="CN131" s="21" t="str">
        <f t="shared" si="162"/>
        <v/>
      </c>
      <c r="CO131" s="21" t="str">
        <f t="shared" si="163"/>
        <v/>
      </c>
      <c r="CP131" s="10" t="str">
        <f t="shared" si="127"/>
        <v/>
      </c>
      <c r="CQ131" s="9" t="str">
        <f t="shared" si="164"/>
        <v/>
      </c>
      <c r="CR131" s="9" t="str">
        <f t="shared" si="165"/>
        <v/>
      </c>
      <c r="CS131" s="9" t="str">
        <f t="shared" si="128"/>
        <v/>
      </c>
      <c r="CT131" s="9" t="str">
        <f t="shared" si="129"/>
        <v/>
      </c>
      <c r="CU131" s="21" t="str">
        <f t="shared" si="130"/>
        <v/>
      </c>
      <c r="CV131" s="21" t="str">
        <f t="shared" si="131"/>
        <v/>
      </c>
      <c r="CW131" s="9" t="str">
        <f t="shared" si="152"/>
        <v/>
      </c>
      <c r="CX131" s="9" t="str">
        <f t="shared" si="132"/>
        <v/>
      </c>
      <c r="CY131" s="9" t="str">
        <f t="shared" si="133"/>
        <v/>
      </c>
      <c r="CZ131" s="9" t="str">
        <f t="shared" si="134"/>
        <v/>
      </c>
      <c r="DA131" s="9" t="str">
        <f t="shared" si="135"/>
        <v/>
      </c>
      <c r="DB131" s="9" t="e">
        <f ca="1">IF(AND($AX$3&lt;&gt;"",CU131&lt;&gt;"",CW131&gt;=IF(CW132="",0,CW132)),SUM(INDIRECT("da"&amp;ROW()-CW131+1):DA131),"")</f>
        <v>#N/A</v>
      </c>
      <c r="DC131" s="9" t="e">
        <f t="shared" ca="1" si="136"/>
        <v>#N/A</v>
      </c>
      <c r="DD131" s="9" t="str">
        <f ca="1">IF(ISERROR(VLOOKUP(DC131*60,単価表!$B$4:$G$51,$AY$3,FALSE)),"",VLOOKUP(DC131*60,単価表!$B$4:$G$51,$AY$3,FALSE))</f>
        <v/>
      </c>
      <c r="DE131" s="9" t="str">
        <f t="shared" si="137"/>
        <v/>
      </c>
      <c r="DF131" s="9" t="str">
        <f t="shared" si="138"/>
        <v/>
      </c>
      <c r="DG131" s="9" t="str">
        <f t="shared" si="166"/>
        <v/>
      </c>
      <c r="DH131" s="9" t="str">
        <f t="shared" si="167"/>
        <v/>
      </c>
      <c r="DI131" s="21" t="str">
        <f t="shared" si="168"/>
        <v/>
      </c>
      <c r="DJ131" s="21" t="str">
        <f t="shared" si="169"/>
        <v/>
      </c>
      <c r="DK131" s="10" t="str">
        <f t="shared" si="139"/>
        <v/>
      </c>
      <c r="DL131" s="9" t="str">
        <f t="shared" si="170"/>
        <v/>
      </c>
      <c r="DM131" s="9" t="str">
        <f t="shared" si="140"/>
        <v/>
      </c>
      <c r="DN131" s="9" t="str">
        <f t="shared" si="141"/>
        <v/>
      </c>
      <c r="DO131" s="21" t="str">
        <f t="shared" si="142"/>
        <v/>
      </c>
      <c r="DP131" s="21" t="str">
        <f t="shared" si="143"/>
        <v/>
      </c>
      <c r="DQ131" s="9" t="str">
        <f t="shared" si="153"/>
        <v/>
      </c>
      <c r="DR131" s="9" t="str">
        <f t="shared" si="144"/>
        <v/>
      </c>
      <c r="DS131" s="9" t="str">
        <f t="shared" si="145"/>
        <v/>
      </c>
      <c r="DT131" s="9" t="e">
        <f ca="1">IF(AND($AX$3&lt;&gt;"",DO131&lt;&gt;"",DQ131&gt;=IF(DQ132="",0,DQ132)),SUM(INDIRECT("ds"&amp;ROW()-DQ131+1):DS131),"")</f>
        <v>#N/A</v>
      </c>
      <c r="DU131" s="9" t="e">
        <f t="shared" ca="1" si="146"/>
        <v>#N/A</v>
      </c>
      <c r="DV131" s="9" t="str">
        <f ca="1">IF(ISERROR(VLOOKUP(DU131*60,単価表!$B$4:$H$51,$AY$3,FALSE)),"",VLOOKUP(DU131*60,単価表!$B$4:$H$51,$AY$3,FALSE))</f>
        <v/>
      </c>
      <c r="DW131" s="9" t="str">
        <f ca="1">IF(DV131="","",DV131+IF(OR(TEXT($AX$3,"000000")="651000",TEXT($AX$3,"000000")="652000",TEXT($AX$3,"000000")="653000"),VLOOKUP(DU131*60,単価表!$B$4:$H$51,$AZ$3,FALSE),0))</f>
        <v/>
      </c>
      <c r="DX131" s="9" t="str">
        <f t="shared" si="147"/>
        <v/>
      </c>
      <c r="DY131" s="9" t="str">
        <f t="shared" si="148"/>
        <v/>
      </c>
      <c r="DZ131" s="9" cm="1">
        <f t="array" ref="DZ131">IF(AND($B131&lt;&gt;"",$F131&lt;&gt;"",$J131&lt;&gt;"",OR($N131&lt;&gt;"",$Q131&lt;&gt;"",$T131&lt;&gt;"")),SUM(($BE$17:$BE$192&lt;&gt;ROW($B131))*($BF$17:$BF$192=$B131)*($BH$17:$BH$192&gt;$F131)*($BG$17:$BG$192&lt;$J131)),0)</f>
        <v>0</v>
      </c>
      <c r="EA131" s="9" cm="1">
        <f t="array" ref="EA131">IF(AND($B131&lt;&gt;"",$F131&lt;&gt;"",$J131&lt;&gt;"",OR($N131&lt;&gt;"",$Q131&lt;&gt;"",$T131&lt;&gt;"")),SUM(($BY$17:$BY$192&lt;&gt;ROW($B131))*($BZ$17:$BZ$192=$B131)*($CB$17:$CB$192&gt;$F131)*($CA$17:$CA$192&lt;$J131)),0)</f>
        <v>0</v>
      </c>
      <c r="EB131" s="9" cm="1">
        <f t="array" ref="EB131">IF(AND($B131&lt;&gt;"",$F131&lt;&gt;"",$J131&lt;&gt;"",OR($N131&lt;&gt;"",$Q131&lt;&gt;"",$T131&lt;&gt;"")),SUM(($CS$17:$CS$192&lt;&gt;ROW($B131))*($CT$17:$CT$192=$B131)*($CV$17:$CV$192&gt;$F131)*($CU$17:$CU$192&lt;$J131)),0)</f>
        <v>0</v>
      </c>
      <c r="EC131" s="9" cm="1">
        <f t="array" ref="EC131">IF(AND($B131&lt;&gt;"",$F131&lt;&gt;"",$J131&lt;&gt;"",OR($N131&lt;&gt;"",$Q131&lt;&gt;"",$T131&lt;&gt;"")),SUM(($DM$17:$DM$192&lt;&gt;ROW($B131))*($DN$17:$DN$192=$B131)*($DP$17:$DP$192&gt;$F131)*($DO$17:$DO$192&lt;$J131)),0)</f>
        <v>0</v>
      </c>
      <c r="ED131" s="9">
        <f t="shared" ca="1" si="149"/>
        <v>0</v>
      </c>
    </row>
    <row r="132" spans="2:134" ht="21.75" customHeight="1" x14ac:dyDescent="0.4">
      <c r="B132" s="86"/>
      <c r="C132" s="86"/>
      <c r="D132" s="132" t="str">
        <f t="shared" si="171"/>
        <v/>
      </c>
      <c r="E132" s="132"/>
      <c r="F132" s="88"/>
      <c r="G132" s="88"/>
      <c r="H132" s="88"/>
      <c r="I132" s="88"/>
      <c r="J132" s="88"/>
      <c r="K132" s="88"/>
      <c r="L132" s="88"/>
      <c r="M132" s="88"/>
      <c r="N132" s="89"/>
      <c r="O132" s="89"/>
      <c r="P132" s="89"/>
      <c r="Q132" s="89"/>
      <c r="R132" s="89"/>
      <c r="S132" s="89"/>
      <c r="T132" s="89"/>
      <c r="U132" s="89"/>
      <c r="V132" s="89"/>
      <c r="W132" s="133" t="str">
        <f t="shared" si="172"/>
        <v/>
      </c>
      <c r="X132" s="133"/>
      <c r="Y132" s="133"/>
      <c r="Z132" s="133" t="str">
        <f t="shared" si="173"/>
        <v/>
      </c>
      <c r="AA132" s="133"/>
      <c r="AB132" s="133"/>
      <c r="AC132" s="134" t="str">
        <f t="shared" si="174"/>
        <v/>
      </c>
      <c r="AD132" s="134"/>
      <c r="AE132" s="134"/>
      <c r="AF132" s="134"/>
      <c r="AG132" s="134" t="str">
        <f t="shared" si="175"/>
        <v/>
      </c>
      <c r="AH132" s="134"/>
      <c r="AI132" s="134"/>
      <c r="AJ132" s="134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20"/>
      <c r="AX132" s="10" t="str">
        <f t="shared" si="154"/>
        <v/>
      </c>
      <c r="AY132" s="10" t="str">
        <f t="shared" si="155"/>
        <v/>
      </c>
      <c r="AZ132" s="21" t="str">
        <f t="shared" si="156"/>
        <v/>
      </c>
      <c r="BA132" s="21" t="str">
        <f t="shared" si="157"/>
        <v/>
      </c>
      <c r="BB132" s="10" t="str">
        <f t="shared" si="100"/>
        <v/>
      </c>
      <c r="BC132" s="10" t="str">
        <f t="shared" si="158"/>
        <v/>
      </c>
      <c r="BD132" s="10" t="str">
        <f t="shared" si="159"/>
        <v/>
      </c>
      <c r="BE132" s="9" t="str">
        <f t="shared" si="101"/>
        <v/>
      </c>
      <c r="BF132" s="9" t="str">
        <f t="shared" si="102"/>
        <v/>
      </c>
      <c r="BG132" s="21" t="str">
        <f t="shared" si="103"/>
        <v/>
      </c>
      <c r="BH132" s="21" t="str">
        <f t="shared" si="104"/>
        <v/>
      </c>
      <c r="BI132" s="9" t="str">
        <f t="shared" si="150"/>
        <v/>
      </c>
      <c r="BJ132" s="10" t="str">
        <f t="shared" si="105"/>
        <v/>
      </c>
      <c r="BK132" s="9" t="str">
        <f t="shared" si="106"/>
        <v/>
      </c>
      <c r="BL132" s="9" t="str">
        <f t="shared" si="107"/>
        <v/>
      </c>
      <c r="BM132" s="9" t="str">
        <f t="shared" si="108"/>
        <v/>
      </c>
      <c r="BN132" s="9" t="e">
        <f ca="1">IF(AND($AX$3&lt;&gt;"",BG132&lt;&gt;"",BI132&gt;=IF(BI133="",0,BI133)),SUM(INDIRECT("bm"&amp;ROW()-BI132+1):BM132),"")</f>
        <v>#N/A</v>
      </c>
      <c r="BO132" s="9" t="e">
        <f t="shared" ca="1" si="109"/>
        <v>#N/A</v>
      </c>
      <c r="BP132" s="9" t="str">
        <f ca="1">IF(ISERROR(VLOOKUP(BO132*60,単価表!$B$4:$H$51,$AY$3,FALSE)),"",VLOOKUP(BO132*60,単価表!$B$4:$H$51,$AY$3,FALSE))</f>
        <v/>
      </c>
      <c r="BQ132" s="9" t="str">
        <f t="shared" si="110"/>
        <v/>
      </c>
      <c r="BR132" s="9" t="str">
        <f t="shared" si="111"/>
        <v/>
      </c>
      <c r="BS132" s="9" t="str">
        <f t="shared" si="112"/>
        <v/>
      </c>
      <c r="BT132" s="9" t="str">
        <f t="shared" si="113"/>
        <v/>
      </c>
      <c r="BU132" s="21" t="str">
        <f t="shared" si="114"/>
        <v/>
      </c>
      <c r="BV132" s="21" t="str">
        <f t="shared" si="115"/>
        <v/>
      </c>
      <c r="BW132" s="10" t="str">
        <f t="shared" si="116"/>
        <v/>
      </c>
      <c r="BX132" s="9" t="str">
        <f t="shared" si="117"/>
        <v/>
      </c>
      <c r="BY132" s="9" t="str">
        <f t="shared" si="118"/>
        <v/>
      </c>
      <c r="BZ132" s="9" t="str">
        <f t="shared" si="119"/>
        <v/>
      </c>
      <c r="CA132" s="21" t="str">
        <f t="shared" si="120"/>
        <v/>
      </c>
      <c r="CB132" s="21" t="str">
        <f t="shared" si="121"/>
        <v/>
      </c>
      <c r="CC132" s="9" t="str">
        <f t="shared" si="151"/>
        <v/>
      </c>
      <c r="CD132" s="9" t="str">
        <f t="shared" si="122"/>
        <v/>
      </c>
      <c r="CE132" s="9" t="str">
        <f t="shared" si="123"/>
        <v/>
      </c>
      <c r="CF132" s="9" t="e">
        <f ca="1">IF(AND($AX$3&lt;&gt;"",CA132&lt;&gt;"",CC132&gt;=IF(CC133="",0,CC133)),SUM(INDIRECT("ce"&amp;ROW()-CC132+1):CE132),"")</f>
        <v>#N/A</v>
      </c>
      <c r="CG132" s="9" t="e">
        <f t="shared" ca="1" si="124"/>
        <v>#N/A</v>
      </c>
      <c r="CH132" s="9" t="str">
        <f ca="1">IF(ISERROR(VLOOKUP(CG132*60,単価表!$B$4:$H$51,$AY$3,FALSE)),"",VLOOKUP(CG132*60,単価表!$B$4:$H$51,$AY$3,FALSE))</f>
        <v/>
      </c>
      <c r="CI132" s="9" t="str">
        <f ca="1">IF(CH132="","",CH132+IF(OR(TEXT($AX$3,"000000")="651000",TEXT($AX$3,"000000")="652000",TEXT($AX$3,"000000")="653000"),VLOOKUP(CG132*60,単価表!$B$4:$H$51,$AZ$3,FALSE),0))</f>
        <v/>
      </c>
      <c r="CJ132" s="9" t="str">
        <f t="shared" si="125"/>
        <v/>
      </c>
      <c r="CK132" s="9" t="str">
        <f t="shared" si="126"/>
        <v/>
      </c>
      <c r="CL132" s="9" t="str">
        <f t="shared" si="160"/>
        <v/>
      </c>
      <c r="CM132" s="9" t="str">
        <f t="shared" si="161"/>
        <v/>
      </c>
      <c r="CN132" s="21" t="str">
        <f t="shared" si="162"/>
        <v/>
      </c>
      <c r="CO132" s="21" t="str">
        <f t="shared" si="163"/>
        <v/>
      </c>
      <c r="CP132" s="10" t="str">
        <f t="shared" si="127"/>
        <v/>
      </c>
      <c r="CQ132" s="9" t="str">
        <f t="shared" si="164"/>
        <v/>
      </c>
      <c r="CR132" s="9" t="str">
        <f t="shared" si="165"/>
        <v/>
      </c>
      <c r="CS132" s="9" t="str">
        <f t="shared" si="128"/>
        <v/>
      </c>
      <c r="CT132" s="9" t="str">
        <f t="shared" si="129"/>
        <v/>
      </c>
      <c r="CU132" s="21" t="str">
        <f t="shared" si="130"/>
        <v/>
      </c>
      <c r="CV132" s="21" t="str">
        <f t="shared" si="131"/>
        <v/>
      </c>
      <c r="CW132" s="9" t="str">
        <f t="shared" si="152"/>
        <v/>
      </c>
      <c r="CX132" s="9" t="str">
        <f t="shared" si="132"/>
        <v/>
      </c>
      <c r="CY132" s="9" t="str">
        <f t="shared" si="133"/>
        <v/>
      </c>
      <c r="CZ132" s="9" t="str">
        <f t="shared" si="134"/>
        <v/>
      </c>
      <c r="DA132" s="9" t="str">
        <f t="shared" si="135"/>
        <v/>
      </c>
      <c r="DB132" s="9" t="e">
        <f ca="1">IF(AND($AX$3&lt;&gt;"",CU132&lt;&gt;"",CW132&gt;=IF(CW133="",0,CW133)),SUM(INDIRECT("da"&amp;ROW()-CW132+1):DA132),"")</f>
        <v>#N/A</v>
      </c>
      <c r="DC132" s="9" t="e">
        <f t="shared" ca="1" si="136"/>
        <v>#N/A</v>
      </c>
      <c r="DD132" s="9" t="str">
        <f ca="1">IF(ISERROR(VLOOKUP(DC132*60,単価表!$B$4:$G$51,$AY$3,FALSE)),"",VLOOKUP(DC132*60,単価表!$B$4:$G$51,$AY$3,FALSE))</f>
        <v/>
      </c>
      <c r="DE132" s="9" t="str">
        <f t="shared" si="137"/>
        <v/>
      </c>
      <c r="DF132" s="9" t="str">
        <f t="shared" si="138"/>
        <v/>
      </c>
      <c r="DG132" s="9" t="str">
        <f t="shared" si="166"/>
        <v/>
      </c>
      <c r="DH132" s="9" t="str">
        <f t="shared" si="167"/>
        <v/>
      </c>
      <c r="DI132" s="21" t="str">
        <f t="shared" si="168"/>
        <v/>
      </c>
      <c r="DJ132" s="21" t="str">
        <f t="shared" si="169"/>
        <v/>
      </c>
      <c r="DK132" s="10" t="str">
        <f t="shared" si="139"/>
        <v/>
      </c>
      <c r="DL132" s="9" t="str">
        <f t="shared" si="170"/>
        <v/>
      </c>
      <c r="DM132" s="9" t="str">
        <f t="shared" si="140"/>
        <v/>
      </c>
      <c r="DN132" s="9" t="str">
        <f t="shared" si="141"/>
        <v/>
      </c>
      <c r="DO132" s="21" t="str">
        <f t="shared" si="142"/>
        <v/>
      </c>
      <c r="DP132" s="21" t="str">
        <f t="shared" si="143"/>
        <v/>
      </c>
      <c r="DQ132" s="9" t="str">
        <f t="shared" si="153"/>
        <v/>
      </c>
      <c r="DR132" s="9" t="str">
        <f t="shared" si="144"/>
        <v/>
      </c>
      <c r="DS132" s="9" t="str">
        <f t="shared" si="145"/>
        <v/>
      </c>
      <c r="DT132" s="9" t="e">
        <f ca="1">IF(AND($AX$3&lt;&gt;"",DO132&lt;&gt;"",DQ132&gt;=IF(DQ133="",0,DQ133)),SUM(INDIRECT("ds"&amp;ROW()-DQ132+1):DS132),"")</f>
        <v>#N/A</v>
      </c>
      <c r="DU132" s="9" t="e">
        <f t="shared" ca="1" si="146"/>
        <v>#N/A</v>
      </c>
      <c r="DV132" s="9" t="str">
        <f ca="1">IF(ISERROR(VLOOKUP(DU132*60,単価表!$B$4:$H$51,$AY$3,FALSE)),"",VLOOKUP(DU132*60,単価表!$B$4:$H$51,$AY$3,FALSE))</f>
        <v/>
      </c>
      <c r="DW132" s="9" t="str">
        <f ca="1">IF(DV132="","",DV132+IF(OR(TEXT($AX$3,"000000")="651000",TEXT($AX$3,"000000")="652000",TEXT($AX$3,"000000")="653000"),VLOOKUP(DU132*60,単価表!$B$4:$H$51,$AZ$3,FALSE),0))</f>
        <v/>
      </c>
      <c r="DX132" s="9" t="str">
        <f t="shared" si="147"/>
        <v/>
      </c>
      <c r="DY132" s="9" t="str">
        <f t="shared" si="148"/>
        <v/>
      </c>
      <c r="DZ132" s="9" cm="1">
        <f t="array" ref="DZ132">IF(AND($B132&lt;&gt;"",$F132&lt;&gt;"",$J132&lt;&gt;"",OR($N132&lt;&gt;"",$Q132&lt;&gt;"",$T132&lt;&gt;"")),SUM(($BE$17:$BE$192&lt;&gt;ROW($B132))*($BF$17:$BF$192=$B132)*($BH$17:$BH$192&gt;$F132)*($BG$17:$BG$192&lt;$J132)),0)</f>
        <v>0</v>
      </c>
      <c r="EA132" s="9" cm="1">
        <f t="array" ref="EA132">IF(AND($B132&lt;&gt;"",$F132&lt;&gt;"",$J132&lt;&gt;"",OR($N132&lt;&gt;"",$Q132&lt;&gt;"",$T132&lt;&gt;"")),SUM(($BY$17:$BY$192&lt;&gt;ROW($B132))*($BZ$17:$BZ$192=$B132)*($CB$17:$CB$192&gt;$F132)*($CA$17:$CA$192&lt;$J132)),0)</f>
        <v>0</v>
      </c>
      <c r="EB132" s="9" cm="1">
        <f t="array" ref="EB132">IF(AND($B132&lt;&gt;"",$F132&lt;&gt;"",$J132&lt;&gt;"",OR($N132&lt;&gt;"",$Q132&lt;&gt;"",$T132&lt;&gt;"")),SUM(($CS$17:$CS$192&lt;&gt;ROW($B132))*($CT$17:$CT$192=$B132)*($CV$17:$CV$192&gt;$F132)*($CU$17:$CU$192&lt;$J132)),0)</f>
        <v>0</v>
      </c>
      <c r="EC132" s="9" cm="1">
        <f t="array" ref="EC132">IF(AND($B132&lt;&gt;"",$F132&lt;&gt;"",$J132&lt;&gt;"",OR($N132&lt;&gt;"",$Q132&lt;&gt;"",$T132&lt;&gt;"")),SUM(($DM$17:$DM$192&lt;&gt;ROW($B132))*($DN$17:$DN$192=$B132)*($DP$17:$DP$192&gt;$F132)*($DO$17:$DO$192&lt;$J132)),0)</f>
        <v>0</v>
      </c>
      <c r="ED132" s="9">
        <f t="shared" ca="1" si="149"/>
        <v>0</v>
      </c>
    </row>
    <row r="133" spans="2:134" ht="21.75" customHeight="1" x14ac:dyDescent="0.4">
      <c r="B133" s="86"/>
      <c r="C133" s="86"/>
      <c r="D133" s="132" t="str">
        <f t="shared" si="171"/>
        <v/>
      </c>
      <c r="E133" s="132"/>
      <c r="F133" s="88"/>
      <c r="G133" s="88"/>
      <c r="H133" s="88"/>
      <c r="I133" s="88"/>
      <c r="J133" s="88"/>
      <c r="K133" s="88"/>
      <c r="L133" s="88"/>
      <c r="M133" s="88"/>
      <c r="N133" s="89"/>
      <c r="O133" s="89"/>
      <c r="P133" s="89"/>
      <c r="Q133" s="89"/>
      <c r="R133" s="89"/>
      <c r="S133" s="89"/>
      <c r="T133" s="89"/>
      <c r="U133" s="89"/>
      <c r="V133" s="89"/>
      <c r="W133" s="133" t="str">
        <f t="shared" si="172"/>
        <v/>
      </c>
      <c r="X133" s="133"/>
      <c r="Y133" s="133"/>
      <c r="Z133" s="133" t="str">
        <f t="shared" si="173"/>
        <v/>
      </c>
      <c r="AA133" s="133"/>
      <c r="AB133" s="133"/>
      <c r="AC133" s="134" t="str">
        <f t="shared" si="174"/>
        <v/>
      </c>
      <c r="AD133" s="134"/>
      <c r="AE133" s="134"/>
      <c r="AF133" s="134"/>
      <c r="AG133" s="134" t="str">
        <f t="shared" si="175"/>
        <v/>
      </c>
      <c r="AH133" s="134"/>
      <c r="AI133" s="134"/>
      <c r="AJ133" s="134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20"/>
      <c r="AX133" s="10" t="str">
        <f t="shared" si="154"/>
        <v/>
      </c>
      <c r="AY133" s="10" t="str">
        <f t="shared" si="155"/>
        <v/>
      </c>
      <c r="AZ133" s="21" t="str">
        <f t="shared" si="156"/>
        <v/>
      </c>
      <c r="BA133" s="21" t="str">
        <f t="shared" si="157"/>
        <v/>
      </c>
      <c r="BB133" s="10" t="str">
        <f t="shared" si="100"/>
        <v/>
      </c>
      <c r="BC133" s="10" t="str">
        <f t="shared" si="158"/>
        <v/>
      </c>
      <c r="BD133" s="10" t="str">
        <f t="shared" si="159"/>
        <v/>
      </c>
      <c r="BE133" s="9" t="str">
        <f t="shared" si="101"/>
        <v/>
      </c>
      <c r="BF133" s="9" t="str">
        <f t="shared" si="102"/>
        <v/>
      </c>
      <c r="BG133" s="21" t="str">
        <f t="shared" si="103"/>
        <v/>
      </c>
      <c r="BH133" s="21" t="str">
        <f t="shared" si="104"/>
        <v/>
      </c>
      <c r="BI133" s="9" t="str">
        <f t="shared" si="150"/>
        <v/>
      </c>
      <c r="BJ133" s="10" t="str">
        <f t="shared" si="105"/>
        <v/>
      </c>
      <c r="BK133" s="9" t="str">
        <f t="shared" si="106"/>
        <v/>
      </c>
      <c r="BL133" s="9" t="str">
        <f t="shared" si="107"/>
        <v/>
      </c>
      <c r="BM133" s="9" t="str">
        <f t="shared" si="108"/>
        <v/>
      </c>
      <c r="BN133" s="9" t="e">
        <f ca="1">IF(AND($AX$3&lt;&gt;"",BG133&lt;&gt;"",BI133&gt;=IF(BI134="",0,BI134)),SUM(INDIRECT("bm"&amp;ROW()-BI133+1):BM133),"")</f>
        <v>#N/A</v>
      </c>
      <c r="BO133" s="9" t="e">
        <f t="shared" ca="1" si="109"/>
        <v>#N/A</v>
      </c>
      <c r="BP133" s="9" t="str">
        <f ca="1">IF(ISERROR(VLOOKUP(BO133*60,単価表!$B$4:$H$51,$AY$3,FALSE)),"",VLOOKUP(BO133*60,単価表!$B$4:$H$51,$AY$3,FALSE))</f>
        <v/>
      </c>
      <c r="BQ133" s="9" t="str">
        <f t="shared" si="110"/>
        <v/>
      </c>
      <c r="BR133" s="9" t="str">
        <f t="shared" si="111"/>
        <v/>
      </c>
      <c r="BS133" s="9" t="str">
        <f t="shared" si="112"/>
        <v/>
      </c>
      <c r="BT133" s="9" t="str">
        <f t="shared" si="113"/>
        <v/>
      </c>
      <c r="BU133" s="21" t="str">
        <f t="shared" si="114"/>
        <v/>
      </c>
      <c r="BV133" s="21" t="str">
        <f t="shared" si="115"/>
        <v/>
      </c>
      <c r="BW133" s="10" t="str">
        <f t="shared" si="116"/>
        <v/>
      </c>
      <c r="BX133" s="9" t="str">
        <f t="shared" si="117"/>
        <v/>
      </c>
      <c r="BY133" s="9" t="str">
        <f t="shared" si="118"/>
        <v/>
      </c>
      <c r="BZ133" s="9" t="str">
        <f t="shared" si="119"/>
        <v/>
      </c>
      <c r="CA133" s="21" t="str">
        <f t="shared" si="120"/>
        <v/>
      </c>
      <c r="CB133" s="21" t="str">
        <f t="shared" si="121"/>
        <v/>
      </c>
      <c r="CC133" s="9" t="str">
        <f t="shared" si="151"/>
        <v/>
      </c>
      <c r="CD133" s="9" t="str">
        <f t="shared" si="122"/>
        <v/>
      </c>
      <c r="CE133" s="9" t="str">
        <f t="shared" si="123"/>
        <v/>
      </c>
      <c r="CF133" s="9" t="e">
        <f ca="1">IF(AND($AX$3&lt;&gt;"",CA133&lt;&gt;"",CC133&gt;=IF(CC134="",0,CC134)),SUM(INDIRECT("ce"&amp;ROW()-CC133+1):CE133),"")</f>
        <v>#N/A</v>
      </c>
      <c r="CG133" s="9" t="e">
        <f t="shared" ca="1" si="124"/>
        <v>#N/A</v>
      </c>
      <c r="CH133" s="9" t="str">
        <f ca="1">IF(ISERROR(VLOOKUP(CG133*60,単価表!$B$4:$H$51,$AY$3,FALSE)),"",VLOOKUP(CG133*60,単価表!$B$4:$H$51,$AY$3,FALSE))</f>
        <v/>
      </c>
      <c r="CI133" s="9" t="str">
        <f ca="1">IF(CH133="","",CH133+IF(OR(TEXT($AX$3,"000000")="651000",TEXT($AX$3,"000000")="652000",TEXT($AX$3,"000000")="653000"),VLOOKUP(CG133*60,単価表!$B$4:$H$51,$AZ$3,FALSE),0))</f>
        <v/>
      </c>
      <c r="CJ133" s="9" t="str">
        <f t="shared" si="125"/>
        <v/>
      </c>
      <c r="CK133" s="9" t="str">
        <f t="shared" si="126"/>
        <v/>
      </c>
      <c r="CL133" s="9" t="str">
        <f t="shared" si="160"/>
        <v/>
      </c>
      <c r="CM133" s="9" t="str">
        <f t="shared" si="161"/>
        <v/>
      </c>
      <c r="CN133" s="21" t="str">
        <f t="shared" si="162"/>
        <v/>
      </c>
      <c r="CO133" s="21" t="str">
        <f t="shared" si="163"/>
        <v/>
      </c>
      <c r="CP133" s="10" t="str">
        <f t="shared" si="127"/>
        <v/>
      </c>
      <c r="CQ133" s="9" t="str">
        <f t="shared" si="164"/>
        <v/>
      </c>
      <c r="CR133" s="9" t="str">
        <f t="shared" si="165"/>
        <v/>
      </c>
      <c r="CS133" s="9" t="str">
        <f t="shared" si="128"/>
        <v/>
      </c>
      <c r="CT133" s="9" t="str">
        <f t="shared" si="129"/>
        <v/>
      </c>
      <c r="CU133" s="21" t="str">
        <f t="shared" si="130"/>
        <v/>
      </c>
      <c r="CV133" s="21" t="str">
        <f t="shared" si="131"/>
        <v/>
      </c>
      <c r="CW133" s="9" t="str">
        <f t="shared" si="152"/>
        <v/>
      </c>
      <c r="CX133" s="9" t="str">
        <f t="shared" si="132"/>
        <v/>
      </c>
      <c r="CY133" s="9" t="str">
        <f t="shared" si="133"/>
        <v/>
      </c>
      <c r="CZ133" s="9" t="str">
        <f t="shared" si="134"/>
        <v/>
      </c>
      <c r="DA133" s="9" t="str">
        <f t="shared" si="135"/>
        <v/>
      </c>
      <c r="DB133" s="9" t="e">
        <f ca="1">IF(AND($AX$3&lt;&gt;"",CU133&lt;&gt;"",CW133&gt;=IF(CW134="",0,CW134)),SUM(INDIRECT("da"&amp;ROW()-CW133+1):DA133),"")</f>
        <v>#N/A</v>
      </c>
      <c r="DC133" s="9" t="e">
        <f t="shared" ca="1" si="136"/>
        <v>#N/A</v>
      </c>
      <c r="DD133" s="9" t="str">
        <f ca="1">IF(ISERROR(VLOOKUP(DC133*60,単価表!$B$4:$G$51,$AY$3,FALSE)),"",VLOOKUP(DC133*60,単価表!$B$4:$G$51,$AY$3,FALSE))</f>
        <v/>
      </c>
      <c r="DE133" s="9" t="str">
        <f t="shared" si="137"/>
        <v/>
      </c>
      <c r="DF133" s="9" t="str">
        <f t="shared" si="138"/>
        <v/>
      </c>
      <c r="DG133" s="9" t="str">
        <f t="shared" si="166"/>
        <v/>
      </c>
      <c r="DH133" s="9" t="str">
        <f t="shared" si="167"/>
        <v/>
      </c>
      <c r="DI133" s="21" t="str">
        <f t="shared" si="168"/>
        <v/>
      </c>
      <c r="DJ133" s="21" t="str">
        <f t="shared" si="169"/>
        <v/>
      </c>
      <c r="DK133" s="10" t="str">
        <f t="shared" si="139"/>
        <v/>
      </c>
      <c r="DL133" s="9" t="str">
        <f t="shared" si="170"/>
        <v/>
      </c>
      <c r="DM133" s="9" t="str">
        <f t="shared" si="140"/>
        <v/>
      </c>
      <c r="DN133" s="9" t="str">
        <f t="shared" si="141"/>
        <v/>
      </c>
      <c r="DO133" s="21" t="str">
        <f t="shared" si="142"/>
        <v/>
      </c>
      <c r="DP133" s="21" t="str">
        <f t="shared" si="143"/>
        <v/>
      </c>
      <c r="DQ133" s="9" t="str">
        <f t="shared" si="153"/>
        <v/>
      </c>
      <c r="DR133" s="9" t="str">
        <f t="shared" si="144"/>
        <v/>
      </c>
      <c r="DS133" s="9" t="str">
        <f t="shared" si="145"/>
        <v/>
      </c>
      <c r="DT133" s="9" t="e">
        <f ca="1">IF(AND($AX$3&lt;&gt;"",DO133&lt;&gt;"",DQ133&gt;=IF(DQ134="",0,DQ134)),SUM(INDIRECT("ds"&amp;ROW()-DQ133+1):DS133),"")</f>
        <v>#N/A</v>
      </c>
      <c r="DU133" s="9" t="e">
        <f t="shared" ca="1" si="146"/>
        <v>#N/A</v>
      </c>
      <c r="DV133" s="9" t="str">
        <f ca="1">IF(ISERROR(VLOOKUP(DU133*60,単価表!$B$4:$H$51,$AY$3,FALSE)),"",VLOOKUP(DU133*60,単価表!$B$4:$H$51,$AY$3,FALSE))</f>
        <v/>
      </c>
      <c r="DW133" s="9" t="str">
        <f ca="1">IF(DV133="","",DV133+IF(OR(TEXT($AX$3,"000000")="651000",TEXT($AX$3,"000000")="652000",TEXT($AX$3,"000000")="653000"),VLOOKUP(DU133*60,単価表!$B$4:$H$51,$AZ$3,FALSE),0))</f>
        <v/>
      </c>
      <c r="DX133" s="9" t="str">
        <f t="shared" si="147"/>
        <v/>
      </c>
      <c r="DY133" s="9" t="str">
        <f t="shared" si="148"/>
        <v/>
      </c>
      <c r="DZ133" s="9" cm="1">
        <f t="array" ref="DZ133">IF(AND($B133&lt;&gt;"",$F133&lt;&gt;"",$J133&lt;&gt;"",OR($N133&lt;&gt;"",$Q133&lt;&gt;"",$T133&lt;&gt;"")),SUM(($BE$17:$BE$192&lt;&gt;ROW($B133))*($BF$17:$BF$192=$B133)*($BH$17:$BH$192&gt;$F133)*($BG$17:$BG$192&lt;$J133)),0)</f>
        <v>0</v>
      </c>
      <c r="EA133" s="9" cm="1">
        <f t="array" ref="EA133">IF(AND($B133&lt;&gt;"",$F133&lt;&gt;"",$J133&lt;&gt;"",OR($N133&lt;&gt;"",$Q133&lt;&gt;"",$T133&lt;&gt;"")),SUM(($BY$17:$BY$192&lt;&gt;ROW($B133))*($BZ$17:$BZ$192=$B133)*($CB$17:$CB$192&gt;$F133)*($CA$17:$CA$192&lt;$J133)),0)</f>
        <v>0</v>
      </c>
      <c r="EB133" s="9" cm="1">
        <f t="array" ref="EB133">IF(AND($B133&lt;&gt;"",$F133&lt;&gt;"",$J133&lt;&gt;"",OR($N133&lt;&gt;"",$Q133&lt;&gt;"",$T133&lt;&gt;"")),SUM(($CS$17:$CS$192&lt;&gt;ROW($B133))*($CT$17:$CT$192=$B133)*($CV$17:$CV$192&gt;$F133)*($CU$17:$CU$192&lt;$J133)),0)</f>
        <v>0</v>
      </c>
      <c r="EC133" s="9" cm="1">
        <f t="array" ref="EC133">IF(AND($B133&lt;&gt;"",$F133&lt;&gt;"",$J133&lt;&gt;"",OR($N133&lt;&gt;"",$Q133&lt;&gt;"",$T133&lt;&gt;"")),SUM(($DM$17:$DM$192&lt;&gt;ROW($B133))*($DN$17:$DN$192=$B133)*($DP$17:$DP$192&gt;$F133)*($DO$17:$DO$192&lt;$J133)),0)</f>
        <v>0</v>
      </c>
      <c r="ED133" s="9">
        <f t="shared" ca="1" si="149"/>
        <v>0</v>
      </c>
    </row>
    <row r="134" spans="2:134" ht="21.75" customHeight="1" x14ac:dyDescent="0.4">
      <c r="B134" s="86"/>
      <c r="C134" s="86"/>
      <c r="D134" s="132" t="str">
        <f t="shared" si="171"/>
        <v/>
      </c>
      <c r="E134" s="132"/>
      <c r="F134" s="88"/>
      <c r="G134" s="88"/>
      <c r="H134" s="88"/>
      <c r="I134" s="88"/>
      <c r="J134" s="88"/>
      <c r="K134" s="88"/>
      <c r="L134" s="88"/>
      <c r="M134" s="88"/>
      <c r="N134" s="89"/>
      <c r="O134" s="89"/>
      <c r="P134" s="89"/>
      <c r="Q134" s="89"/>
      <c r="R134" s="89"/>
      <c r="S134" s="89"/>
      <c r="T134" s="89"/>
      <c r="U134" s="89"/>
      <c r="V134" s="89"/>
      <c r="W134" s="133" t="str">
        <f t="shared" si="172"/>
        <v/>
      </c>
      <c r="X134" s="133"/>
      <c r="Y134" s="133"/>
      <c r="Z134" s="133" t="str">
        <f t="shared" si="173"/>
        <v/>
      </c>
      <c r="AA134" s="133"/>
      <c r="AB134" s="133"/>
      <c r="AC134" s="134" t="str">
        <f t="shared" si="174"/>
        <v/>
      </c>
      <c r="AD134" s="134"/>
      <c r="AE134" s="134"/>
      <c r="AF134" s="134"/>
      <c r="AG134" s="134" t="str">
        <f t="shared" si="175"/>
        <v/>
      </c>
      <c r="AH134" s="134"/>
      <c r="AI134" s="134"/>
      <c r="AJ134" s="134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20"/>
      <c r="AX134" s="10" t="str">
        <f t="shared" si="154"/>
        <v/>
      </c>
      <c r="AY134" s="10" t="str">
        <f t="shared" si="155"/>
        <v/>
      </c>
      <c r="AZ134" s="21" t="str">
        <f t="shared" si="156"/>
        <v/>
      </c>
      <c r="BA134" s="21" t="str">
        <f t="shared" si="157"/>
        <v/>
      </c>
      <c r="BB134" s="10" t="str">
        <f t="shared" si="100"/>
        <v/>
      </c>
      <c r="BC134" s="10" t="str">
        <f t="shared" si="158"/>
        <v/>
      </c>
      <c r="BD134" s="10" t="str">
        <f t="shared" si="159"/>
        <v/>
      </c>
      <c r="BE134" s="9" t="str">
        <f t="shared" si="101"/>
        <v/>
      </c>
      <c r="BF134" s="9" t="str">
        <f t="shared" si="102"/>
        <v/>
      </c>
      <c r="BG134" s="21" t="str">
        <f t="shared" si="103"/>
        <v/>
      </c>
      <c r="BH134" s="21" t="str">
        <f t="shared" si="104"/>
        <v/>
      </c>
      <c r="BI134" s="9" t="str">
        <f t="shared" si="150"/>
        <v/>
      </c>
      <c r="BJ134" s="10" t="str">
        <f t="shared" si="105"/>
        <v/>
      </c>
      <c r="BK134" s="9" t="str">
        <f t="shared" si="106"/>
        <v/>
      </c>
      <c r="BL134" s="9" t="str">
        <f t="shared" si="107"/>
        <v/>
      </c>
      <c r="BM134" s="9" t="str">
        <f t="shared" si="108"/>
        <v/>
      </c>
      <c r="BN134" s="9" t="e">
        <f ca="1">IF(AND($AX$3&lt;&gt;"",BG134&lt;&gt;"",BI134&gt;=IF(BI135="",0,BI135)),SUM(INDIRECT("bm"&amp;ROW()-BI134+1):BM134),"")</f>
        <v>#N/A</v>
      </c>
      <c r="BO134" s="9" t="e">
        <f t="shared" ca="1" si="109"/>
        <v>#N/A</v>
      </c>
      <c r="BP134" s="9" t="str">
        <f ca="1">IF(ISERROR(VLOOKUP(BO134*60,単価表!$B$4:$H$51,$AY$3,FALSE)),"",VLOOKUP(BO134*60,単価表!$B$4:$H$51,$AY$3,FALSE))</f>
        <v/>
      </c>
      <c r="BQ134" s="9" t="str">
        <f t="shared" si="110"/>
        <v/>
      </c>
      <c r="BR134" s="9" t="str">
        <f t="shared" si="111"/>
        <v/>
      </c>
      <c r="BS134" s="9" t="str">
        <f t="shared" si="112"/>
        <v/>
      </c>
      <c r="BT134" s="9" t="str">
        <f t="shared" si="113"/>
        <v/>
      </c>
      <c r="BU134" s="21" t="str">
        <f t="shared" si="114"/>
        <v/>
      </c>
      <c r="BV134" s="21" t="str">
        <f t="shared" si="115"/>
        <v/>
      </c>
      <c r="BW134" s="10" t="str">
        <f t="shared" si="116"/>
        <v/>
      </c>
      <c r="BX134" s="9" t="str">
        <f t="shared" si="117"/>
        <v/>
      </c>
      <c r="BY134" s="9" t="str">
        <f t="shared" si="118"/>
        <v/>
      </c>
      <c r="BZ134" s="9" t="str">
        <f t="shared" si="119"/>
        <v/>
      </c>
      <c r="CA134" s="21" t="str">
        <f t="shared" si="120"/>
        <v/>
      </c>
      <c r="CB134" s="21" t="str">
        <f t="shared" si="121"/>
        <v/>
      </c>
      <c r="CC134" s="9" t="str">
        <f t="shared" si="151"/>
        <v/>
      </c>
      <c r="CD134" s="9" t="str">
        <f t="shared" si="122"/>
        <v/>
      </c>
      <c r="CE134" s="9" t="str">
        <f t="shared" si="123"/>
        <v/>
      </c>
      <c r="CF134" s="9" t="e">
        <f ca="1">IF(AND($AX$3&lt;&gt;"",CA134&lt;&gt;"",CC134&gt;=IF(CC135="",0,CC135)),SUM(INDIRECT("ce"&amp;ROW()-CC134+1):CE134),"")</f>
        <v>#N/A</v>
      </c>
      <c r="CG134" s="9" t="e">
        <f t="shared" ca="1" si="124"/>
        <v>#N/A</v>
      </c>
      <c r="CH134" s="9" t="str">
        <f ca="1">IF(ISERROR(VLOOKUP(CG134*60,単価表!$B$4:$H$51,$AY$3,FALSE)),"",VLOOKUP(CG134*60,単価表!$B$4:$H$51,$AY$3,FALSE))</f>
        <v/>
      </c>
      <c r="CI134" s="9" t="str">
        <f ca="1">IF(CH134="","",CH134+IF(OR(TEXT($AX$3,"000000")="651000",TEXT($AX$3,"000000")="652000",TEXT($AX$3,"000000")="653000"),VLOOKUP(CG134*60,単価表!$B$4:$H$51,$AZ$3,FALSE),0))</f>
        <v/>
      </c>
      <c r="CJ134" s="9" t="str">
        <f t="shared" si="125"/>
        <v/>
      </c>
      <c r="CK134" s="9" t="str">
        <f t="shared" si="126"/>
        <v/>
      </c>
      <c r="CL134" s="9" t="str">
        <f t="shared" si="160"/>
        <v/>
      </c>
      <c r="CM134" s="9" t="str">
        <f t="shared" si="161"/>
        <v/>
      </c>
      <c r="CN134" s="21" t="str">
        <f t="shared" si="162"/>
        <v/>
      </c>
      <c r="CO134" s="21" t="str">
        <f t="shared" si="163"/>
        <v/>
      </c>
      <c r="CP134" s="10" t="str">
        <f t="shared" si="127"/>
        <v/>
      </c>
      <c r="CQ134" s="9" t="str">
        <f t="shared" si="164"/>
        <v/>
      </c>
      <c r="CR134" s="9" t="str">
        <f t="shared" si="165"/>
        <v/>
      </c>
      <c r="CS134" s="9" t="str">
        <f t="shared" si="128"/>
        <v/>
      </c>
      <c r="CT134" s="9" t="str">
        <f t="shared" si="129"/>
        <v/>
      </c>
      <c r="CU134" s="21" t="str">
        <f t="shared" si="130"/>
        <v/>
      </c>
      <c r="CV134" s="21" t="str">
        <f t="shared" si="131"/>
        <v/>
      </c>
      <c r="CW134" s="9" t="str">
        <f t="shared" si="152"/>
        <v/>
      </c>
      <c r="CX134" s="9" t="str">
        <f t="shared" si="132"/>
        <v/>
      </c>
      <c r="CY134" s="9" t="str">
        <f t="shared" si="133"/>
        <v/>
      </c>
      <c r="CZ134" s="9" t="str">
        <f t="shared" si="134"/>
        <v/>
      </c>
      <c r="DA134" s="9" t="str">
        <f t="shared" si="135"/>
        <v/>
      </c>
      <c r="DB134" s="9" t="e">
        <f ca="1">IF(AND($AX$3&lt;&gt;"",CU134&lt;&gt;"",CW134&gt;=IF(CW135="",0,CW135)),SUM(INDIRECT("da"&amp;ROW()-CW134+1):DA134),"")</f>
        <v>#N/A</v>
      </c>
      <c r="DC134" s="9" t="e">
        <f t="shared" ca="1" si="136"/>
        <v>#N/A</v>
      </c>
      <c r="DD134" s="9" t="str">
        <f ca="1">IF(ISERROR(VLOOKUP(DC134*60,単価表!$B$4:$G$51,$AY$3,FALSE)),"",VLOOKUP(DC134*60,単価表!$B$4:$G$51,$AY$3,FALSE))</f>
        <v/>
      </c>
      <c r="DE134" s="9" t="str">
        <f t="shared" si="137"/>
        <v/>
      </c>
      <c r="DF134" s="9" t="str">
        <f t="shared" si="138"/>
        <v/>
      </c>
      <c r="DG134" s="9" t="str">
        <f t="shared" si="166"/>
        <v/>
      </c>
      <c r="DH134" s="9" t="str">
        <f t="shared" si="167"/>
        <v/>
      </c>
      <c r="DI134" s="21" t="str">
        <f t="shared" si="168"/>
        <v/>
      </c>
      <c r="DJ134" s="21" t="str">
        <f t="shared" si="169"/>
        <v/>
      </c>
      <c r="DK134" s="10" t="str">
        <f t="shared" si="139"/>
        <v/>
      </c>
      <c r="DL134" s="9" t="str">
        <f t="shared" si="170"/>
        <v/>
      </c>
      <c r="DM134" s="9" t="str">
        <f t="shared" si="140"/>
        <v/>
      </c>
      <c r="DN134" s="9" t="str">
        <f t="shared" si="141"/>
        <v/>
      </c>
      <c r="DO134" s="21" t="str">
        <f t="shared" si="142"/>
        <v/>
      </c>
      <c r="DP134" s="21" t="str">
        <f t="shared" si="143"/>
        <v/>
      </c>
      <c r="DQ134" s="9" t="str">
        <f t="shared" si="153"/>
        <v/>
      </c>
      <c r="DR134" s="9" t="str">
        <f t="shared" si="144"/>
        <v/>
      </c>
      <c r="DS134" s="9" t="str">
        <f t="shared" si="145"/>
        <v/>
      </c>
      <c r="DT134" s="9" t="e">
        <f ca="1">IF(AND($AX$3&lt;&gt;"",DO134&lt;&gt;"",DQ134&gt;=IF(DQ135="",0,DQ135)),SUM(INDIRECT("ds"&amp;ROW()-DQ134+1):DS134),"")</f>
        <v>#N/A</v>
      </c>
      <c r="DU134" s="9" t="e">
        <f t="shared" ca="1" si="146"/>
        <v>#N/A</v>
      </c>
      <c r="DV134" s="9" t="str">
        <f ca="1">IF(ISERROR(VLOOKUP(DU134*60,単価表!$B$4:$H$51,$AY$3,FALSE)),"",VLOOKUP(DU134*60,単価表!$B$4:$H$51,$AY$3,FALSE))</f>
        <v/>
      </c>
      <c r="DW134" s="9" t="str">
        <f ca="1">IF(DV134="","",DV134+IF(OR(TEXT($AX$3,"000000")="651000",TEXT($AX$3,"000000")="652000",TEXT($AX$3,"000000")="653000"),VLOOKUP(DU134*60,単価表!$B$4:$H$51,$AZ$3,FALSE),0))</f>
        <v/>
      </c>
      <c r="DX134" s="9" t="str">
        <f t="shared" si="147"/>
        <v/>
      </c>
      <c r="DY134" s="9" t="str">
        <f t="shared" si="148"/>
        <v/>
      </c>
      <c r="DZ134" s="9" cm="1">
        <f t="array" ref="DZ134">IF(AND($B134&lt;&gt;"",$F134&lt;&gt;"",$J134&lt;&gt;"",OR($N134&lt;&gt;"",$Q134&lt;&gt;"",$T134&lt;&gt;"")),SUM(($BE$17:$BE$192&lt;&gt;ROW($B134))*($BF$17:$BF$192=$B134)*($BH$17:$BH$192&gt;$F134)*($BG$17:$BG$192&lt;$J134)),0)</f>
        <v>0</v>
      </c>
      <c r="EA134" s="9" cm="1">
        <f t="array" ref="EA134">IF(AND($B134&lt;&gt;"",$F134&lt;&gt;"",$J134&lt;&gt;"",OR($N134&lt;&gt;"",$Q134&lt;&gt;"",$T134&lt;&gt;"")),SUM(($BY$17:$BY$192&lt;&gt;ROW($B134))*($BZ$17:$BZ$192=$B134)*($CB$17:$CB$192&gt;$F134)*($CA$17:$CA$192&lt;$J134)),0)</f>
        <v>0</v>
      </c>
      <c r="EB134" s="9" cm="1">
        <f t="array" ref="EB134">IF(AND($B134&lt;&gt;"",$F134&lt;&gt;"",$J134&lt;&gt;"",OR($N134&lt;&gt;"",$Q134&lt;&gt;"",$T134&lt;&gt;"")),SUM(($CS$17:$CS$192&lt;&gt;ROW($B134))*($CT$17:$CT$192=$B134)*($CV$17:$CV$192&gt;$F134)*($CU$17:$CU$192&lt;$J134)),0)</f>
        <v>0</v>
      </c>
      <c r="EC134" s="9" cm="1">
        <f t="array" ref="EC134">IF(AND($B134&lt;&gt;"",$F134&lt;&gt;"",$J134&lt;&gt;"",OR($N134&lt;&gt;"",$Q134&lt;&gt;"",$T134&lt;&gt;"")),SUM(($DM$17:$DM$192&lt;&gt;ROW($B134))*($DN$17:$DN$192=$B134)*($DP$17:$DP$192&gt;$F134)*($DO$17:$DO$192&lt;$J134)),0)</f>
        <v>0</v>
      </c>
      <c r="ED134" s="9">
        <f t="shared" ca="1" si="149"/>
        <v>0</v>
      </c>
    </row>
    <row r="135" spans="2:134" ht="21.75" customHeight="1" x14ac:dyDescent="0.4">
      <c r="B135" s="86"/>
      <c r="C135" s="86"/>
      <c r="D135" s="132" t="str">
        <f t="shared" si="171"/>
        <v/>
      </c>
      <c r="E135" s="132"/>
      <c r="F135" s="88"/>
      <c r="G135" s="88"/>
      <c r="H135" s="88"/>
      <c r="I135" s="88"/>
      <c r="J135" s="88"/>
      <c r="K135" s="88"/>
      <c r="L135" s="88"/>
      <c r="M135" s="88"/>
      <c r="N135" s="89"/>
      <c r="O135" s="89"/>
      <c r="P135" s="89"/>
      <c r="Q135" s="89"/>
      <c r="R135" s="89"/>
      <c r="S135" s="89"/>
      <c r="T135" s="89"/>
      <c r="U135" s="89"/>
      <c r="V135" s="89"/>
      <c r="W135" s="133" t="str">
        <f t="shared" si="172"/>
        <v/>
      </c>
      <c r="X135" s="133"/>
      <c r="Y135" s="133"/>
      <c r="Z135" s="133" t="str">
        <f t="shared" si="173"/>
        <v/>
      </c>
      <c r="AA135" s="133"/>
      <c r="AB135" s="133"/>
      <c r="AC135" s="134" t="str">
        <f t="shared" si="174"/>
        <v/>
      </c>
      <c r="AD135" s="134"/>
      <c r="AE135" s="134"/>
      <c r="AF135" s="134"/>
      <c r="AG135" s="134" t="str">
        <f t="shared" si="175"/>
        <v/>
      </c>
      <c r="AH135" s="134"/>
      <c r="AI135" s="134"/>
      <c r="AJ135" s="134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20"/>
      <c r="AX135" s="10" t="str">
        <f t="shared" si="154"/>
        <v/>
      </c>
      <c r="AY135" s="10" t="str">
        <f t="shared" si="155"/>
        <v/>
      </c>
      <c r="AZ135" s="21" t="str">
        <f t="shared" si="156"/>
        <v/>
      </c>
      <c r="BA135" s="21" t="str">
        <f t="shared" si="157"/>
        <v/>
      </c>
      <c r="BB135" s="10" t="str">
        <f t="shared" si="100"/>
        <v/>
      </c>
      <c r="BC135" s="10" t="str">
        <f t="shared" si="158"/>
        <v/>
      </c>
      <c r="BD135" s="10" t="str">
        <f t="shared" si="159"/>
        <v/>
      </c>
      <c r="BE135" s="9" t="str">
        <f t="shared" si="101"/>
        <v/>
      </c>
      <c r="BF135" s="9" t="str">
        <f t="shared" si="102"/>
        <v/>
      </c>
      <c r="BG135" s="21" t="str">
        <f t="shared" si="103"/>
        <v/>
      </c>
      <c r="BH135" s="21" t="str">
        <f t="shared" si="104"/>
        <v/>
      </c>
      <c r="BI135" s="9" t="str">
        <f t="shared" si="150"/>
        <v/>
      </c>
      <c r="BJ135" s="10" t="str">
        <f t="shared" si="105"/>
        <v/>
      </c>
      <c r="BK135" s="9" t="str">
        <f t="shared" si="106"/>
        <v/>
      </c>
      <c r="BL135" s="9" t="str">
        <f t="shared" si="107"/>
        <v/>
      </c>
      <c r="BM135" s="9" t="str">
        <f t="shared" si="108"/>
        <v/>
      </c>
      <c r="BN135" s="9" t="e">
        <f ca="1">IF(AND($AX$3&lt;&gt;"",BG135&lt;&gt;"",BI135&gt;=IF(BI136="",0,BI136)),SUM(INDIRECT("bm"&amp;ROW()-BI135+1):BM135),"")</f>
        <v>#N/A</v>
      </c>
      <c r="BO135" s="9" t="e">
        <f t="shared" ca="1" si="109"/>
        <v>#N/A</v>
      </c>
      <c r="BP135" s="9" t="str">
        <f ca="1">IF(ISERROR(VLOOKUP(BO135*60,単価表!$B$4:$H$51,$AY$3,FALSE)),"",VLOOKUP(BO135*60,単価表!$B$4:$H$51,$AY$3,FALSE))</f>
        <v/>
      </c>
      <c r="BQ135" s="9" t="str">
        <f t="shared" si="110"/>
        <v/>
      </c>
      <c r="BR135" s="9" t="str">
        <f t="shared" si="111"/>
        <v/>
      </c>
      <c r="BS135" s="9" t="str">
        <f t="shared" si="112"/>
        <v/>
      </c>
      <c r="BT135" s="9" t="str">
        <f t="shared" si="113"/>
        <v/>
      </c>
      <c r="BU135" s="21" t="str">
        <f t="shared" si="114"/>
        <v/>
      </c>
      <c r="BV135" s="21" t="str">
        <f t="shared" si="115"/>
        <v/>
      </c>
      <c r="BW135" s="10" t="str">
        <f t="shared" si="116"/>
        <v/>
      </c>
      <c r="BX135" s="9" t="str">
        <f t="shared" si="117"/>
        <v/>
      </c>
      <c r="BY135" s="9" t="str">
        <f t="shared" si="118"/>
        <v/>
      </c>
      <c r="BZ135" s="9" t="str">
        <f t="shared" si="119"/>
        <v/>
      </c>
      <c r="CA135" s="21" t="str">
        <f t="shared" si="120"/>
        <v/>
      </c>
      <c r="CB135" s="21" t="str">
        <f t="shared" si="121"/>
        <v/>
      </c>
      <c r="CC135" s="9" t="str">
        <f t="shared" si="151"/>
        <v/>
      </c>
      <c r="CD135" s="9" t="str">
        <f t="shared" si="122"/>
        <v/>
      </c>
      <c r="CE135" s="9" t="str">
        <f t="shared" si="123"/>
        <v/>
      </c>
      <c r="CF135" s="9" t="e">
        <f ca="1">IF(AND($AX$3&lt;&gt;"",CA135&lt;&gt;"",CC135&gt;=IF(CC136="",0,CC136)),SUM(INDIRECT("ce"&amp;ROW()-CC135+1):CE135),"")</f>
        <v>#N/A</v>
      </c>
      <c r="CG135" s="9" t="e">
        <f t="shared" ca="1" si="124"/>
        <v>#N/A</v>
      </c>
      <c r="CH135" s="9" t="str">
        <f ca="1">IF(ISERROR(VLOOKUP(CG135*60,単価表!$B$4:$H$51,$AY$3,FALSE)),"",VLOOKUP(CG135*60,単価表!$B$4:$H$51,$AY$3,FALSE))</f>
        <v/>
      </c>
      <c r="CI135" s="9" t="str">
        <f ca="1">IF(CH135="","",CH135+IF(OR(TEXT($AX$3,"000000")="651000",TEXT($AX$3,"000000")="652000",TEXT($AX$3,"000000")="653000"),VLOOKUP(CG135*60,単価表!$B$4:$H$51,$AZ$3,FALSE),0))</f>
        <v/>
      </c>
      <c r="CJ135" s="9" t="str">
        <f t="shared" si="125"/>
        <v/>
      </c>
      <c r="CK135" s="9" t="str">
        <f t="shared" si="126"/>
        <v/>
      </c>
      <c r="CL135" s="9" t="str">
        <f t="shared" si="160"/>
        <v/>
      </c>
      <c r="CM135" s="9" t="str">
        <f t="shared" si="161"/>
        <v/>
      </c>
      <c r="CN135" s="21" t="str">
        <f t="shared" si="162"/>
        <v/>
      </c>
      <c r="CO135" s="21" t="str">
        <f t="shared" si="163"/>
        <v/>
      </c>
      <c r="CP135" s="10" t="str">
        <f t="shared" si="127"/>
        <v/>
      </c>
      <c r="CQ135" s="9" t="str">
        <f t="shared" si="164"/>
        <v/>
      </c>
      <c r="CR135" s="9" t="str">
        <f t="shared" si="165"/>
        <v/>
      </c>
      <c r="CS135" s="9" t="str">
        <f t="shared" si="128"/>
        <v/>
      </c>
      <c r="CT135" s="9" t="str">
        <f t="shared" si="129"/>
        <v/>
      </c>
      <c r="CU135" s="21" t="str">
        <f t="shared" si="130"/>
        <v/>
      </c>
      <c r="CV135" s="21" t="str">
        <f t="shared" si="131"/>
        <v/>
      </c>
      <c r="CW135" s="9" t="str">
        <f t="shared" si="152"/>
        <v/>
      </c>
      <c r="CX135" s="9" t="str">
        <f t="shared" si="132"/>
        <v/>
      </c>
      <c r="CY135" s="9" t="str">
        <f t="shared" si="133"/>
        <v/>
      </c>
      <c r="CZ135" s="9" t="str">
        <f t="shared" si="134"/>
        <v/>
      </c>
      <c r="DA135" s="9" t="str">
        <f t="shared" si="135"/>
        <v/>
      </c>
      <c r="DB135" s="9" t="e">
        <f ca="1">IF(AND($AX$3&lt;&gt;"",CU135&lt;&gt;"",CW135&gt;=IF(CW136="",0,CW136)),SUM(INDIRECT("da"&amp;ROW()-CW135+1):DA135),"")</f>
        <v>#N/A</v>
      </c>
      <c r="DC135" s="9" t="e">
        <f t="shared" ca="1" si="136"/>
        <v>#N/A</v>
      </c>
      <c r="DD135" s="9" t="str">
        <f ca="1">IF(ISERROR(VLOOKUP(DC135*60,単価表!$B$4:$G$51,$AY$3,FALSE)),"",VLOOKUP(DC135*60,単価表!$B$4:$G$51,$AY$3,FALSE))</f>
        <v/>
      </c>
      <c r="DE135" s="9" t="str">
        <f t="shared" si="137"/>
        <v/>
      </c>
      <c r="DF135" s="9" t="str">
        <f t="shared" si="138"/>
        <v/>
      </c>
      <c r="DG135" s="9" t="str">
        <f t="shared" si="166"/>
        <v/>
      </c>
      <c r="DH135" s="9" t="str">
        <f t="shared" si="167"/>
        <v/>
      </c>
      <c r="DI135" s="21" t="str">
        <f t="shared" si="168"/>
        <v/>
      </c>
      <c r="DJ135" s="21" t="str">
        <f t="shared" si="169"/>
        <v/>
      </c>
      <c r="DK135" s="10" t="str">
        <f t="shared" si="139"/>
        <v/>
      </c>
      <c r="DL135" s="9" t="str">
        <f t="shared" si="170"/>
        <v/>
      </c>
      <c r="DM135" s="9" t="str">
        <f t="shared" si="140"/>
        <v/>
      </c>
      <c r="DN135" s="9" t="str">
        <f t="shared" si="141"/>
        <v/>
      </c>
      <c r="DO135" s="21" t="str">
        <f t="shared" si="142"/>
        <v/>
      </c>
      <c r="DP135" s="21" t="str">
        <f t="shared" si="143"/>
        <v/>
      </c>
      <c r="DQ135" s="9" t="str">
        <f t="shared" si="153"/>
        <v/>
      </c>
      <c r="DR135" s="9" t="str">
        <f t="shared" si="144"/>
        <v/>
      </c>
      <c r="DS135" s="9" t="str">
        <f t="shared" si="145"/>
        <v/>
      </c>
      <c r="DT135" s="9" t="e">
        <f ca="1">IF(AND($AX$3&lt;&gt;"",DO135&lt;&gt;"",DQ135&gt;=IF(DQ136="",0,DQ136)),SUM(INDIRECT("ds"&amp;ROW()-DQ135+1):DS135),"")</f>
        <v>#N/A</v>
      </c>
      <c r="DU135" s="9" t="e">
        <f t="shared" ca="1" si="146"/>
        <v>#N/A</v>
      </c>
      <c r="DV135" s="9" t="str">
        <f ca="1">IF(ISERROR(VLOOKUP(DU135*60,単価表!$B$4:$H$51,$AY$3,FALSE)),"",VLOOKUP(DU135*60,単価表!$B$4:$H$51,$AY$3,FALSE))</f>
        <v/>
      </c>
      <c r="DW135" s="9" t="str">
        <f ca="1">IF(DV135="","",DV135+IF(OR(TEXT($AX$3,"000000")="651000",TEXT($AX$3,"000000")="652000",TEXT($AX$3,"000000")="653000"),VLOOKUP(DU135*60,単価表!$B$4:$H$51,$AZ$3,FALSE),0))</f>
        <v/>
      </c>
      <c r="DX135" s="9" t="str">
        <f t="shared" si="147"/>
        <v/>
      </c>
      <c r="DY135" s="9" t="str">
        <f t="shared" si="148"/>
        <v/>
      </c>
      <c r="DZ135" s="9" cm="1">
        <f t="array" ref="DZ135">IF(AND($B135&lt;&gt;"",$F135&lt;&gt;"",$J135&lt;&gt;"",OR($N135&lt;&gt;"",$Q135&lt;&gt;"",$T135&lt;&gt;"")),SUM(($BE$17:$BE$192&lt;&gt;ROW($B135))*($BF$17:$BF$192=$B135)*($BH$17:$BH$192&gt;$F135)*($BG$17:$BG$192&lt;$J135)),0)</f>
        <v>0</v>
      </c>
      <c r="EA135" s="9" cm="1">
        <f t="array" ref="EA135">IF(AND($B135&lt;&gt;"",$F135&lt;&gt;"",$J135&lt;&gt;"",OR($N135&lt;&gt;"",$Q135&lt;&gt;"",$T135&lt;&gt;"")),SUM(($BY$17:$BY$192&lt;&gt;ROW($B135))*($BZ$17:$BZ$192=$B135)*($CB$17:$CB$192&gt;$F135)*($CA$17:$CA$192&lt;$J135)),0)</f>
        <v>0</v>
      </c>
      <c r="EB135" s="9" cm="1">
        <f t="array" ref="EB135">IF(AND($B135&lt;&gt;"",$F135&lt;&gt;"",$J135&lt;&gt;"",OR($N135&lt;&gt;"",$Q135&lt;&gt;"",$T135&lt;&gt;"")),SUM(($CS$17:$CS$192&lt;&gt;ROW($B135))*($CT$17:$CT$192=$B135)*($CV$17:$CV$192&gt;$F135)*($CU$17:$CU$192&lt;$J135)),0)</f>
        <v>0</v>
      </c>
      <c r="EC135" s="9" cm="1">
        <f t="array" ref="EC135">IF(AND($B135&lt;&gt;"",$F135&lt;&gt;"",$J135&lt;&gt;"",OR($N135&lt;&gt;"",$Q135&lt;&gt;"",$T135&lt;&gt;"")),SUM(($DM$17:$DM$192&lt;&gt;ROW($B135))*($DN$17:$DN$192=$B135)*($DP$17:$DP$192&gt;$F135)*($DO$17:$DO$192&lt;$J135)),0)</f>
        <v>0</v>
      </c>
      <c r="ED135" s="9">
        <f t="shared" ca="1" si="149"/>
        <v>0</v>
      </c>
    </row>
    <row r="136" spans="2:134" ht="21.75" customHeight="1" x14ac:dyDescent="0.4">
      <c r="B136" s="86"/>
      <c r="C136" s="86"/>
      <c r="D136" s="132" t="str">
        <f t="shared" si="171"/>
        <v/>
      </c>
      <c r="E136" s="132"/>
      <c r="F136" s="88"/>
      <c r="G136" s="88"/>
      <c r="H136" s="88"/>
      <c r="I136" s="88"/>
      <c r="J136" s="88"/>
      <c r="K136" s="88"/>
      <c r="L136" s="88"/>
      <c r="M136" s="88"/>
      <c r="N136" s="89"/>
      <c r="O136" s="89"/>
      <c r="P136" s="89"/>
      <c r="Q136" s="89"/>
      <c r="R136" s="89"/>
      <c r="S136" s="89"/>
      <c r="T136" s="89"/>
      <c r="U136" s="89"/>
      <c r="V136" s="89"/>
      <c r="W136" s="133" t="str">
        <f t="shared" si="172"/>
        <v/>
      </c>
      <c r="X136" s="133"/>
      <c r="Y136" s="133"/>
      <c r="Z136" s="133" t="str">
        <f t="shared" si="173"/>
        <v/>
      </c>
      <c r="AA136" s="133"/>
      <c r="AB136" s="133"/>
      <c r="AC136" s="134" t="str">
        <f t="shared" si="174"/>
        <v/>
      </c>
      <c r="AD136" s="134"/>
      <c r="AE136" s="134"/>
      <c r="AF136" s="134"/>
      <c r="AG136" s="134" t="str">
        <f t="shared" si="175"/>
        <v/>
      </c>
      <c r="AH136" s="134"/>
      <c r="AI136" s="134"/>
      <c r="AJ136" s="134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20"/>
      <c r="AX136" s="10" t="str">
        <f t="shared" si="154"/>
        <v/>
      </c>
      <c r="AY136" s="10" t="str">
        <f t="shared" si="155"/>
        <v/>
      </c>
      <c r="AZ136" s="21" t="str">
        <f t="shared" si="156"/>
        <v/>
      </c>
      <c r="BA136" s="21" t="str">
        <f t="shared" si="157"/>
        <v/>
      </c>
      <c r="BB136" s="10" t="str">
        <f t="shared" si="100"/>
        <v/>
      </c>
      <c r="BC136" s="10" t="str">
        <f t="shared" si="158"/>
        <v/>
      </c>
      <c r="BD136" s="10" t="str">
        <f t="shared" si="159"/>
        <v/>
      </c>
      <c r="BE136" s="9" t="str">
        <f t="shared" si="101"/>
        <v/>
      </c>
      <c r="BF136" s="9" t="str">
        <f t="shared" si="102"/>
        <v/>
      </c>
      <c r="BG136" s="21" t="str">
        <f t="shared" si="103"/>
        <v/>
      </c>
      <c r="BH136" s="21" t="str">
        <f t="shared" si="104"/>
        <v/>
      </c>
      <c r="BI136" s="9" t="str">
        <f t="shared" si="150"/>
        <v/>
      </c>
      <c r="BJ136" s="10" t="str">
        <f t="shared" si="105"/>
        <v/>
      </c>
      <c r="BK136" s="9" t="str">
        <f t="shared" si="106"/>
        <v/>
      </c>
      <c r="BL136" s="9" t="str">
        <f t="shared" si="107"/>
        <v/>
      </c>
      <c r="BM136" s="9" t="str">
        <f t="shared" si="108"/>
        <v/>
      </c>
      <c r="BN136" s="9" t="e">
        <f ca="1">IF(AND($AX$3&lt;&gt;"",BG136&lt;&gt;"",BI136&gt;=IF(BI137="",0,BI137)),SUM(INDIRECT("bm"&amp;ROW()-BI136+1):BM136),"")</f>
        <v>#N/A</v>
      </c>
      <c r="BO136" s="9" t="e">
        <f t="shared" ca="1" si="109"/>
        <v>#N/A</v>
      </c>
      <c r="BP136" s="9" t="str">
        <f ca="1">IF(ISERROR(VLOOKUP(BO136*60,単価表!$B$4:$H$51,$AY$3,FALSE)),"",VLOOKUP(BO136*60,単価表!$B$4:$H$51,$AY$3,FALSE))</f>
        <v/>
      </c>
      <c r="BQ136" s="9" t="str">
        <f t="shared" si="110"/>
        <v/>
      </c>
      <c r="BR136" s="9" t="str">
        <f t="shared" si="111"/>
        <v/>
      </c>
      <c r="BS136" s="9" t="str">
        <f t="shared" si="112"/>
        <v/>
      </c>
      <c r="BT136" s="9" t="str">
        <f t="shared" si="113"/>
        <v/>
      </c>
      <c r="BU136" s="21" t="str">
        <f t="shared" si="114"/>
        <v/>
      </c>
      <c r="BV136" s="21" t="str">
        <f t="shared" si="115"/>
        <v/>
      </c>
      <c r="BW136" s="10" t="str">
        <f t="shared" si="116"/>
        <v/>
      </c>
      <c r="BX136" s="9" t="str">
        <f t="shared" si="117"/>
        <v/>
      </c>
      <c r="BY136" s="9" t="str">
        <f t="shared" si="118"/>
        <v/>
      </c>
      <c r="BZ136" s="9" t="str">
        <f t="shared" si="119"/>
        <v/>
      </c>
      <c r="CA136" s="21" t="str">
        <f t="shared" si="120"/>
        <v/>
      </c>
      <c r="CB136" s="21" t="str">
        <f t="shared" si="121"/>
        <v/>
      </c>
      <c r="CC136" s="9" t="str">
        <f t="shared" si="151"/>
        <v/>
      </c>
      <c r="CD136" s="9" t="str">
        <f t="shared" si="122"/>
        <v/>
      </c>
      <c r="CE136" s="9" t="str">
        <f t="shared" si="123"/>
        <v/>
      </c>
      <c r="CF136" s="9" t="e">
        <f ca="1">IF(AND($AX$3&lt;&gt;"",CA136&lt;&gt;"",CC136&gt;=IF(CC137="",0,CC137)),SUM(INDIRECT("ce"&amp;ROW()-CC136+1):CE136),"")</f>
        <v>#N/A</v>
      </c>
      <c r="CG136" s="9" t="e">
        <f t="shared" ca="1" si="124"/>
        <v>#N/A</v>
      </c>
      <c r="CH136" s="9" t="str">
        <f ca="1">IF(ISERROR(VLOOKUP(CG136*60,単価表!$B$4:$H$51,$AY$3,FALSE)),"",VLOOKUP(CG136*60,単価表!$B$4:$H$51,$AY$3,FALSE))</f>
        <v/>
      </c>
      <c r="CI136" s="9" t="str">
        <f ca="1">IF(CH136="","",CH136+IF(OR(TEXT($AX$3,"000000")="651000",TEXT($AX$3,"000000")="652000",TEXT($AX$3,"000000")="653000"),VLOOKUP(CG136*60,単価表!$B$4:$H$51,$AZ$3,FALSE),0))</f>
        <v/>
      </c>
      <c r="CJ136" s="9" t="str">
        <f t="shared" si="125"/>
        <v/>
      </c>
      <c r="CK136" s="9" t="str">
        <f t="shared" si="126"/>
        <v/>
      </c>
      <c r="CL136" s="9" t="str">
        <f t="shared" si="160"/>
        <v/>
      </c>
      <c r="CM136" s="9" t="str">
        <f t="shared" si="161"/>
        <v/>
      </c>
      <c r="CN136" s="21" t="str">
        <f t="shared" si="162"/>
        <v/>
      </c>
      <c r="CO136" s="21" t="str">
        <f t="shared" si="163"/>
        <v/>
      </c>
      <c r="CP136" s="10" t="str">
        <f t="shared" si="127"/>
        <v/>
      </c>
      <c r="CQ136" s="9" t="str">
        <f t="shared" si="164"/>
        <v/>
      </c>
      <c r="CR136" s="9" t="str">
        <f t="shared" si="165"/>
        <v/>
      </c>
      <c r="CS136" s="9" t="str">
        <f t="shared" si="128"/>
        <v/>
      </c>
      <c r="CT136" s="9" t="str">
        <f t="shared" si="129"/>
        <v/>
      </c>
      <c r="CU136" s="21" t="str">
        <f t="shared" si="130"/>
        <v/>
      </c>
      <c r="CV136" s="21" t="str">
        <f t="shared" si="131"/>
        <v/>
      </c>
      <c r="CW136" s="9" t="str">
        <f t="shared" si="152"/>
        <v/>
      </c>
      <c r="CX136" s="9" t="str">
        <f t="shared" si="132"/>
        <v/>
      </c>
      <c r="CY136" s="9" t="str">
        <f t="shared" si="133"/>
        <v/>
      </c>
      <c r="CZ136" s="9" t="str">
        <f t="shared" si="134"/>
        <v/>
      </c>
      <c r="DA136" s="9" t="str">
        <f t="shared" si="135"/>
        <v/>
      </c>
      <c r="DB136" s="9" t="e">
        <f ca="1">IF(AND($AX$3&lt;&gt;"",CU136&lt;&gt;"",CW136&gt;=IF(CW137="",0,CW137)),SUM(INDIRECT("da"&amp;ROW()-CW136+1):DA136),"")</f>
        <v>#N/A</v>
      </c>
      <c r="DC136" s="9" t="e">
        <f t="shared" ca="1" si="136"/>
        <v>#N/A</v>
      </c>
      <c r="DD136" s="9" t="str">
        <f ca="1">IF(ISERROR(VLOOKUP(DC136*60,単価表!$B$4:$G$51,$AY$3,FALSE)),"",VLOOKUP(DC136*60,単価表!$B$4:$G$51,$AY$3,FALSE))</f>
        <v/>
      </c>
      <c r="DE136" s="9" t="str">
        <f t="shared" si="137"/>
        <v/>
      </c>
      <c r="DF136" s="9" t="str">
        <f t="shared" si="138"/>
        <v/>
      </c>
      <c r="DG136" s="9" t="str">
        <f t="shared" si="166"/>
        <v/>
      </c>
      <c r="DH136" s="9" t="str">
        <f t="shared" si="167"/>
        <v/>
      </c>
      <c r="DI136" s="21" t="str">
        <f t="shared" si="168"/>
        <v/>
      </c>
      <c r="DJ136" s="21" t="str">
        <f t="shared" si="169"/>
        <v/>
      </c>
      <c r="DK136" s="10" t="str">
        <f t="shared" si="139"/>
        <v/>
      </c>
      <c r="DL136" s="9" t="str">
        <f t="shared" si="170"/>
        <v/>
      </c>
      <c r="DM136" s="9" t="str">
        <f t="shared" si="140"/>
        <v/>
      </c>
      <c r="DN136" s="9" t="str">
        <f t="shared" si="141"/>
        <v/>
      </c>
      <c r="DO136" s="21" t="str">
        <f t="shared" si="142"/>
        <v/>
      </c>
      <c r="DP136" s="21" t="str">
        <f t="shared" si="143"/>
        <v/>
      </c>
      <c r="DQ136" s="9" t="str">
        <f t="shared" si="153"/>
        <v/>
      </c>
      <c r="DR136" s="9" t="str">
        <f t="shared" si="144"/>
        <v/>
      </c>
      <c r="DS136" s="9" t="str">
        <f t="shared" si="145"/>
        <v/>
      </c>
      <c r="DT136" s="9" t="e">
        <f ca="1">IF(AND($AX$3&lt;&gt;"",DO136&lt;&gt;"",DQ136&gt;=IF(DQ137="",0,DQ137)),SUM(INDIRECT("ds"&amp;ROW()-DQ136+1):DS136),"")</f>
        <v>#N/A</v>
      </c>
      <c r="DU136" s="9" t="e">
        <f t="shared" ca="1" si="146"/>
        <v>#N/A</v>
      </c>
      <c r="DV136" s="9" t="str">
        <f ca="1">IF(ISERROR(VLOOKUP(DU136*60,単価表!$B$4:$H$51,$AY$3,FALSE)),"",VLOOKUP(DU136*60,単価表!$B$4:$H$51,$AY$3,FALSE))</f>
        <v/>
      </c>
      <c r="DW136" s="9" t="str">
        <f ca="1">IF(DV136="","",DV136+IF(OR(TEXT($AX$3,"000000")="651000",TEXT($AX$3,"000000")="652000",TEXT($AX$3,"000000")="653000"),VLOOKUP(DU136*60,単価表!$B$4:$H$51,$AZ$3,FALSE),0))</f>
        <v/>
      </c>
      <c r="DX136" s="9" t="str">
        <f t="shared" si="147"/>
        <v/>
      </c>
      <c r="DY136" s="9" t="str">
        <f t="shared" si="148"/>
        <v/>
      </c>
      <c r="DZ136" s="9" cm="1">
        <f t="array" ref="DZ136">IF(AND($B136&lt;&gt;"",$F136&lt;&gt;"",$J136&lt;&gt;"",OR($N136&lt;&gt;"",$Q136&lt;&gt;"",$T136&lt;&gt;"")),SUM(($BE$17:$BE$192&lt;&gt;ROW($B136))*($BF$17:$BF$192=$B136)*($BH$17:$BH$192&gt;$F136)*($BG$17:$BG$192&lt;$J136)),0)</f>
        <v>0</v>
      </c>
      <c r="EA136" s="9" cm="1">
        <f t="array" ref="EA136">IF(AND($B136&lt;&gt;"",$F136&lt;&gt;"",$J136&lt;&gt;"",OR($N136&lt;&gt;"",$Q136&lt;&gt;"",$T136&lt;&gt;"")),SUM(($BY$17:$BY$192&lt;&gt;ROW($B136))*($BZ$17:$BZ$192=$B136)*($CB$17:$CB$192&gt;$F136)*($CA$17:$CA$192&lt;$J136)),0)</f>
        <v>0</v>
      </c>
      <c r="EB136" s="9" cm="1">
        <f t="array" ref="EB136">IF(AND($B136&lt;&gt;"",$F136&lt;&gt;"",$J136&lt;&gt;"",OR($N136&lt;&gt;"",$Q136&lt;&gt;"",$T136&lt;&gt;"")),SUM(($CS$17:$CS$192&lt;&gt;ROW($B136))*($CT$17:$CT$192=$B136)*($CV$17:$CV$192&gt;$F136)*($CU$17:$CU$192&lt;$J136)),0)</f>
        <v>0</v>
      </c>
      <c r="EC136" s="9" cm="1">
        <f t="array" ref="EC136">IF(AND($B136&lt;&gt;"",$F136&lt;&gt;"",$J136&lt;&gt;"",OR($N136&lt;&gt;"",$Q136&lt;&gt;"",$T136&lt;&gt;"")),SUM(($DM$17:$DM$192&lt;&gt;ROW($B136))*($DN$17:$DN$192=$B136)*($DP$17:$DP$192&gt;$F136)*($DO$17:$DO$192&lt;$J136)),0)</f>
        <v>0</v>
      </c>
      <c r="ED136" s="9">
        <f t="shared" ca="1" si="149"/>
        <v>0</v>
      </c>
    </row>
    <row r="137" spans="2:134" ht="21.75" customHeight="1" x14ac:dyDescent="0.4">
      <c r="B137" s="86"/>
      <c r="C137" s="86"/>
      <c r="D137" s="132" t="str">
        <f t="shared" si="171"/>
        <v/>
      </c>
      <c r="E137" s="132"/>
      <c r="F137" s="88"/>
      <c r="G137" s="88"/>
      <c r="H137" s="88"/>
      <c r="I137" s="88"/>
      <c r="J137" s="88"/>
      <c r="K137" s="88"/>
      <c r="L137" s="88"/>
      <c r="M137" s="88"/>
      <c r="N137" s="89"/>
      <c r="O137" s="89"/>
      <c r="P137" s="89"/>
      <c r="Q137" s="89"/>
      <c r="R137" s="89"/>
      <c r="S137" s="89"/>
      <c r="T137" s="89"/>
      <c r="U137" s="89"/>
      <c r="V137" s="89"/>
      <c r="W137" s="133" t="str">
        <f t="shared" si="172"/>
        <v/>
      </c>
      <c r="X137" s="133"/>
      <c r="Y137" s="133"/>
      <c r="Z137" s="133" t="str">
        <f t="shared" si="173"/>
        <v/>
      </c>
      <c r="AA137" s="133"/>
      <c r="AB137" s="133"/>
      <c r="AC137" s="134" t="str">
        <f t="shared" si="174"/>
        <v/>
      </c>
      <c r="AD137" s="134"/>
      <c r="AE137" s="134"/>
      <c r="AF137" s="134"/>
      <c r="AG137" s="134" t="str">
        <f t="shared" si="175"/>
        <v/>
      </c>
      <c r="AH137" s="134"/>
      <c r="AI137" s="134"/>
      <c r="AJ137" s="134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20"/>
      <c r="AX137" s="10" t="str">
        <f t="shared" si="154"/>
        <v/>
      </c>
      <c r="AY137" s="10" t="str">
        <f t="shared" si="155"/>
        <v/>
      </c>
      <c r="AZ137" s="21" t="str">
        <f t="shared" si="156"/>
        <v/>
      </c>
      <c r="BA137" s="21" t="str">
        <f t="shared" si="157"/>
        <v/>
      </c>
      <c r="BB137" s="10" t="str">
        <f t="shared" si="100"/>
        <v/>
      </c>
      <c r="BC137" s="10" t="str">
        <f t="shared" si="158"/>
        <v/>
      </c>
      <c r="BD137" s="10" t="str">
        <f t="shared" si="159"/>
        <v/>
      </c>
      <c r="BE137" s="9" t="str">
        <f t="shared" si="101"/>
        <v/>
      </c>
      <c r="BF137" s="9" t="str">
        <f t="shared" si="102"/>
        <v/>
      </c>
      <c r="BG137" s="21" t="str">
        <f t="shared" si="103"/>
        <v/>
      </c>
      <c r="BH137" s="21" t="str">
        <f t="shared" si="104"/>
        <v/>
      </c>
      <c r="BI137" s="9" t="str">
        <f t="shared" si="150"/>
        <v/>
      </c>
      <c r="BJ137" s="10" t="str">
        <f t="shared" si="105"/>
        <v/>
      </c>
      <c r="BK137" s="9" t="str">
        <f t="shared" si="106"/>
        <v/>
      </c>
      <c r="BL137" s="9" t="str">
        <f t="shared" si="107"/>
        <v/>
      </c>
      <c r="BM137" s="9" t="str">
        <f t="shared" si="108"/>
        <v/>
      </c>
      <c r="BN137" s="9" t="e">
        <f ca="1">IF(AND($AX$3&lt;&gt;"",BG137&lt;&gt;"",BI137&gt;=IF(BI138="",0,BI138)),SUM(INDIRECT("bm"&amp;ROW()-BI137+1):BM137),"")</f>
        <v>#N/A</v>
      </c>
      <c r="BO137" s="9" t="e">
        <f t="shared" ca="1" si="109"/>
        <v>#N/A</v>
      </c>
      <c r="BP137" s="9" t="str">
        <f ca="1">IF(ISERROR(VLOOKUP(BO137*60,単価表!$B$4:$H$51,$AY$3,FALSE)),"",VLOOKUP(BO137*60,単価表!$B$4:$H$51,$AY$3,FALSE))</f>
        <v/>
      </c>
      <c r="BQ137" s="9" t="str">
        <f t="shared" si="110"/>
        <v/>
      </c>
      <c r="BR137" s="9" t="str">
        <f t="shared" si="111"/>
        <v/>
      </c>
      <c r="BS137" s="9" t="str">
        <f t="shared" si="112"/>
        <v/>
      </c>
      <c r="BT137" s="9" t="str">
        <f t="shared" si="113"/>
        <v/>
      </c>
      <c r="BU137" s="21" t="str">
        <f t="shared" si="114"/>
        <v/>
      </c>
      <c r="BV137" s="21" t="str">
        <f t="shared" si="115"/>
        <v/>
      </c>
      <c r="BW137" s="10" t="str">
        <f t="shared" si="116"/>
        <v/>
      </c>
      <c r="BX137" s="9" t="str">
        <f t="shared" si="117"/>
        <v/>
      </c>
      <c r="BY137" s="9" t="str">
        <f t="shared" si="118"/>
        <v/>
      </c>
      <c r="BZ137" s="9" t="str">
        <f t="shared" si="119"/>
        <v/>
      </c>
      <c r="CA137" s="21" t="str">
        <f t="shared" si="120"/>
        <v/>
      </c>
      <c r="CB137" s="21" t="str">
        <f t="shared" si="121"/>
        <v/>
      </c>
      <c r="CC137" s="9" t="str">
        <f t="shared" si="151"/>
        <v/>
      </c>
      <c r="CD137" s="9" t="str">
        <f t="shared" si="122"/>
        <v/>
      </c>
      <c r="CE137" s="9" t="str">
        <f t="shared" si="123"/>
        <v/>
      </c>
      <c r="CF137" s="9" t="e">
        <f ca="1">IF(AND($AX$3&lt;&gt;"",CA137&lt;&gt;"",CC137&gt;=IF(CC138="",0,CC138)),SUM(INDIRECT("ce"&amp;ROW()-CC137+1):CE137),"")</f>
        <v>#N/A</v>
      </c>
      <c r="CG137" s="9" t="e">
        <f t="shared" ca="1" si="124"/>
        <v>#N/A</v>
      </c>
      <c r="CH137" s="9" t="str">
        <f ca="1">IF(ISERROR(VLOOKUP(CG137*60,単価表!$B$4:$H$51,$AY$3,FALSE)),"",VLOOKUP(CG137*60,単価表!$B$4:$H$51,$AY$3,FALSE))</f>
        <v/>
      </c>
      <c r="CI137" s="9" t="str">
        <f ca="1">IF(CH137="","",CH137+IF(OR(TEXT($AX$3,"000000")="651000",TEXT($AX$3,"000000")="652000",TEXT($AX$3,"000000")="653000"),VLOOKUP(CG137*60,単価表!$B$4:$H$51,$AZ$3,FALSE),0))</f>
        <v/>
      </c>
      <c r="CJ137" s="9" t="str">
        <f t="shared" si="125"/>
        <v/>
      </c>
      <c r="CK137" s="9" t="str">
        <f t="shared" si="126"/>
        <v/>
      </c>
      <c r="CL137" s="9" t="str">
        <f t="shared" si="160"/>
        <v/>
      </c>
      <c r="CM137" s="9" t="str">
        <f t="shared" si="161"/>
        <v/>
      </c>
      <c r="CN137" s="21" t="str">
        <f t="shared" si="162"/>
        <v/>
      </c>
      <c r="CO137" s="21" t="str">
        <f t="shared" si="163"/>
        <v/>
      </c>
      <c r="CP137" s="10" t="str">
        <f t="shared" si="127"/>
        <v/>
      </c>
      <c r="CQ137" s="9" t="str">
        <f t="shared" si="164"/>
        <v/>
      </c>
      <c r="CR137" s="9" t="str">
        <f t="shared" si="165"/>
        <v/>
      </c>
      <c r="CS137" s="9" t="str">
        <f t="shared" si="128"/>
        <v/>
      </c>
      <c r="CT137" s="9" t="str">
        <f t="shared" si="129"/>
        <v/>
      </c>
      <c r="CU137" s="21" t="str">
        <f t="shared" si="130"/>
        <v/>
      </c>
      <c r="CV137" s="21" t="str">
        <f t="shared" si="131"/>
        <v/>
      </c>
      <c r="CW137" s="9" t="str">
        <f t="shared" si="152"/>
        <v/>
      </c>
      <c r="CX137" s="9" t="str">
        <f t="shared" si="132"/>
        <v/>
      </c>
      <c r="CY137" s="9" t="str">
        <f t="shared" si="133"/>
        <v/>
      </c>
      <c r="CZ137" s="9" t="str">
        <f t="shared" si="134"/>
        <v/>
      </c>
      <c r="DA137" s="9" t="str">
        <f t="shared" si="135"/>
        <v/>
      </c>
      <c r="DB137" s="9" t="e">
        <f ca="1">IF(AND($AX$3&lt;&gt;"",CU137&lt;&gt;"",CW137&gt;=IF(CW138="",0,CW138)),SUM(INDIRECT("da"&amp;ROW()-CW137+1):DA137),"")</f>
        <v>#N/A</v>
      </c>
      <c r="DC137" s="9" t="e">
        <f t="shared" ca="1" si="136"/>
        <v>#N/A</v>
      </c>
      <c r="DD137" s="9" t="str">
        <f ca="1">IF(ISERROR(VLOOKUP(DC137*60,単価表!$B$4:$G$51,$AY$3,FALSE)),"",VLOOKUP(DC137*60,単価表!$B$4:$G$51,$AY$3,FALSE))</f>
        <v/>
      </c>
      <c r="DE137" s="9" t="str">
        <f t="shared" si="137"/>
        <v/>
      </c>
      <c r="DF137" s="9" t="str">
        <f t="shared" si="138"/>
        <v/>
      </c>
      <c r="DG137" s="9" t="str">
        <f t="shared" si="166"/>
        <v/>
      </c>
      <c r="DH137" s="9" t="str">
        <f t="shared" si="167"/>
        <v/>
      </c>
      <c r="DI137" s="21" t="str">
        <f t="shared" si="168"/>
        <v/>
      </c>
      <c r="DJ137" s="21" t="str">
        <f t="shared" si="169"/>
        <v/>
      </c>
      <c r="DK137" s="10" t="str">
        <f t="shared" si="139"/>
        <v/>
      </c>
      <c r="DL137" s="9" t="str">
        <f t="shared" si="170"/>
        <v/>
      </c>
      <c r="DM137" s="9" t="str">
        <f t="shared" si="140"/>
        <v/>
      </c>
      <c r="DN137" s="9" t="str">
        <f t="shared" si="141"/>
        <v/>
      </c>
      <c r="DO137" s="21" t="str">
        <f t="shared" si="142"/>
        <v/>
      </c>
      <c r="DP137" s="21" t="str">
        <f t="shared" si="143"/>
        <v/>
      </c>
      <c r="DQ137" s="9" t="str">
        <f t="shared" si="153"/>
        <v/>
      </c>
      <c r="DR137" s="9" t="str">
        <f t="shared" si="144"/>
        <v/>
      </c>
      <c r="DS137" s="9" t="str">
        <f t="shared" si="145"/>
        <v/>
      </c>
      <c r="DT137" s="9" t="e">
        <f ca="1">IF(AND($AX$3&lt;&gt;"",DO137&lt;&gt;"",DQ137&gt;=IF(DQ138="",0,DQ138)),SUM(INDIRECT("ds"&amp;ROW()-DQ137+1):DS137),"")</f>
        <v>#N/A</v>
      </c>
      <c r="DU137" s="9" t="e">
        <f t="shared" ca="1" si="146"/>
        <v>#N/A</v>
      </c>
      <c r="DV137" s="9" t="str">
        <f ca="1">IF(ISERROR(VLOOKUP(DU137*60,単価表!$B$4:$H$51,$AY$3,FALSE)),"",VLOOKUP(DU137*60,単価表!$B$4:$H$51,$AY$3,FALSE))</f>
        <v/>
      </c>
      <c r="DW137" s="9" t="str">
        <f ca="1">IF(DV137="","",DV137+IF(OR(TEXT($AX$3,"000000")="651000",TEXT($AX$3,"000000")="652000",TEXT($AX$3,"000000")="653000"),VLOOKUP(DU137*60,単価表!$B$4:$H$51,$AZ$3,FALSE),0))</f>
        <v/>
      </c>
      <c r="DX137" s="9" t="str">
        <f t="shared" si="147"/>
        <v/>
      </c>
      <c r="DY137" s="9" t="str">
        <f t="shared" si="148"/>
        <v/>
      </c>
      <c r="DZ137" s="9" cm="1">
        <f t="array" ref="DZ137">IF(AND($B137&lt;&gt;"",$F137&lt;&gt;"",$J137&lt;&gt;"",OR($N137&lt;&gt;"",$Q137&lt;&gt;"",$T137&lt;&gt;"")),SUM(($BE$17:$BE$192&lt;&gt;ROW($B137))*($BF$17:$BF$192=$B137)*($BH$17:$BH$192&gt;$F137)*($BG$17:$BG$192&lt;$J137)),0)</f>
        <v>0</v>
      </c>
      <c r="EA137" s="9" cm="1">
        <f t="array" ref="EA137">IF(AND($B137&lt;&gt;"",$F137&lt;&gt;"",$J137&lt;&gt;"",OR($N137&lt;&gt;"",$Q137&lt;&gt;"",$T137&lt;&gt;"")),SUM(($BY$17:$BY$192&lt;&gt;ROW($B137))*($BZ$17:$BZ$192=$B137)*($CB$17:$CB$192&gt;$F137)*($CA$17:$CA$192&lt;$J137)),0)</f>
        <v>0</v>
      </c>
      <c r="EB137" s="9" cm="1">
        <f t="array" ref="EB137">IF(AND($B137&lt;&gt;"",$F137&lt;&gt;"",$J137&lt;&gt;"",OR($N137&lt;&gt;"",$Q137&lt;&gt;"",$T137&lt;&gt;"")),SUM(($CS$17:$CS$192&lt;&gt;ROW($B137))*($CT$17:$CT$192=$B137)*($CV$17:$CV$192&gt;$F137)*($CU$17:$CU$192&lt;$J137)),0)</f>
        <v>0</v>
      </c>
      <c r="EC137" s="9" cm="1">
        <f t="array" ref="EC137">IF(AND($B137&lt;&gt;"",$F137&lt;&gt;"",$J137&lt;&gt;"",OR($N137&lt;&gt;"",$Q137&lt;&gt;"",$T137&lt;&gt;"")),SUM(($DM$17:$DM$192&lt;&gt;ROW($B137))*($DN$17:$DN$192=$B137)*($DP$17:$DP$192&gt;$F137)*($DO$17:$DO$192&lt;$J137)),0)</f>
        <v>0</v>
      </c>
      <c r="ED137" s="9">
        <f t="shared" ca="1" si="149"/>
        <v>0</v>
      </c>
    </row>
    <row r="138" spans="2:134" ht="21.75" customHeight="1" x14ac:dyDescent="0.4">
      <c r="B138" s="86"/>
      <c r="C138" s="86"/>
      <c r="D138" s="132" t="str">
        <f t="shared" si="171"/>
        <v/>
      </c>
      <c r="E138" s="132"/>
      <c r="F138" s="88"/>
      <c r="G138" s="88"/>
      <c r="H138" s="88"/>
      <c r="I138" s="88"/>
      <c r="J138" s="88"/>
      <c r="K138" s="88"/>
      <c r="L138" s="88"/>
      <c r="M138" s="88"/>
      <c r="N138" s="89"/>
      <c r="O138" s="89"/>
      <c r="P138" s="89"/>
      <c r="Q138" s="89"/>
      <c r="R138" s="89"/>
      <c r="S138" s="89"/>
      <c r="T138" s="89"/>
      <c r="U138" s="89"/>
      <c r="V138" s="89"/>
      <c r="W138" s="133" t="str">
        <f t="shared" si="172"/>
        <v/>
      </c>
      <c r="X138" s="133"/>
      <c r="Y138" s="133"/>
      <c r="Z138" s="133" t="str">
        <f t="shared" si="173"/>
        <v/>
      </c>
      <c r="AA138" s="133"/>
      <c r="AB138" s="133"/>
      <c r="AC138" s="134" t="str">
        <f t="shared" si="174"/>
        <v/>
      </c>
      <c r="AD138" s="134"/>
      <c r="AE138" s="134"/>
      <c r="AF138" s="134"/>
      <c r="AG138" s="134" t="str">
        <f t="shared" si="175"/>
        <v/>
      </c>
      <c r="AH138" s="134"/>
      <c r="AI138" s="134"/>
      <c r="AJ138" s="134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20"/>
      <c r="AX138" s="10" t="str">
        <f t="shared" si="154"/>
        <v/>
      </c>
      <c r="AY138" s="10" t="str">
        <f t="shared" si="155"/>
        <v/>
      </c>
      <c r="AZ138" s="21" t="str">
        <f t="shared" si="156"/>
        <v/>
      </c>
      <c r="BA138" s="21" t="str">
        <f t="shared" si="157"/>
        <v/>
      </c>
      <c r="BB138" s="10" t="str">
        <f t="shared" si="100"/>
        <v/>
      </c>
      <c r="BC138" s="10" t="str">
        <f t="shared" si="158"/>
        <v/>
      </c>
      <c r="BD138" s="10" t="str">
        <f t="shared" si="159"/>
        <v/>
      </c>
      <c r="BE138" s="9" t="str">
        <f t="shared" si="101"/>
        <v/>
      </c>
      <c r="BF138" s="9" t="str">
        <f t="shared" si="102"/>
        <v/>
      </c>
      <c r="BG138" s="21" t="str">
        <f t="shared" si="103"/>
        <v/>
      </c>
      <c r="BH138" s="21" t="str">
        <f t="shared" si="104"/>
        <v/>
      </c>
      <c r="BI138" s="9" t="str">
        <f t="shared" si="150"/>
        <v/>
      </c>
      <c r="BJ138" s="10" t="str">
        <f t="shared" si="105"/>
        <v/>
      </c>
      <c r="BK138" s="9" t="str">
        <f t="shared" si="106"/>
        <v/>
      </c>
      <c r="BL138" s="9" t="str">
        <f t="shared" si="107"/>
        <v/>
      </c>
      <c r="BM138" s="9" t="str">
        <f t="shared" si="108"/>
        <v/>
      </c>
      <c r="BN138" s="9" t="e">
        <f ca="1">IF(AND($AX$3&lt;&gt;"",BG138&lt;&gt;"",BI138&gt;=IF(BI139="",0,BI139)),SUM(INDIRECT("bm"&amp;ROW()-BI138+1):BM138),"")</f>
        <v>#N/A</v>
      </c>
      <c r="BO138" s="9" t="e">
        <f t="shared" ca="1" si="109"/>
        <v>#N/A</v>
      </c>
      <c r="BP138" s="9" t="str">
        <f ca="1">IF(ISERROR(VLOOKUP(BO138*60,単価表!$B$4:$H$51,$AY$3,FALSE)),"",VLOOKUP(BO138*60,単価表!$B$4:$H$51,$AY$3,FALSE))</f>
        <v/>
      </c>
      <c r="BQ138" s="9" t="str">
        <f t="shared" si="110"/>
        <v/>
      </c>
      <c r="BR138" s="9" t="str">
        <f t="shared" si="111"/>
        <v/>
      </c>
      <c r="BS138" s="9" t="str">
        <f t="shared" si="112"/>
        <v/>
      </c>
      <c r="BT138" s="9" t="str">
        <f t="shared" si="113"/>
        <v/>
      </c>
      <c r="BU138" s="21" t="str">
        <f t="shared" si="114"/>
        <v/>
      </c>
      <c r="BV138" s="21" t="str">
        <f t="shared" si="115"/>
        <v/>
      </c>
      <c r="BW138" s="10" t="str">
        <f t="shared" si="116"/>
        <v/>
      </c>
      <c r="BX138" s="9" t="str">
        <f t="shared" si="117"/>
        <v/>
      </c>
      <c r="BY138" s="9" t="str">
        <f t="shared" si="118"/>
        <v/>
      </c>
      <c r="BZ138" s="9" t="str">
        <f t="shared" si="119"/>
        <v/>
      </c>
      <c r="CA138" s="21" t="str">
        <f t="shared" si="120"/>
        <v/>
      </c>
      <c r="CB138" s="21" t="str">
        <f t="shared" si="121"/>
        <v/>
      </c>
      <c r="CC138" s="9" t="str">
        <f t="shared" si="151"/>
        <v/>
      </c>
      <c r="CD138" s="9" t="str">
        <f t="shared" si="122"/>
        <v/>
      </c>
      <c r="CE138" s="9" t="str">
        <f t="shared" si="123"/>
        <v/>
      </c>
      <c r="CF138" s="9" t="e">
        <f ca="1">IF(AND($AX$3&lt;&gt;"",CA138&lt;&gt;"",CC138&gt;=IF(CC139="",0,CC139)),SUM(INDIRECT("ce"&amp;ROW()-CC138+1):CE138),"")</f>
        <v>#N/A</v>
      </c>
      <c r="CG138" s="9" t="e">
        <f t="shared" ca="1" si="124"/>
        <v>#N/A</v>
      </c>
      <c r="CH138" s="9" t="str">
        <f ca="1">IF(ISERROR(VLOOKUP(CG138*60,単価表!$B$4:$H$51,$AY$3,FALSE)),"",VLOOKUP(CG138*60,単価表!$B$4:$H$51,$AY$3,FALSE))</f>
        <v/>
      </c>
      <c r="CI138" s="9" t="str">
        <f ca="1">IF(CH138="","",CH138+IF(OR(TEXT($AX$3,"000000")="651000",TEXT($AX$3,"000000")="652000",TEXT($AX$3,"000000")="653000"),VLOOKUP(CG138*60,単価表!$B$4:$H$51,$AZ$3,FALSE),0))</f>
        <v/>
      </c>
      <c r="CJ138" s="9" t="str">
        <f t="shared" si="125"/>
        <v/>
      </c>
      <c r="CK138" s="9" t="str">
        <f t="shared" si="126"/>
        <v/>
      </c>
      <c r="CL138" s="9" t="str">
        <f t="shared" si="160"/>
        <v/>
      </c>
      <c r="CM138" s="9" t="str">
        <f t="shared" si="161"/>
        <v/>
      </c>
      <c r="CN138" s="21" t="str">
        <f t="shared" si="162"/>
        <v/>
      </c>
      <c r="CO138" s="21" t="str">
        <f t="shared" si="163"/>
        <v/>
      </c>
      <c r="CP138" s="10" t="str">
        <f t="shared" si="127"/>
        <v/>
      </c>
      <c r="CQ138" s="9" t="str">
        <f t="shared" si="164"/>
        <v/>
      </c>
      <c r="CR138" s="9" t="str">
        <f t="shared" si="165"/>
        <v/>
      </c>
      <c r="CS138" s="9" t="str">
        <f t="shared" si="128"/>
        <v/>
      </c>
      <c r="CT138" s="9" t="str">
        <f t="shared" si="129"/>
        <v/>
      </c>
      <c r="CU138" s="21" t="str">
        <f t="shared" si="130"/>
        <v/>
      </c>
      <c r="CV138" s="21" t="str">
        <f t="shared" si="131"/>
        <v/>
      </c>
      <c r="CW138" s="9" t="str">
        <f t="shared" si="152"/>
        <v/>
      </c>
      <c r="CX138" s="9" t="str">
        <f t="shared" si="132"/>
        <v/>
      </c>
      <c r="CY138" s="9" t="str">
        <f t="shared" si="133"/>
        <v/>
      </c>
      <c r="CZ138" s="9" t="str">
        <f t="shared" si="134"/>
        <v/>
      </c>
      <c r="DA138" s="9" t="str">
        <f t="shared" si="135"/>
        <v/>
      </c>
      <c r="DB138" s="9" t="e">
        <f ca="1">IF(AND($AX$3&lt;&gt;"",CU138&lt;&gt;"",CW138&gt;=IF(CW139="",0,CW139)),SUM(INDIRECT("da"&amp;ROW()-CW138+1):DA138),"")</f>
        <v>#N/A</v>
      </c>
      <c r="DC138" s="9" t="e">
        <f t="shared" ca="1" si="136"/>
        <v>#N/A</v>
      </c>
      <c r="DD138" s="9" t="str">
        <f ca="1">IF(ISERROR(VLOOKUP(DC138*60,単価表!$B$4:$G$51,$AY$3,FALSE)),"",VLOOKUP(DC138*60,単価表!$B$4:$G$51,$AY$3,FALSE))</f>
        <v/>
      </c>
      <c r="DE138" s="9" t="str">
        <f t="shared" si="137"/>
        <v/>
      </c>
      <c r="DF138" s="9" t="str">
        <f t="shared" si="138"/>
        <v/>
      </c>
      <c r="DG138" s="9" t="str">
        <f t="shared" si="166"/>
        <v/>
      </c>
      <c r="DH138" s="9" t="str">
        <f t="shared" si="167"/>
        <v/>
      </c>
      <c r="DI138" s="21" t="str">
        <f t="shared" si="168"/>
        <v/>
      </c>
      <c r="DJ138" s="21" t="str">
        <f t="shared" si="169"/>
        <v/>
      </c>
      <c r="DK138" s="10" t="str">
        <f t="shared" si="139"/>
        <v/>
      </c>
      <c r="DL138" s="9" t="str">
        <f t="shared" si="170"/>
        <v/>
      </c>
      <c r="DM138" s="9" t="str">
        <f t="shared" si="140"/>
        <v/>
      </c>
      <c r="DN138" s="9" t="str">
        <f t="shared" si="141"/>
        <v/>
      </c>
      <c r="DO138" s="21" t="str">
        <f t="shared" si="142"/>
        <v/>
      </c>
      <c r="DP138" s="21" t="str">
        <f t="shared" si="143"/>
        <v/>
      </c>
      <c r="DQ138" s="9" t="str">
        <f t="shared" si="153"/>
        <v/>
      </c>
      <c r="DR138" s="9" t="str">
        <f t="shared" si="144"/>
        <v/>
      </c>
      <c r="DS138" s="9" t="str">
        <f t="shared" si="145"/>
        <v/>
      </c>
      <c r="DT138" s="9" t="e">
        <f ca="1">IF(AND($AX$3&lt;&gt;"",DO138&lt;&gt;"",DQ138&gt;=IF(DQ139="",0,DQ139)),SUM(INDIRECT("ds"&amp;ROW()-DQ138+1):DS138),"")</f>
        <v>#N/A</v>
      </c>
      <c r="DU138" s="9" t="e">
        <f t="shared" ca="1" si="146"/>
        <v>#N/A</v>
      </c>
      <c r="DV138" s="9" t="str">
        <f ca="1">IF(ISERROR(VLOOKUP(DU138*60,単価表!$B$4:$H$51,$AY$3,FALSE)),"",VLOOKUP(DU138*60,単価表!$B$4:$H$51,$AY$3,FALSE))</f>
        <v/>
      </c>
      <c r="DW138" s="9" t="str">
        <f ca="1">IF(DV138="","",DV138+IF(OR(TEXT($AX$3,"000000")="651000",TEXT($AX$3,"000000")="652000",TEXT($AX$3,"000000")="653000"),VLOOKUP(DU138*60,単価表!$B$4:$H$51,$AZ$3,FALSE),0))</f>
        <v/>
      </c>
      <c r="DX138" s="9" t="str">
        <f t="shared" si="147"/>
        <v/>
      </c>
      <c r="DY138" s="9" t="str">
        <f t="shared" si="148"/>
        <v/>
      </c>
      <c r="DZ138" s="9" cm="1">
        <f t="array" ref="DZ138">IF(AND($B138&lt;&gt;"",$F138&lt;&gt;"",$J138&lt;&gt;"",OR($N138&lt;&gt;"",$Q138&lt;&gt;"",$T138&lt;&gt;"")),SUM(($BE$17:$BE$192&lt;&gt;ROW($B138))*($BF$17:$BF$192=$B138)*($BH$17:$BH$192&gt;$F138)*($BG$17:$BG$192&lt;$J138)),0)</f>
        <v>0</v>
      </c>
      <c r="EA138" s="9" cm="1">
        <f t="array" ref="EA138">IF(AND($B138&lt;&gt;"",$F138&lt;&gt;"",$J138&lt;&gt;"",OR($N138&lt;&gt;"",$Q138&lt;&gt;"",$T138&lt;&gt;"")),SUM(($BY$17:$BY$192&lt;&gt;ROW($B138))*($BZ$17:$BZ$192=$B138)*($CB$17:$CB$192&gt;$F138)*($CA$17:$CA$192&lt;$J138)),0)</f>
        <v>0</v>
      </c>
      <c r="EB138" s="9" cm="1">
        <f t="array" ref="EB138">IF(AND($B138&lt;&gt;"",$F138&lt;&gt;"",$J138&lt;&gt;"",OR($N138&lt;&gt;"",$Q138&lt;&gt;"",$T138&lt;&gt;"")),SUM(($CS$17:$CS$192&lt;&gt;ROW($B138))*($CT$17:$CT$192=$B138)*($CV$17:$CV$192&gt;$F138)*($CU$17:$CU$192&lt;$J138)),0)</f>
        <v>0</v>
      </c>
      <c r="EC138" s="9" cm="1">
        <f t="array" ref="EC138">IF(AND($B138&lt;&gt;"",$F138&lt;&gt;"",$J138&lt;&gt;"",OR($N138&lt;&gt;"",$Q138&lt;&gt;"",$T138&lt;&gt;"")),SUM(($DM$17:$DM$192&lt;&gt;ROW($B138))*($DN$17:$DN$192=$B138)*($DP$17:$DP$192&gt;$F138)*($DO$17:$DO$192&lt;$J138)),0)</f>
        <v>0</v>
      </c>
      <c r="ED138" s="9">
        <f t="shared" ca="1" si="149"/>
        <v>0</v>
      </c>
    </row>
    <row r="139" spans="2:134" ht="21.75" customHeight="1" x14ac:dyDescent="0.4">
      <c r="B139" s="86"/>
      <c r="C139" s="86"/>
      <c r="D139" s="132" t="str">
        <f t="shared" si="171"/>
        <v/>
      </c>
      <c r="E139" s="132"/>
      <c r="F139" s="88"/>
      <c r="G139" s="88"/>
      <c r="H139" s="88"/>
      <c r="I139" s="88"/>
      <c r="J139" s="88"/>
      <c r="K139" s="88"/>
      <c r="L139" s="88"/>
      <c r="M139" s="88"/>
      <c r="N139" s="89"/>
      <c r="O139" s="89"/>
      <c r="P139" s="89"/>
      <c r="Q139" s="89"/>
      <c r="R139" s="89"/>
      <c r="S139" s="89"/>
      <c r="T139" s="89"/>
      <c r="U139" s="89"/>
      <c r="V139" s="89"/>
      <c r="W139" s="133" t="str">
        <f t="shared" si="172"/>
        <v/>
      </c>
      <c r="X139" s="133"/>
      <c r="Y139" s="133"/>
      <c r="Z139" s="133" t="str">
        <f t="shared" si="173"/>
        <v/>
      </c>
      <c r="AA139" s="133"/>
      <c r="AB139" s="133"/>
      <c r="AC139" s="134" t="str">
        <f t="shared" si="174"/>
        <v/>
      </c>
      <c r="AD139" s="134"/>
      <c r="AE139" s="134"/>
      <c r="AF139" s="134"/>
      <c r="AG139" s="134" t="str">
        <f t="shared" si="175"/>
        <v/>
      </c>
      <c r="AH139" s="134"/>
      <c r="AI139" s="134"/>
      <c r="AJ139" s="134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20"/>
      <c r="AX139" s="10" t="str">
        <f t="shared" si="154"/>
        <v/>
      </c>
      <c r="AY139" s="10" t="str">
        <f t="shared" si="155"/>
        <v/>
      </c>
      <c r="AZ139" s="21" t="str">
        <f t="shared" si="156"/>
        <v/>
      </c>
      <c r="BA139" s="21" t="str">
        <f t="shared" si="157"/>
        <v/>
      </c>
      <c r="BB139" s="10" t="str">
        <f t="shared" si="100"/>
        <v/>
      </c>
      <c r="BC139" s="10" t="str">
        <f t="shared" si="158"/>
        <v/>
      </c>
      <c r="BD139" s="10" t="str">
        <f t="shared" si="159"/>
        <v/>
      </c>
      <c r="BE139" s="9" t="str">
        <f t="shared" si="101"/>
        <v/>
      </c>
      <c r="BF139" s="9" t="str">
        <f t="shared" si="102"/>
        <v/>
      </c>
      <c r="BG139" s="21" t="str">
        <f t="shared" si="103"/>
        <v/>
      </c>
      <c r="BH139" s="21" t="str">
        <f t="shared" si="104"/>
        <v/>
      </c>
      <c r="BI139" s="9" t="str">
        <f t="shared" si="150"/>
        <v/>
      </c>
      <c r="BJ139" s="10" t="str">
        <f t="shared" si="105"/>
        <v/>
      </c>
      <c r="BK139" s="9" t="str">
        <f t="shared" si="106"/>
        <v/>
      </c>
      <c r="BL139" s="9" t="str">
        <f t="shared" si="107"/>
        <v/>
      </c>
      <c r="BM139" s="9" t="str">
        <f t="shared" si="108"/>
        <v/>
      </c>
      <c r="BN139" s="9" t="e">
        <f ca="1">IF(AND($AX$3&lt;&gt;"",BG139&lt;&gt;"",BI139&gt;=IF(BI140="",0,BI140)),SUM(INDIRECT("bm"&amp;ROW()-BI139+1):BM139),"")</f>
        <v>#N/A</v>
      </c>
      <c r="BO139" s="9" t="e">
        <f t="shared" ca="1" si="109"/>
        <v>#N/A</v>
      </c>
      <c r="BP139" s="9" t="str">
        <f ca="1">IF(ISERROR(VLOOKUP(BO139*60,単価表!$B$4:$H$51,$AY$3,FALSE)),"",VLOOKUP(BO139*60,単価表!$B$4:$H$51,$AY$3,FALSE))</f>
        <v/>
      </c>
      <c r="BQ139" s="9" t="str">
        <f t="shared" si="110"/>
        <v/>
      </c>
      <c r="BR139" s="9" t="str">
        <f t="shared" si="111"/>
        <v/>
      </c>
      <c r="BS139" s="9" t="str">
        <f t="shared" si="112"/>
        <v/>
      </c>
      <c r="BT139" s="9" t="str">
        <f t="shared" si="113"/>
        <v/>
      </c>
      <c r="BU139" s="21" t="str">
        <f t="shared" si="114"/>
        <v/>
      </c>
      <c r="BV139" s="21" t="str">
        <f t="shared" si="115"/>
        <v/>
      </c>
      <c r="BW139" s="10" t="str">
        <f t="shared" si="116"/>
        <v/>
      </c>
      <c r="BX139" s="9" t="str">
        <f t="shared" si="117"/>
        <v/>
      </c>
      <c r="BY139" s="9" t="str">
        <f t="shared" si="118"/>
        <v/>
      </c>
      <c r="BZ139" s="9" t="str">
        <f t="shared" si="119"/>
        <v/>
      </c>
      <c r="CA139" s="21" t="str">
        <f t="shared" si="120"/>
        <v/>
      </c>
      <c r="CB139" s="21" t="str">
        <f t="shared" si="121"/>
        <v/>
      </c>
      <c r="CC139" s="9" t="str">
        <f t="shared" si="151"/>
        <v/>
      </c>
      <c r="CD139" s="9" t="str">
        <f t="shared" si="122"/>
        <v/>
      </c>
      <c r="CE139" s="9" t="str">
        <f t="shared" si="123"/>
        <v/>
      </c>
      <c r="CF139" s="9" t="e">
        <f ca="1">IF(AND($AX$3&lt;&gt;"",CA139&lt;&gt;"",CC139&gt;=IF(CC140="",0,CC140)),SUM(INDIRECT("ce"&amp;ROW()-CC139+1):CE139),"")</f>
        <v>#N/A</v>
      </c>
      <c r="CG139" s="9" t="e">
        <f t="shared" ca="1" si="124"/>
        <v>#N/A</v>
      </c>
      <c r="CH139" s="9" t="str">
        <f ca="1">IF(ISERROR(VLOOKUP(CG139*60,単価表!$B$4:$H$51,$AY$3,FALSE)),"",VLOOKUP(CG139*60,単価表!$B$4:$H$51,$AY$3,FALSE))</f>
        <v/>
      </c>
      <c r="CI139" s="9" t="str">
        <f ca="1">IF(CH139="","",CH139+IF(OR(TEXT($AX$3,"000000")="651000",TEXT($AX$3,"000000")="652000",TEXT($AX$3,"000000")="653000"),VLOOKUP(CG139*60,単価表!$B$4:$H$51,$AZ$3,FALSE),0))</f>
        <v/>
      </c>
      <c r="CJ139" s="9" t="str">
        <f t="shared" si="125"/>
        <v/>
      </c>
      <c r="CK139" s="9" t="str">
        <f t="shared" si="126"/>
        <v/>
      </c>
      <c r="CL139" s="9" t="str">
        <f t="shared" si="160"/>
        <v/>
      </c>
      <c r="CM139" s="9" t="str">
        <f t="shared" si="161"/>
        <v/>
      </c>
      <c r="CN139" s="21" t="str">
        <f t="shared" si="162"/>
        <v/>
      </c>
      <c r="CO139" s="21" t="str">
        <f t="shared" si="163"/>
        <v/>
      </c>
      <c r="CP139" s="10" t="str">
        <f t="shared" si="127"/>
        <v/>
      </c>
      <c r="CQ139" s="9" t="str">
        <f t="shared" si="164"/>
        <v/>
      </c>
      <c r="CR139" s="9" t="str">
        <f t="shared" si="165"/>
        <v/>
      </c>
      <c r="CS139" s="9" t="str">
        <f t="shared" si="128"/>
        <v/>
      </c>
      <c r="CT139" s="9" t="str">
        <f t="shared" si="129"/>
        <v/>
      </c>
      <c r="CU139" s="21" t="str">
        <f t="shared" si="130"/>
        <v/>
      </c>
      <c r="CV139" s="21" t="str">
        <f t="shared" si="131"/>
        <v/>
      </c>
      <c r="CW139" s="9" t="str">
        <f t="shared" si="152"/>
        <v/>
      </c>
      <c r="CX139" s="9" t="str">
        <f t="shared" si="132"/>
        <v/>
      </c>
      <c r="CY139" s="9" t="str">
        <f t="shared" si="133"/>
        <v/>
      </c>
      <c r="CZ139" s="9" t="str">
        <f t="shared" si="134"/>
        <v/>
      </c>
      <c r="DA139" s="9" t="str">
        <f t="shared" si="135"/>
        <v/>
      </c>
      <c r="DB139" s="9" t="e">
        <f ca="1">IF(AND($AX$3&lt;&gt;"",CU139&lt;&gt;"",CW139&gt;=IF(CW140="",0,CW140)),SUM(INDIRECT("da"&amp;ROW()-CW139+1):DA139),"")</f>
        <v>#N/A</v>
      </c>
      <c r="DC139" s="9" t="e">
        <f t="shared" ca="1" si="136"/>
        <v>#N/A</v>
      </c>
      <c r="DD139" s="9" t="str">
        <f ca="1">IF(ISERROR(VLOOKUP(DC139*60,単価表!$B$4:$G$51,$AY$3,FALSE)),"",VLOOKUP(DC139*60,単価表!$B$4:$G$51,$AY$3,FALSE))</f>
        <v/>
      </c>
      <c r="DE139" s="9" t="str">
        <f t="shared" si="137"/>
        <v/>
      </c>
      <c r="DF139" s="9" t="str">
        <f t="shared" si="138"/>
        <v/>
      </c>
      <c r="DG139" s="9" t="str">
        <f t="shared" si="166"/>
        <v/>
      </c>
      <c r="DH139" s="9" t="str">
        <f t="shared" si="167"/>
        <v/>
      </c>
      <c r="DI139" s="21" t="str">
        <f t="shared" si="168"/>
        <v/>
      </c>
      <c r="DJ139" s="21" t="str">
        <f t="shared" si="169"/>
        <v/>
      </c>
      <c r="DK139" s="10" t="str">
        <f t="shared" si="139"/>
        <v/>
      </c>
      <c r="DL139" s="9" t="str">
        <f t="shared" si="170"/>
        <v/>
      </c>
      <c r="DM139" s="9" t="str">
        <f t="shared" si="140"/>
        <v/>
      </c>
      <c r="DN139" s="9" t="str">
        <f t="shared" si="141"/>
        <v/>
      </c>
      <c r="DO139" s="21" t="str">
        <f t="shared" si="142"/>
        <v/>
      </c>
      <c r="DP139" s="21" t="str">
        <f t="shared" si="143"/>
        <v/>
      </c>
      <c r="DQ139" s="9" t="str">
        <f t="shared" si="153"/>
        <v/>
      </c>
      <c r="DR139" s="9" t="str">
        <f t="shared" si="144"/>
        <v/>
      </c>
      <c r="DS139" s="9" t="str">
        <f t="shared" si="145"/>
        <v/>
      </c>
      <c r="DT139" s="9" t="e">
        <f ca="1">IF(AND($AX$3&lt;&gt;"",DO139&lt;&gt;"",DQ139&gt;=IF(DQ140="",0,DQ140)),SUM(INDIRECT("ds"&amp;ROW()-DQ139+1):DS139),"")</f>
        <v>#N/A</v>
      </c>
      <c r="DU139" s="9" t="e">
        <f t="shared" ca="1" si="146"/>
        <v>#N/A</v>
      </c>
      <c r="DV139" s="9" t="str">
        <f ca="1">IF(ISERROR(VLOOKUP(DU139*60,単価表!$B$4:$H$51,$AY$3,FALSE)),"",VLOOKUP(DU139*60,単価表!$B$4:$H$51,$AY$3,FALSE))</f>
        <v/>
      </c>
      <c r="DW139" s="9" t="str">
        <f ca="1">IF(DV139="","",DV139+IF(OR(TEXT($AX$3,"000000")="651000",TEXT($AX$3,"000000")="652000",TEXT($AX$3,"000000")="653000"),VLOOKUP(DU139*60,単価表!$B$4:$H$51,$AZ$3,FALSE),0))</f>
        <v/>
      </c>
      <c r="DX139" s="9" t="str">
        <f t="shared" si="147"/>
        <v/>
      </c>
      <c r="DY139" s="9" t="str">
        <f t="shared" si="148"/>
        <v/>
      </c>
      <c r="DZ139" s="9" cm="1">
        <f t="array" ref="DZ139">IF(AND($B139&lt;&gt;"",$F139&lt;&gt;"",$J139&lt;&gt;"",OR($N139&lt;&gt;"",$Q139&lt;&gt;"",$T139&lt;&gt;"")),SUM(($BE$17:$BE$192&lt;&gt;ROW($B139))*($BF$17:$BF$192=$B139)*($BH$17:$BH$192&gt;$F139)*($BG$17:$BG$192&lt;$J139)),0)</f>
        <v>0</v>
      </c>
      <c r="EA139" s="9" cm="1">
        <f t="array" ref="EA139">IF(AND($B139&lt;&gt;"",$F139&lt;&gt;"",$J139&lt;&gt;"",OR($N139&lt;&gt;"",$Q139&lt;&gt;"",$T139&lt;&gt;"")),SUM(($BY$17:$BY$192&lt;&gt;ROW($B139))*($BZ$17:$BZ$192=$B139)*($CB$17:$CB$192&gt;$F139)*($CA$17:$CA$192&lt;$J139)),0)</f>
        <v>0</v>
      </c>
      <c r="EB139" s="9" cm="1">
        <f t="array" ref="EB139">IF(AND($B139&lt;&gt;"",$F139&lt;&gt;"",$J139&lt;&gt;"",OR($N139&lt;&gt;"",$Q139&lt;&gt;"",$T139&lt;&gt;"")),SUM(($CS$17:$CS$192&lt;&gt;ROW($B139))*($CT$17:$CT$192=$B139)*($CV$17:$CV$192&gt;$F139)*($CU$17:$CU$192&lt;$J139)),0)</f>
        <v>0</v>
      </c>
      <c r="EC139" s="9" cm="1">
        <f t="array" ref="EC139">IF(AND($B139&lt;&gt;"",$F139&lt;&gt;"",$J139&lt;&gt;"",OR($N139&lt;&gt;"",$Q139&lt;&gt;"",$T139&lt;&gt;"")),SUM(($DM$17:$DM$192&lt;&gt;ROW($B139))*($DN$17:$DN$192=$B139)*($DP$17:$DP$192&gt;$F139)*($DO$17:$DO$192&lt;$J139)),0)</f>
        <v>0</v>
      </c>
      <c r="ED139" s="9">
        <f t="shared" ca="1" si="149"/>
        <v>0</v>
      </c>
    </row>
    <row r="140" spans="2:134" ht="21.75" customHeight="1" x14ac:dyDescent="0.4">
      <c r="B140" s="86"/>
      <c r="C140" s="86"/>
      <c r="D140" s="132" t="str">
        <f t="shared" si="171"/>
        <v/>
      </c>
      <c r="E140" s="132"/>
      <c r="F140" s="88"/>
      <c r="G140" s="88"/>
      <c r="H140" s="88"/>
      <c r="I140" s="88"/>
      <c r="J140" s="88"/>
      <c r="K140" s="88"/>
      <c r="L140" s="88"/>
      <c r="M140" s="88"/>
      <c r="N140" s="89"/>
      <c r="O140" s="89"/>
      <c r="P140" s="89"/>
      <c r="Q140" s="89"/>
      <c r="R140" s="89"/>
      <c r="S140" s="89"/>
      <c r="T140" s="89"/>
      <c r="U140" s="89"/>
      <c r="V140" s="89"/>
      <c r="W140" s="133" t="str">
        <f t="shared" si="172"/>
        <v/>
      </c>
      <c r="X140" s="133"/>
      <c r="Y140" s="133"/>
      <c r="Z140" s="133" t="str">
        <f t="shared" si="173"/>
        <v/>
      </c>
      <c r="AA140" s="133"/>
      <c r="AB140" s="133"/>
      <c r="AC140" s="134" t="str">
        <f t="shared" si="174"/>
        <v/>
      </c>
      <c r="AD140" s="134"/>
      <c r="AE140" s="134"/>
      <c r="AF140" s="134"/>
      <c r="AG140" s="134" t="str">
        <f t="shared" si="175"/>
        <v/>
      </c>
      <c r="AH140" s="134"/>
      <c r="AI140" s="134"/>
      <c r="AJ140" s="134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20"/>
      <c r="AX140" s="10" t="str">
        <f t="shared" si="154"/>
        <v/>
      </c>
      <c r="AY140" s="10" t="str">
        <f t="shared" si="155"/>
        <v/>
      </c>
      <c r="AZ140" s="21" t="str">
        <f t="shared" si="156"/>
        <v/>
      </c>
      <c r="BA140" s="21" t="str">
        <f t="shared" si="157"/>
        <v/>
      </c>
      <c r="BB140" s="10" t="str">
        <f t="shared" si="100"/>
        <v/>
      </c>
      <c r="BC140" s="10" t="str">
        <f t="shared" si="158"/>
        <v/>
      </c>
      <c r="BD140" s="10" t="str">
        <f t="shared" si="159"/>
        <v/>
      </c>
      <c r="BE140" s="9" t="str">
        <f t="shared" si="101"/>
        <v/>
      </c>
      <c r="BF140" s="9" t="str">
        <f t="shared" si="102"/>
        <v/>
      </c>
      <c r="BG140" s="21" t="str">
        <f t="shared" si="103"/>
        <v/>
      </c>
      <c r="BH140" s="21" t="str">
        <f t="shared" si="104"/>
        <v/>
      </c>
      <c r="BI140" s="9" t="str">
        <f t="shared" si="150"/>
        <v/>
      </c>
      <c r="BJ140" s="10" t="str">
        <f t="shared" si="105"/>
        <v/>
      </c>
      <c r="BK140" s="9" t="str">
        <f t="shared" si="106"/>
        <v/>
      </c>
      <c r="BL140" s="9" t="str">
        <f t="shared" si="107"/>
        <v/>
      </c>
      <c r="BM140" s="9" t="str">
        <f t="shared" si="108"/>
        <v/>
      </c>
      <c r="BN140" s="9" t="e">
        <f ca="1">IF(AND($AX$3&lt;&gt;"",BG140&lt;&gt;"",BI140&gt;=IF(BI141="",0,BI141)),SUM(INDIRECT("bm"&amp;ROW()-BI140+1):BM140),"")</f>
        <v>#N/A</v>
      </c>
      <c r="BO140" s="9" t="e">
        <f t="shared" ca="1" si="109"/>
        <v>#N/A</v>
      </c>
      <c r="BP140" s="9" t="str">
        <f ca="1">IF(ISERROR(VLOOKUP(BO140*60,単価表!$B$4:$H$51,$AY$3,FALSE)),"",VLOOKUP(BO140*60,単価表!$B$4:$H$51,$AY$3,FALSE))</f>
        <v/>
      </c>
      <c r="BQ140" s="9" t="str">
        <f t="shared" si="110"/>
        <v/>
      </c>
      <c r="BR140" s="9" t="str">
        <f t="shared" si="111"/>
        <v/>
      </c>
      <c r="BS140" s="9" t="str">
        <f t="shared" si="112"/>
        <v/>
      </c>
      <c r="BT140" s="9" t="str">
        <f t="shared" si="113"/>
        <v/>
      </c>
      <c r="BU140" s="21" t="str">
        <f t="shared" si="114"/>
        <v/>
      </c>
      <c r="BV140" s="21" t="str">
        <f t="shared" si="115"/>
        <v/>
      </c>
      <c r="BW140" s="10" t="str">
        <f t="shared" si="116"/>
        <v/>
      </c>
      <c r="BX140" s="9" t="str">
        <f t="shared" si="117"/>
        <v/>
      </c>
      <c r="BY140" s="9" t="str">
        <f t="shared" si="118"/>
        <v/>
      </c>
      <c r="BZ140" s="9" t="str">
        <f t="shared" si="119"/>
        <v/>
      </c>
      <c r="CA140" s="21" t="str">
        <f t="shared" si="120"/>
        <v/>
      </c>
      <c r="CB140" s="21" t="str">
        <f t="shared" si="121"/>
        <v/>
      </c>
      <c r="CC140" s="9" t="str">
        <f t="shared" si="151"/>
        <v/>
      </c>
      <c r="CD140" s="9" t="str">
        <f t="shared" si="122"/>
        <v/>
      </c>
      <c r="CE140" s="9" t="str">
        <f t="shared" si="123"/>
        <v/>
      </c>
      <c r="CF140" s="9" t="e">
        <f ca="1">IF(AND($AX$3&lt;&gt;"",CA140&lt;&gt;"",CC140&gt;=IF(CC141="",0,CC141)),SUM(INDIRECT("ce"&amp;ROW()-CC140+1):CE140),"")</f>
        <v>#N/A</v>
      </c>
      <c r="CG140" s="9" t="e">
        <f t="shared" ca="1" si="124"/>
        <v>#N/A</v>
      </c>
      <c r="CH140" s="9" t="str">
        <f ca="1">IF(ISERROR(VLOOKUP(CG140*60,単価表!$B$4:$H$51,$AY$3,FALSE)),"",VLOOKUP(CG140*60,単価表!$B$4:$H$51,$AY$3,FALSE))</f>
        <v/>
      </c>
      <c r="CI140" s="9" t="str">
        <f ca="1">IF(CH140="","",CH140+IF(OR(TEXT($AX$3,"000000")="651000",TEXT($AX$3,"000000")="652000",TEXT($AX$3,"000000")="653000"),VLOOKUP(CG140*60,単価表!$B$4:$H$51,$AZ$3,FALSE),0))</f>
        <v/>
      </c>
      <c r="CJ140" s="9" t="str">
        <f t="shared" si="125"/>
        <v/>
      </c>
      <c r="CK140" s="9" t="str">
        <f t="shared" si="126"/>
        <v/>
      </c>
      <c r="CL140" s="9" t="str">
        <f t="shared" si="160"/>
        <v/>
      </c>
      <c r="CM140" s="9" t="str">
        <f t="shared" si="161"/>
        <v/>
      </c>
      <c r="CN140" s="21" t="str">
        <f t="shared" si="162"/>
        <v/>
      </c>
      <c r="CO140" s="21" t="str">
        <f t="shared" si="163"/>
        <v/>
      </c>
      <c r="CP140" s="10" t="str">
        <f t="shared" si="127"/>
        <v/>
      </c>
      <c r="CQ140" s="9" t="str">
        <f t="shared" si="164"/>
        <v/>
      </c>
      <c r="CR140" s="9" t="str">
        <f t="shared" si="165"/>
        <v/>
      </c>
      <c r="CS140" s="9" t="str">
        <f t="shared" si="128"/>
        <v/>
      </c>
      <c r="CT140" s="9" t="str">
        <f t="shared" si="129"/>
        <v/>
      </c>
      <c r="CU140" s="21" t="str">
        <f t="shared" si="130"/>
        <v/>
      </c>
      <c r="CV140" s="21" t="str">
        <f t="shared" si="131"/>
        <v/>
      </c>
      <c r="CW140" s="9" t="str">
        <f t="shared" si="152"/>
        <v/>
      </c>
      <c r="CX140" s="9" t="str">
        <f t="shared" si="132"/>
        <v/>
      </c>
      <c r="CY140" s="9" t="str">
        <f t="shared" si="133"/>
        <v/>
      </c>
      <c r="CZ140" s="9" t="str">
        <f t="shared" si="134"/>
        <v/>
      </c>
      <c r="DA140" s="9" t="str">
        <f t="shared" si="135"/>
        <v/>
      </c>
      <c r="DB140" s="9" t="e">
        <f ca="1">IF(AND($AX$3&lt;&gt;"",CU140&lt;&gt;"",CW140&gt;=IF(CW141="",0,CW141)),SUM(INDIRECT("da"&amp;ROW()-CW140+1):DA140),"")</f>
        <v>#N/A</v>
      </c>
      <c r="DC140" s="9" t="e">
        <f t="shared" ca="1" si="136"/>
        <v>#N/A</v>
      </c>
      <c r="DD140" s="9" t="str">
        <f ca="1">IF(ISERROR(VLOOKUP(DC140*60,単価表!$B$4:$G$51,$AY$3,FALSE)),"",VLOOKUP(DC140*60,単価表!$B$4:$G$51,$AY$3,FALSE))</f>
        <v/>
      </c>
      <c r="DE140" s="9" t="str">
        <f t="shared" si="137"/>
        <v/>
      </c>
      <c r="DF140" s="9" t="str">
        <f t="shared" si="138"/>
        <v/>
      </c>
      <c r="DG140" s="9" t="str">
        <f t="shared" si="166"/>
        <v/>
      </c>
      <c r="DH140" s="9" t="str">
        <f t="shared" si="167"/>
        <v/>
      </c>
      <c r="DI140" s="21" t="str">
        <f t="shared" si="168"/>
        <v/>
      </c>
      <c r="DJ140" s="21" t="str">
        <f t="shared" si="169"/>
        <v/>
      </c>
      <c r="DK140" s="10" t="str">
        <f t="shared" si="139"/>
        <v/>
      </c>
      <c r="DL140" s="9" t="str">
        <f t="shared" si="170"/>
        <v/>
      </c>
      <c r="DM140" s="9" t="str">
        <f t="shared" si="140"/>
        <v/>
      </c>
      <c r="DN140" s="9" t="str">
        <f t="shared" si="141"/>
        <v/>
      </c>
      <c r="DO140" s="21" t="str">
        <f t="shared" si="142"/>
        <v/>
      </c>
      <c r="DP140" s="21" t="str">
        <f t="shared" si="143"/>
        <v/>
      </c>
      <c r="DQ140" s="9" t="str">
        <f t="shared" si="153"/>
        <v/>
      </c>
      <c r="DR140" s="9" t="str">
        <f t="shared" si="144"/>
        <v/>
      </c>
      <c r="DS140" s="9" t="str">
        <f t="shared" si="145"/>
        <v/>
      </c>
      <c r="DT140" s="9" t="e">
        <f ca="1">IF(AND($AX$3&lt;&gt;"",DO140&lt;&gt;"",DQ140&gt;=IF(DQ141="",0,DQ141)),SUM(INDIRECT("ds"&amp;ROW()-DQ140+1):DS140),"")</f>
        <v>#N/A</v>
      </c>
      <c r="DU140" s="9" t="e">
        <f t="shared" ca="1" si="146"/>
        <v>#N/A</v>
      </c>
      <c r="DV140" s="9" t="str">
        <f ca="1">IF(ISERROR(VLOOKUP(DU140*60,単価表!$B$4:$H$51,$AY$3,FALSE)),"",VLOOKUP(DU140*60,単価表!$B$4:$H$51,$AY$3,FALSE))</f>
        <v/>
      </c>
      <c r="DW140" s="9" t="str">
        <f ca="1">IF(DV140="","",DV140+IF(OR(TEXT($AX$3,"000000")="651000",TEXT($AX$3,"000000")="652000",TEXT($AX$3,"000000")="653000"),VLOOKUP(DU140*60,単価表!$B$4:$H$51,$AZ$3,FALSE),0))</f>
        <v/>
      </c>
      <c r="DX140" s="9" t="str">
        <f t="shared" si="147"/>
        <v/>
      </c>
      <c r="DY140" s="9" t="str">
        <f t="shared" si="148"/>
        <v/>
      </c>
      <c r="DZ140" s="9" cm="1">
        <f t="array" ref="DZ140">IF(AND($B140&lt;&gt;"",$F140&lt;&gt;"",$J140&lt;&gt;"",OR($N140&lt;&gt;"",$Q140&lt;&gt;"",$T140&lt;&gt;"")),SUM(($BE$17:$BE$192&lt;&gt;ROW($B140))*($BF$17:$BF$192=$B140)*($BH$17:$BH$192&gt;$F140)*($BG$17:$BG$192&lt;$J140)),0)</f>
        <v>0</v>
      </c>
      <c r="EA140" s="9" cm="1">
        <f t="array" ref="EA140">IF(AND($B140&lt;&gt;"",$F140&lt;&gt;"",$J140&lt;&gt;"",OR($N140&lt;&gt;"",$Q140&lt;&gt;"",$T140&lt;&gt;"")),SUM(($BY$17:$BY$192&lt;&gt;ROW($B140))*($BZ$17:$BZ$192=$B140)*($CB$17:$CB$192&gt;$F140)*($CA$17:$CA$192&lt;$J140)),0)</f>
        <v>0</v>
      </c>
      <c r="EB140" s="9" cm="1">
        <f t="array" ref="EB140">IF(AND($B140&lt;&gt;"",$F140&lt;&gt;"",$J140&lt;&gt;"",OR($N140&lt;&gt;"",$Q140&lt;&gt;"",$T140&lt;&gt;"")),SUM(($CS$17:$CS$192&lt;&gt;ROW($B140))*($CT$17:$CT$192=$B140)*($CV$17:$CV$192&gt;$F140)*($CU$17:$CU$192&lt;$J140)),0)</f>
        <v>0</v>
      </c>
      <c r="EC140" s="9" cm="1">
        <f t="array" ref="EC140">IF(AND($B140&lt;&gt;"",$F140&lt;&gt;"",$J140&lt;&gt;"",OR($N140&lt;&gt;"",$Q140&lt;&gt;"",$T140&lt;&gt;"")),SUM(($DM$17:$DM$192&lt;&gt;ROW($B140))*($DN$17:$DN$192=$B140)*($DP$17:$DP$192&gt;$F140)*($DO$17:$DO$192&lt;$J140)),0)</f>
        <v>0</v>
      </c>
      <c r="ED140" s="9">
        <f t="shared" ca="1" si="149"/>
        <v>0</v>
      </c>
    </row>
    <row r="141" spans="2:134" ht="21.75" customHeight="1" x14ac:dyDescent="0.4">
      <c r="B141" s="86"/>
      <c r="C141" s="86"/>
      <c r="D141" s="132" t="str">
        <f t="shared" si="171"/>
        <v/>
      </c>
      <c r="E141" s="132"/>
      <c r="F141" s="88"/>
      <c r="G141" s="88"/>
      <c r="H141" s="88"/>
      <c r="I141" s="88"/>
      <c r="J141" s="88"/>
      <c r="K141" s="88"/>
      <c r="L141" s="88"/>
      <c r="M141" s="88"/>
      <c r="N141" s="89"/>
      <c r="O141" s="89"/>
      <c r="P141" s="89"/>
      <c r="Q141" s="89"/>
      <c r="R141" s="89"/>
      <c r="S141" s="89"/>
      <c r="T141" s="89"/>
      <c r="U141" s="89"/>
      <c r="V141" s="89"/>
      <c r="W141" s="133" t="str">
        <f t="shared" si="172"/>
        <v/>
      </c>
      <c r="X141" s="133"/>
      <c r="Y141" s="133"/>
      <c r="Z141" s="133" t="str">
        <f t="shared" si="173"/>
        <v/>
      </c>
      <c r="AA141" s="133"/>
      <c r="AB141" s="133"/>
      <c r="AC141" s="134" t="str">
        <f t="shared" si="174"/>
        <v/>
      </c>
      <c r="AD141" s="134"/>
      <c r="AE141" s="134"/>
      <c r="AF141" s="134"/>
      <c r="AG141" s="134" t="str">
        <f t="shared" si="175"/>
        <v/>
      </c>
      <c r="AH141" s="134"/>
      <c r="AI141" s="134"/>
      <c r="AJ141" s="134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20"/>
      <c r="AX141" s="10" t="str">
        <f t="shared" si="154"/>
        <v/>
      </c>
      <c r="AY141" s="10" t="str">
        <f t="shared" si="155"/>
        <v/>
      </c>
      <c r="AZ141" s="21" t="str">
        <f t="shared" si="156"/>
        <v/>
      </c>
      <c r="BA141" s="21" t="str">
        <f t="shared" si="157"/>
        <v/>
      </c>
      <c r="BB141" s="10" t="str">
        <f t="shared" si="100"/>
        <v/>
      </c>
      <c r="BC141" s="10" t="str">
        <f t="shared" si="158"/>
        <v/>
      </c>
      <c r="BD141" s="10" t="str">
        <f t="shared" si="159"/>
        <v/>
      </c>
      <c r="BE141" s="9" t="str">
        <f t="shared" si="101"/>
        <v/>
      </c>
      <c r="BF141" s="9" t="str">
        <f t="shared" si="102"/>
        <v/>
      </c>
      <c r="BG141" s="21" t="str">
        <f t="shared" si="103"/>
        <v/>
      </c>
      <c r="BH141" s="21" t="str">
        <f t="shared" si="104"/>
        <v/>
      </c>
      <c r="BI141" s="9" t="str">
        <f t="shared" si="150"/>
        <v/>
      </c>
      <c r="BJ141" s="10" t="str">
        <f t="shared" si="105"/>
        <v/>
      </c>
      <c r="BK141" s="9" t="str">
        <f t="shared" si="106"/>
        <v/>
      </c>
      <c r="BL141" s="9" t="str">
        <f t="shared" si="107"/>
        <v/>
      </c>
      <c r="BM141" s="9" t="str">
        <f t="shared" si="108"/>
        <v/>
      </c>
      <c r="BN141" s="9" t="e">
        <f ca="1">IF(AND($AX$3&lt;&gt;"",BG141&lt;&gt;"",BI141&gt;=IF(BI142="",0,BI142)),SUM(INDIRECT("bm"&amp;ROW()-BI141+1):BM141),"")</f>
        <v>#N/A</v>
      </c>
      <c r="BO141" s="9" t="e">
        <f t="shared" ca="1" si="109"/>
        <v>#N/A</v>
      </c>
      <c r="BP141" s="9" t="str">
        <f ca="1">IF(ISERROR(VLOOKUP(BO141*60,単価表!$B$4:$H$51,$AY$3,FALSE)),"",VLOOKUP(BO141*60,単価表!$B$4:$H$51,$AY$3,FALSE))</f>
        <v/>
      </c>
      <c r="BQ141" s="9" t="str">
        <f t="shared" si="110"/>
        <v/>
      </c>
      <c r="BR141" s="9" t="str">
        <f t="shared" si="111"/>
        <v/>
      </c>
      <c r="BS141" s="9" t="str">
        <f t="shared" si="112"/>
        <v/>
      </c>
      <c r="BT141" s="9" t="str">
        <f t="shared" si="113"/>
        <v/>
      </c>
      <c r="BU141" s="21" t="str">
        <f t="shared" si="114"/>
        <v/>
      </c>
      <c r="BV141" s="21" t="str">
        <f t="shared" si="115"/>
        <v/>
      </c>
      <c r="BW141" s="10" t="str">
        <f t="shared" si="116"/>
        <v/>
      </c>
      <c r="BX141" s="9" t="str">
        <f t="shared" si="117"/>
        <v/>
      </c>
      <c r="BY141" s="9" t="str">
        <f t="shared" si="118"/>
        <v/>
      </c>
      <c r="BZ141" s="9" t="str">
        <f t="shared" si="119"/>
        <v/>
      </c>
      <c r="CA141" s="21" t="str">
        <f t="shared" si="120"/>
        <v/>
      </c>
      <c r="CB141" s="21" t="str">
        <f t="shared" si="121"/>
        <v/>
      </c>
      <c r="CC141" s="9" t="str">
        <f t="shared" si="151"/>
        <v/>
      </c>
      <c r="CD141" s="9" t="str">
        <f t="shared" si="122"/>
        <v/>
      </c>
      <c r="CE141" s="9" t="str">
        <f t="shared" si="123"/>
        <v/>
      </c>
      <c r="CF141" s="9" t="e">
        <f ca="1">IF(AND($AX$3&lt;&gt;"",CA141&lt;&gt;"",CC141&gt;=IF(CC142="",0,CC142)),SUM(INDIRECT("ce"&amp;ROW()-CC141+1):CE141),"")</f>
        <v>#N/A</v>
      </c>
      <c r="CG141" s="9" t="e">
        <f t="shared" ca="1" si="124"/>
        <v>#N/A</v>
      </c>
      <c r="CH141" s="9" t="str">
        <f ca="1">IF(ISERROR(VLOOKUP(CG141*60,単価表!$B$4:$H$51,$AY$3,FALSE)),"",VLOOKUP(CG141*60,単価表!$B$4:$H$51,$AY$3,FALSE))</f>
        <v/>
      </c>
      <c r="CI141" s="9" t="str">
        <f ca="1">IF(CH141="","",CH141+IF(OR(TEXT($AX$3,"000000")="651000",TEXT($AX$3,"000000")="652000",TEXT($AX$3,"000000")="653000"),VLOOKUP(CG141*60,単価表!$B$4:$H$51,$AZ$3,FALSE),0))</f>
        <v/>
      </c>
      <c r="CJ141" s="9" t="str">
        <f t="shared" si="125"/>
        <v/>
      </c>
      <c r="CK141" s="9" t="str">
        <f t="shared" si="126"/>
        <v/>
      </c>
      <c r="CL141" s="9" t="str">
        <f t="shared" si="160"/>
        <v/>
      </c>
      <c r="CM141" s="9" t="str">
        <f t="shared" si="161"/>
        <v/>
      </c>
      <c r="CN141" s="21" t="str">
        <f t="shared" si="162"/>
        <v/>
      </c>
      <c r="CO141" s="21" t="str">
        <f t="shared" si="163"/>
        <v/>
      </c>
      <c r="CP141" s="10" t="str">
        <f t="shared" si="127"/>
        <v/>
      </c>
      <c r="CQ141" s="9" t="str">
        <f t="shared" si="164"/>
        <v/>
      </c>
      <c r="CR141" s="9" t="str">
        <f t="shared" si="165"/>
        <v/>
      </c>
      <c r="CS141" s="9" t="str">
        <f t="shared" si="128"/>
        <v/>
      </c>
      <c r="CT141" s="9" t="str">
        <f t="shared" si="129"/>
        <v/>
      </c>
      <c r="CU141" s="21" t="str">
        <f t="shared" si="130"/>
        <v/>
      </c>
      <c r="CV141" s="21" t="str">
        <f t="shared" si="131"/>
        <v/>
      </c>
      <c r="CW141" s="9" t="str">
        <f t="shared" si="152"/>
        <v/>
      </c>
      <c r="CX141" s="9" t="str">
        <f t="shared" si="132"/>
        <v/>
      </c>
      <c r="CY141" s="9" t="str">
        <f t="shared" si="133"/>
        <v/>
      </c>
      <c r="CZ141" s="9" t="str">
        <f t="shared" si="134"/>
        <v/>
      </c>
      <c r="DA141" s="9" t="str">
        <f t="shared" si="135"/>
        <v/>
      </c>
      <c r="DB141" s="9" t="e">
        <f ca="1">IF(AND($AX$3&lt;&gt;"",CU141&lt;&gt;"",CW141&gt;=IF(CW142="",0,CW142)),SUM(INDIRECT("da"&amp;ROW()-CW141+1):DA141),"")</f>
        <v>#N/A</v>
      </c>
      <c r="DC141" s="9" t="e">
        <f t="shared" ca="1" si="136"/>
        <v>#N/A</v>
      </c>
      <c r="DD141" s="9" t="str">
        <f ca="1">IF(ISERROR(VLOOKUP(DC141*60,単価表!$B$4:$G$51,$AY$3,FALSE)),"",VLOOKUP(DC141*60,単価表!$B$4:$G$51,$AY$3,FALSE))</f>
        <v/>
      </c>
      <c r="DE141" s="9" t="str">
        <f t="shared" si="137"/>
        <v/>
      </c>
      <c r="DF141" s="9" t="str">
        <f t="shared" si="138"/>
        <v/>
      </c>
      <c r="DG141" s="9" t="str">
        <f t="shared" si="166"/>
        <v/>
      </c>
      <c r="DH141" s="9" t="str">
        <f t="shared" si="167"/>
        <v/>
      </c>
      <c r="DI141" s="21" t="str">
        <f t="shared" si="168"/>
        <v/>
      </c>
      <c r="DJ141" s="21" t="str">
        <f t="shared" si="169"/>
        <v/>
      </c>
      <c r="DK141" s="10" t="str">
        <f t="shared" si="139"/>
        <v/>
      </c>
      <c r="DL141" s="9" t="str">
        <f t="shared" si="170"/>
        <v/>
      </c>
      <c r="DM141" s="9" t="str">
        <f t="shared" si="140"/>
        <v/>
      </c>
      <c r="DN141" s="9" t="str">
        <f t="shared" si="141"/>
        <v/>
      </c>
      <c r="DO141" s="21" t="str">
        <f t="shared" si="142"/>
        <v/>
      </c>
      <c r="DP141" s="21" t="str">
        <f t="shared" si="143"/>
        <v/>
      </c>
      <c r="DQ141" s="9" t="str">
        <f t="shared" si="153"/>
        <v/>
      </c>
      <c r="DR141" s="9" t="str">
        <f t="shared" si="144"/>
        <v/>
      </c>
      <c r="DS141" s="9" t="str">
        <f t="shared" si="145"/>
        <v/>
      </c>
      <c r="DT141" s="9" t="e">
        <f ca="1">IF(AND($AX$3&lt;&gt;"",DO141&lt;&gt;"",DQ141&gt;=IF(DQ142="",0,DQ142)),SUM(INDIRECT("ds"&amp;ROW()-DQ141+1):DS141),"")</f>
        <v>#N/A</v>
      </c>
      <c r="DU141" s="9" t="e">
        <f t="shared" ca="1" si="146"/>
        <v>#N/A</v>
      </c>
      <c r="DV141" s="9" t="str">
        <f ca="1">IF(ISERROR(VLOOKUP(DU141*60,単価表!$B$4:$H$51,$AY$3,FALSE)),"",VLOOKUP(DU141*60,単価表!$B$4:$H$51,$AY$3,FALSE))</f>
        <v/>
      </c>
      <c r="DW141" s="9" t="str">
        <f ca="1">IF(DV141="","",DV141+IF(OR(TEXT($AX$3,"000000")="651000",TEXT($AX$3,"000000")="652000",TEXT($AX$3,"000000")="653000"),VLOOKUP(DU141*60,単価表!$B$4:$H$51,$AZ$3,FALSE),0))</f>
        <v/>
      </c>
      <c r="DX141" s="9" t="str">
        <f t="shared" si="147"/>
        <v/>
      </c>
      <c r="DY141" s="9" t="str">
        <f t="shared" si="148"/>
        <v/>
      </c>
      <c r="DZ141" s="9" cm="1">
        <f t="array" ref="DZ141">IF(AND($B141&lt;&gt;"",$F141&lt;&gt;"",$J141&lt;&gt;"",OR($N141&lt;&gt;"",$Q141&lt;&gt;"",$T141&lt;&gt;"")),SUM(($BE$17:$BE$192&lt;&gt;ROW($B141))*($BF$17:$BF$192=$B141)*($BH$17:$BH$192&gt;$F141)*($BG$17:$BG$192&lt;$J141)),0)</f>
        <v>0</v>
      </c>
      <c r="EA141" s="9" cm="1">
        <f t="array" ref="EA141">IF(AND($B141&lt;&gt;"",$F141&lt;&gt;"",$J141&lt;&gt;"",OR($N141&lt;&gt;"",$Q141&lt;&gt;"",$T141&lt;&gt;"")),SUM(($BY$17:$BY$192&lt;&gt;ROW($B141))*($BZ$17:$BZ$192=$B141)*($CB$17:$CB$192&gt;$F141)*($CA$17:$CA$192&lt;$J141)),0)</f>
        <v>0</v>
      </c>
      <c r="EB141" s="9" cm="1">
        <f t="array" ref="EB141">IF(AND($B141&lt;&gt;"",$F141&lt;&gt;"",$J141&lt;&gt;"",OR($N141&lt;&gt;"",$Q141&lt;&gt;"",$T141&lt;&gt;"")),SUM(($CS$17:$CS$192&lt;&gt;ROW($B141))*($CT$17:$CT$192=$B141)*($CV$17:$CV$192&gt;$F141)*($CU$17:$CU$192&lt;$J141)),0)</f>
        <v>0</v>
      </c>
      <c r="EC141" s="9" cm="1">
        <f t="array" ref="EC141">IF(AND($B141&lt;&gt;"",$F141&lt;&gt;"",$J141&lt;&gt;"",OR($N141&lt;&gt;"",$Q141&lt;&gt;"",$T141&lt;&gt;"")),SUM(($DM$17:$DM$192&lt;&gt;ROW($B141))*($DN$17:$DN$192=$B141)*($DP$17:$DP$192&gt;$F141)*($DO$17:$DO$192&lt;$J141)),0)</f>
        <v>0</v>
      </c>
      <c r="ED141" s="9">
        <f t="shared" ca="1" si="149"/>
        <v>0</v>
      </c>
    </row>
    <row r="142" spans="2:134" ht="21.75" customHeight="1" x14ac:dyDescent="0.4">
      <c r="B142" s="86"/>
      <c r="C142" s="86"/>
      <c r="D142" s="132" t="str">
        <f t="shared" si="171"/>
        <v/>
      </c>
      <c r="E142" s="132"/>
      <c r="F142" s="88"/>
      <c r="G142" s="88"/>
      <c r="H142" s="88"/>
      <c r="I142" s="88"/>
      <c r="J142" s="88"/>
      <c r="K142" s="88"/>
      <c r="L142" s="88"/>
      <c r="M142" s="88"/>
      <c r="N142" s="89"/>
      <c r="O142" s="89"/>
      <c r="P142" s="89"/>
      <c r="Q142" s="89"/>
      <c r="R142" s="89"/>
      <c r="S142" s="89"/>
      <c r="T142" s="89"/>
      <c r="U142" s="89"/>
      <c r="V142" s="89"/>
      <c r="W142" s="133" t="str">
        <f t="shared" si="172"/>
        <v/>
      </c>
      <c r="X142" s="133"/>
      <c r="Y142" s="133"/>
      <c r="Z142" s="133" t="str">
        <f t="shared" si="173"/>
        <v/>
      </c>
      <c r="AA142" s="133"/>
      <c r="AB142" s="133"/>
      <c r="AC142" s="134" t="str">
        <f t="shared" si="174"/>
        <v/>
      </c>
      <c r="AD142" s="134"/>
      <c r="AE142" s="134"/>
      <c r="AF142" s="134"/>
      <c r="AG142" s="134" t="str">
        <f t="shared" si="175"/>
        <v/>
      </c>
      <c r="AH142" s="134"/>
      <c r="AI142" s="134"/>
      <c r="AJ142" s="134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20"/>
      <c r="AX142" s="10" t="str">
        <f t="shared" si="154"/>
        <v/>
      </c>
      <c r="AY142" s="10" t="str">
        <f t="shared" si="155"/>
        <v/>
      </c>
      <c r="AZ142" s="21" t="str">
        <f t="shared" si="156"/>
        <v/>
      </c>
      <c r="BA142" s="21" t="str">
        <f t="shared" si="157"/>
        <v/>
      </c>
      <c r="BB142" s="10" t="str">
        <f t="shared" si="100"/>
        <v/>
      </c>
      <c r="BC142" s="10" t="str">
        <f t="shared" si="158"/>
        <v/>
      </c>
      <c r="BD142" s="10" t="str">
        <f t="shared" si="159"/>
        <v/>
      </c>
      <c r="BE142" s="9" t="str">
        <f t="shared" si="101"/>
        <v/>
      </c>
      <c r="BF142" s="9" t="str">
        <f t="shared" si="102"/>
        <v/>
      </c>
      <c r="BG142" s="21" t="str">
        <f t="shared" si="103"/>
        <v/>
      </c>
      <c r="BH142" s="21" t="str">
        <f t="shared" si="104"/>
        <v/>
      </c>
      <c r="BI142" s="9" t="str">
        <f t="shared" si="150"/>
        <v/>
      </c>
      <c r="BJ142" s="10" t="str">
        <f t="shared" si="105"/>
        <v/>
      </c>
      <c r="BK142" s="9" t="str">
        <f t="shared" si="106"/>
        <v/>
      </c>
      <c r="BL142" s="9" t="str">
        <f t="shared" si="107"/>
        <v/>
      </c>
      <c r="BM142" s="9" t="str">
        <f t="shared" si="108"/>
        <v/>
      </c>
      <c r="BN142" s="9" t="e">
        <f ca="1">IF(AND($AX$3&lt;&gt;"",BG142&lt;&gt;"",BI142&gt;=IF(BI143="",0,BI143)),SUM(INDIRECT("bm"&amp;ROW()-BI142+1):BM142),"")</f>
        <v>#N/A</v>
      </c>
      <c r="BO142" s="9" t="e">
        <f t="shared" ca="1" si="109"/>
        <v>#N/A</v>
      </c>
      <c r="BP142" s="9" t="str">
        <f ca="1">IF(ISERROR(VLOOKUP(BO142*60,単価表!$B$4:$H$51,$AY$3,FALSE)),"",VLOOKUP(BO142*60,単価表!$B$4:$H$51,$AY$3,FALSE))</f>
        <v/>
      </c>
      <c r="BQ142" s="9" t="str">
        <f t="shared" si="110"/>
        <v/>
      </c>
      <c r="BR142" s="9" t="str">
        <f t="shared" si="111"/>
        <v/>
      </c>
      <c r="BS142" s="9" t="str">
        <f t="shared" si="112"/>
        <v/>
      </c>
      <c r="BT142" s="9" t="str">
        <f t="shared" si="113"/>
        <v/>
      </c>
      <c r="BU142" s="21" t="str">
        <f t="shared" si="114"/>
        <v/>
      </c>
      <c r="BV142" s="21" t="str">
        <f t="shared" si="115"/>
        <v/>
      </c>
      <c r="BW142" s="10" t="str">
        <f t="shared" si="116"/>
        <v/>
      </c>
      <c r="BX142" s="9" t="str">
        <f t="shared" si="117"/>
        <v/>
      </c>
      <c r="BY142" s="9" t="str">
        <f t="shared" si="118"/>
        <v/>
      </c>
      <c r="BZ142" s="9" t="str">
        <f t="shared" si="119"/>
        <v/>
      </c>
      <c r="CA142" s="21" t="str">
        <f t="shared" si="120"/>
        <v/>
      </c>
      <c r="CB142" s="21" t="str">
        <f t="shared" si="121"/>
        <v/>
      </c>
      <c r="CC142" s="9" t="str">
        <f t="shared" si="151"/>
        <v/>
      </c>
      <c r="CD142" s="9" t="str">
        <f t="shared" si="122"/>
        <v/>
      </c>
      <c r="CE142" s="9" t="str">
        <f t="shared" si="123"/>
        <v/>
      </c>
      <c r="CF142" s="9" t="e">
        <f ca="1">IF(AND($AX$3&lt;&gt;"",CA142&lt;&gt;"",CC142&gt;=IF(CC143="",0,CC143)),SUM(INDIRECT("ce"&amp;ROW()-CC142+1):CE142),"")</f>
        <v>#N/A</v>
      </c>
      <c r="CG142" s="9" t="e">
        <f t="shared" ca="1" si="124"/>
        <v>#N/A</v>
      </c>
      <c r="CH142" s="9" t="str">
        <f ca="1">IF(ISERROR(VLOOKUP(CG142*60,単価表!$B$4:$H$51,$AY$3,FALSE)),"",VLOOKUP(CG142*60,単価表!$B$4:$H$51,$AY$3,FALSE))</f>
        <v/>
      </c>
      <c r="CI142" s="9" t="str">
        <f ca="1">IF(CH142="","",CH142+IF(OR(TEXT($AX$3,"000000")="651000",TEXT($AX$3,"000000")="652000",TEXT($AX$3,"000000")="653000"),VLOOKUP(CG142*60,単価表!$B$4:$H$51,$AZ$3,FALSE),0))</f>
        <v/>
      </c>
      <c r="CJ142" s="9" t="str">
        <f t="shared" si="125"/>
        <v/>
      </c>
      <c r="CK142" s="9" t="str">
        <f t="shared" si="126"/>
        <v/>
      </c>
      <c r="CL142" s="9" t="str">
        <f t="shared" si="160"/>
        <v/>
      </c>
      <c r="CM142" s="9" t="str">
        <f t="shared" si="161"/>
        <v/>
      </c>
      <c r="CN142" s="21" t="str">
        <f t="shared" si="162"/>
        <v/>
      </c>
      <c r="CO142" s="21" t="str">
        <f t="shared" si="163"/>
        <v/>
      </c>
      <c r="CP142" s="10" t="str">
        <f t="shared" si="127"/>
        <v/>
      </c>
      <c r="CQ142" s="9" t="str">
        <f t="shared" si="164"/>
        <v/>
      </c>
      <c r="CR142" s="9" t="str">
        <f t="shared" si="165"/>
        <v/>
      </c>
      <c r="CS142" s="9" t="str">
        <f t="shared" si="128"/>
        <v/>
      </c>
      <c r="CT142" s="9" t="str">
        <f t="shared" si="129"/>
        <v/>
      </c>
      <c r="CU142" s="21" t="str">
        <f t="shared" si="130"/>
        <v/>
      </c>
      <c r="CV142" s="21" t="str">
        <f t="shared" si="131"/>
        <v/>
      </c>
      <c r="CW142" s="9" t="str">
        <f t="shared" si="152"/>
        <v/>
      </c>
      <c r="CX142" s="9" t="str">
        <f t="shared" si="132"/>
        <v/>
      </c>
      <c r="CY142" s="9" t="str">
        <f t="shared" si="133"/>
        <v/>
      </c>
      <c r="CZ142" s="9" t="str">
        <f t="shared" si="134"/>
        <v/>
      </c>
      <c r="DA142" s="9" t="str">
        <f t="shared" si="135"/>
        <v/>
      </c>
      <c r="DB142" s="9" t="e">
        <f ca="1">IF(AND($AX$3&lt;&gt;"",CU142&lt;&gt;"",CW142&gt;=IF(CW143="",0,CW143)),SUM(INDIRECT("da"&amp;ROW()-CW142+1):DA142),"")</f>
        <v>#N/A</v>
      </c>
      <c r="DC142" s="9" t="e">
        <f t="shared" ca="1" si="136"/>
        <v>#N/A</v>
      </c>
      <c r="DD142" s="9" t="str">
        <f ca="1">IF(ISERROR(VLOOKUP(DC142*60,単価表!$B$4:$G$51,$AY$3,FALSE)),"",VLOOKUP(DC142*60,単価表!$B$4:$G$51,$AY$3,FALSE))</f>
        <v/>
      </c>
      <c r="DE142" s="9" t="str">
        <f t="shared" si="137"/>
        <v/>
      </c>
      <c r="DF142" s="9" t="str">
        <f t="shared" si="138"/>
        <v/>
      </c>
      <c r="DG142" s="9" t="str">
        <f t="shared" si="166"/>
        <v/>
      </c>
      <c r="DH142" s="9" t="str">
        <f t="shared" si="167"/>
        <v/>
      </c>
      <c r="DI142" s="21" t="str">
        <f t="shared" si="168"/>
        <v/>
      </c>
      <c r="DJ142" s="21" t="str">
        <f t="shared" si="169"/>
        <v/>
      </c>
      <c r="DK142" s="10" t="str">
        <f t="shared" si="139"/>
        <v/>
      </c>
      <c r="DL142" s="9" t="str">
        <f t="shared" si="170"/>
        <v/>
      </c>
      <c r="DM142" s="9" t="str">
        <f t="shared" si="140"/>
        <v/>
      </c>
      <c r="DN142" s="9" t="str">
        <f t="shared" si="141"/>
        <v/>
      </c>
      <c r="DO142" s="21" t="str">
        <f t="shared" si="142"/>
        <v/>
      </c>
      <c r="DP142" s="21" t="str">
        <f t="shared" si="143"/>
        <v/>
      </c>
      <c r="DQ142" s="9" t="str">
        <f t="shared" si="153"/>
        <v/>
      </c>
      <c r="DR142" s="9" t="str">
        <f t="shared" si="144"/>
        <v/>
      </c>
      <c r="DS142" s="9" t="str">
        <f t="shared" si="145"/>
        <v/>
      </c>
      <c r="DT142" s="9" t="e">
        <f ca="1">IF(AND($AX$3&lt;&gt;"",DO142&lt;&gt;"",DQ142&gt;=IF(DQ143="",0,DQ143)),SUM(INDIRECT("ds"&amp;ROW()-DQ142+1):DS142),"")</f>
        <v>#N/A</v>
      </c>
      <c r="DU142" s="9" t="e">
        <f t="shared" ca="1" si="146"/>
        <v>#N/A</v>
      </c>
      <c r="DV142" s="9" t="str">
        <f ca="1">IF(ISERROR(VLOOKUP(DU142*60,単価表!$B$4:$H$51,$AY$3,FALSE)),"",VLOOKUP(DU142*60,単価表!$B$4:$H$51,$AY$3,FALSE))</f>
        <v/>
      </c>
      <c r="DW142" s="9" t="str">
        <f ca="1">IF(DV142="","",DV142+IF(OR(TEXT($AX$3,"000000")="651000",TEXT($AX$3,"000000")="652000",TEXT($AX$3,"000000")="653000"),VLOOKUP(DU142*60,単価表!$B$4:$H$51,$AZ$3,FALSE),0))</f>
        <v/>
      </c>
      <c r="DX142" s="9" t="str">
        <f t="shared" si="147"/>
        <v/>
      </c>
      <c r="DY142" s="9" t="str">
        <f t="shared" si="148"/>
        <v/>
      </c>
      <c r="DZ142" s="9" cm="1">
        <f t="array" ref="DZ142">IF(AND($B142&lt;&gt;"",$F142&lt;&gt;"",$J142&lt;&gt;"",OR($N142&lt;&gt;"",$Q142&lt;&gt;"",$T142&lt;&gt;"")),SUM(($BE$17:$BE$192&lt;&gt;ROW($B142))*($BF$17:$BF$192=$B142)*($BH$17:$BH$192&gt;$F142)*($BG$17:$BG$192&lt;$J142)),0)</f>
        <v>0</v>
      </c>
      <c r="EA142" s="9" cm="1">
        <f t="array" ref="EA142">IF(AND($B142&lt;&gt;"",$F142&lt;&gt;"",$J142&lt;&gt;"",OR($N142&lt;&gt;"",$Q142&lt;&gt;"",$T142&lt;&gt;"")),SUM(($BY$17:$BY$192&lt;&gt;ROW($B142))*($BZ$17:$BZ$192=$B142)*($CB$17:$CB$192&gt;$F142)*($CA$17:$CA$192&lt;$J142)),0)</f>
        <v>0</v>
      </c>
      <c r="EB142" s="9" cm="1">
        <f t="array" ref="EB142">IF(AND($B142&lt;&gt;"",$F142&lt;&gt;"",$J142&lt;&gt;"",OR($N142&lt;&gt;"",$Q142&lt;&gt;"",$T142&lt;&gt;"")),SUM(($CS$17:$CS$192&lt;&gt;ROW($B142))*($CT$17:$CT$192=$B142)*($CV$17:$CV$192&gt;$F142)*($CU$17:$CU$192&lt;$J142)),0)</f>
        <v>0</v>
      </c>
      <c r="EC142" s="9" cm="1">
        <f t="array" ref="EC142">IF(AND($B142&lt;&gt;"",$F142&lt;&gt;"",$J142&lt;&gt;"",OR($N142&lt;&gt;"",$Q142&lt;&gt;"",$T142&lt;&gt;"")),SUM(($DM$17:$DM$192&lt;&gt;ROW($B142))*($DN$17:$DN$192=$B142)*($DP$17:$DP$192&gt;$F142)*($DO$17:$DO$192&lt;$J142)),0)</f>
        <v>0</v>
      </c>
      <c r="ED142" s="9">
        <f t="shared" ca="1" si="149"/>
        <v>0</v>
      </c>
    </row>
    <row r="143" spans="2:134" ht="21.75" customHeight="1" x14ac:dyDescent="0.4">
      <c r="B143" s="86"/>
      <c r="C143" s="86"/>
      <c r="D143" s="132" t="str">
        <f t="shared" si="171"/>
        <v/>
      </c>
      <c r="E143" s="132"/>
      <c r="F143" s="88"/>
      <c r="G143" s="88"/>
      <c r="H143" s="88"/>
      <c r="I143" s="88"/>
      <c r="J143" s="88"/>
      <c r="K143" s="88"/>
      <c r="L143" s="88"/>
      <c r="M143" s="88"/>
      <c r="N143" s="89"/>
      <c r="O143" s="89"/>
      <c r="P143" s="89"/>
      <c r="Q143" s="89"/>
      <c r="R143" s="89"/>
      <c r="S143" s="89"/>
      <c r="T143" s="89"/>
      <c r="U143" s="89"/>
      <c r="V143" s="89"/>
      <c r="W143" s="133" t="str">
        <f t="shared" si="172"/>
        <v/>
      </c>
      <c r="X143" s="133"/>
      <c r="Y143" s="133"/>
      <c r="Z143" s="133" t="str">
        <f t="shared" si="173"/>
        <v/>
      </c>
      <c r="AA143" s="133"/>
      <c r="AB143" s="133"/>
      <c r="AC143" s="134" t="str">
        <f t="shared" si="174"/>
        <v/>
      </c>
      <c r="AD143" s="134"/>
      <c r="AE143" s="134"/>
      <c r="AF143" s="134"/>
      <c r="AG143" s="134" t="str">
        <f t="shared" si="175"/>
        <v/>
      </c>
      <c r="AH143" s="134"/>
      <c r="AI143" s="134"/>
      <c r="AJ143" s="134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20"/>
      <c r="AX143" s="10" t="str">
        <f t="shared" si="154"/>
        <v/>
      </c>
      <c r="AY143" s="10" t="str">
        <f t="shared" si="155"/>
        <v/>
      </c>
      <c r="AZ143" s="21" t="str">
        <f t="shared" si="156"/>
        <v/>
      </c>
      <c r="BA143" s="21" t="str">
        <f t="shared" si="157"/>
        <v/>
      </c>
      <c r="BB143" s="10" t="str">
        <f t="shared" si="100"/>
        <v/>
      </c>
      <c r="BC143" s="10" t="str">
        <f t="shared" si="158"/>
        <v/>
      </c>
      <c r="BD143" s="10" t="str">
        <f t="shared" si="159"/>
        <v/>
      </c>
      <c r="BE143" s="9" t="str">
        <f t="shared" si="101"/>
        <v/>
      </c>
      <c r="BF143" s="9" t="str">
        <f t="shared" si="102"/>
        <v/>
      </c>
      <c r="BG143" s="21" t="str">
        <f t="shared" si="103"/>
        <v/>
      </c>
      <c r="BH143" s="21" t="str">
        <f t="shared" si="104"/>
        <v/>
      </c>
      <c r="BI143" s="9" t="str">
        <f t="shared" si="150"/>
        <v/>
      </c>
      <c r="BJ143" s="10" t="str">
        <f t="shared" si="105"/>
        <v/>
      </c>
      <c r="BK143" s="9" t="str">
        <f t="shared" si="106"/>
        <v/>
      </c>
      <c r="BL143" s="9" t="str">
        <f t="shared" si="107"/>
        <v/>
      </c>
      <c r="BM143" s="9" t="str">
        <f t="shared" si="108"/>
        <v/>
      </c>
      <c r="BN143" s="9" t="e">
        <f ca="1">IF(AND($AX$3&lt;&gt;"",BG143&lt;&gt;"",BI143&gt;=IF(BI144="",0,BI144)),SUM(INDIRECT("bm"&amp;ROW()-BI143+1):BM143),"")</f>
        <v>#N/A</v>
      </c>
      <c r="BO143" s="9" t="e">
        <f t="shared" ca="1" si="109"/>
        <v>#N/A</v>
      </c>
      <c r="BP143" s="9" t="str">
        <f ca="1">IF(ISERROR(VLOOKUP(BO143*60,単価表!$B$4:$H$51,$AY$3,FALSE)),"",VLOOKUP(BO143*60,単価表!$B$4:$H$51,$AY$3,FALSE))</f>
        <v/>
      </c>
      <c r="BQ143" s="9" t="str">
        <f t="shared" si="110"/>
        <v/>
      </c>
      <c r="BR143" s="9" t="str">
        <f t="shared" si="111"/>
        <v/>
      </c>
      <c r="BS143" s="9" t="str">
        <f t="shared" si="112"/>
        <v/>
      </c>
      <c r="BT143" s="9" t="str">
        <f t="shared" si="113"/>
        <v/>
      </c>
      <c r="BU143" s="21" t="str">
        <f t="shared" si="114"/>
        <v/>
      </c>
      <c r="BV143" s="21" t="str">
        <f t="shared" si="115"/>
        <v/>
      </c>
      <c r="BW143" s="10" t="str">
        <f t="shared" si="116"/>
        <v/>
      </c>
      <c r="BX143" s="9" t="str">
        <f t="shared" si="117"/>
        <v/>
      </c>
      <c r="BY143" s="9" t="str">
        <f t="shared" si="118"/>
        <v/>
      </c>
      <c r="BZ143" s="9" t="str">
        <f t="shared" si="119"/>
        <v/>
      </c>
      <c r="CA143" s="21" t="str">
        <f t="shared" si="120"/>
        <v/>
      </c>
      <c r="CB143" s="21" t="str">
        <f t="shared" si="121"/>
        <v/>
      </c>
      <c r="CC143" s="9" t="str">
        <f t="shared" si="151"/>
        <v/>
      </c>
      <c r="CD143" s="9" t="str">
        <f t="shared" si="122"/>
        <v/>
      </c>
      <c r="CE143" s="9" t="str">
        <f t="shared" si="123"/>
        <v/>
      </c>
      <c r="CF143" s="9" t="e">
        <f ca="1">IF(AND($AX$3&lt;&gt;"",CA143&lt;&gt;"",CC143&gt;=IF(CC144="",0,CC144)),SUM(INDIRECT("ce"&amp;ROW()-CC143+1):CE143),"")</f>
        <v>#N/A</v>
      </c>
      <c r="CG143" s="9" t="e">
        <f t="shared" ca="1" si="124"/>
        <v>#N/A</v>
      </c>
      <c r="CH143" s="9" t="str">
        <f ca="1">IF(ISERROR(VLOOKUP(CG143*60,単価表!$B$4:$H$51,$AY$3,FALSE)),"",VLOOKUP(CG143*60,単価表!$B$4:$H$51,$AY$3,FALSE))</f>
        <v/>
      </c>
      <c r="CI143" s="9" t="str">
        <f ca="1">IF(CH143="","",CH143+IF(OR(TEXT($AX$3,"000000")="651000",TEXT($AX$3,"000000")="652000",TEXT($AX$3,"000000")="653000"),VLOOKUP(CG143*60,単価表!$B$4:$H$51,$AZ$3,FALSE),0))</f>
        <v/>
      </c>
      <c r="CJ143" s="9" t="str">
        <f t="shared" si="125"/>
        <v/>
      </c>
      <c r="CK143" s="9" t="str">
        <f t="shared" si="126"/>
        <v/>
      </c>
      <c r="CL143" s="9" t="str">
        <f t="shared" si="160"/>
        <v/>
      </c>
      <c r="CM143" s="9" t="str">
        <f t="shared" si="161"/>
        <v/>
      </c>
      <c r="CN143" s="21" t="str">
        <f t="shared" si="162"/>
        <v/>
      </c>
      <c r="CO143" s="21" t="str">
        <f t="shared" si="163"/>
        <v/>
      </c>
      <c r="CP143" s="10" t="str">
        <f t="shared" si="127"/>
        <v/>
      </c>
      <c r="CQ143" s="9" t="str">
        <f t="shared" si="164"/>
        <v/>
      </c>
      <c r="CR143" s="9" t="str">
        <f t="shared" si="165"/>
        <v/>
      </c>
      <c r="CS143" s="9" t="str">
        <f t="shared" si="128"/>
        <v/>
      </c>
      <c r="CT143" s="9" t="str">
        <f t="shared" si="129"/>
        <v/>
      </c>
      <c r="CU143" s="21" t="str">
        <f t="shared" si="130"/>
        <v/>
      </c>
      <c r="CV143" s="21" t="str">
        <f t="shared" si="131"/>
        <v/>
      </c>
      <c r="CW143" s="9" t="str">
        <f t="shared" si="152"/>
        <v/>
      </c>
      <c r="CX143" s="9" t="str">
        <f t="shared" si="132"/>
        <v/>
      </c>
      <c r="CY143" s="9" t="str">
        <f t="shared" si="133"/>
        <v/>
      </c>
      <c r="CZ143" s="9" t="str">
        <f t="shared" si="134"/>
        <v/>
      </c>
      <c r="DA143" s="9" t="str">
        <f t="shared" si="135"/>
        <v/>
      </c>
      <c r="DB143" s="9" t="e">
        <f ca="1">IF(AND($AX$3&lt;&gt;"",CU143&lt;&gt;"",CW143&gt;=IF(CW144="",0,CW144)),SUM(INDIRECT("da"&amp;ROW()-CW143+1):DA143),"")</f>
        <v>#N/A</v>
      </c>
      <c r="DC143" s="9" t="e">
        <f t="shared" ca="1" si="136"/>
        <v>#N/A</v>
      </c>
      <c r="DD143" s="9" t="str">
        <f ca="1">IF(ISERROR(VLOOKUP(DC143*60,単価表!$B$4:$G$51,$AY$3,FALSE)),"",VLOOKUP(DC143*60,単価表!$B$4:$G$51,$AY$3,FALSE))</f>
        <v/>
      </c>
      <c r="DE143" s="9" t="str">
        <f t="shared" si="137"/>
        <v/>
      </c>
      <c r="DF143" s="9" t="str">
        <f t="shared" si="138"/>
        <v/>
      </c>
      <c r="DG143" s="9" t="str">
        <f t="shared" si="166"/>
        <v/>
      </c>
      <c r="DH143" s="9" t="str">
        <f t="shared" si="167"/>
        <v/>
      </c>
      <c r="DI143" s="21" t="str">
        <f t="shared" si="168"/>
        <v/>
      </c>
      <c r="DJ143" s="21" t="str">
        <f t="shared" si="169"/>
        <v/>
      </c>
      <c r="DK143" s="10" t="str">
        <f t="shared" si="139"/>
        <v/>
      </c>
      <c r="DL143" s="9" t="str">
        <f t="shared" si="170"/>
        <v/>
      </c>
      <c r="DM143" s="9" t="str">
        <f t="shared" si="140"/>
        <v/>
      </c>
      <c r="DN143" s="9" t="str">
        <f t="shared" si="141"/>
        <v/>
      </c>
      <c r="DO143" s="21" t="str">
        <f t="shared" si="142"/>
        <v/>
      </c>
      <c r="DP143" s="21" t="str">
        <f t="shared" si="143"/>
        <v/>
      </c>
      <c r="DQ143" s="9" t="str">
        <f t="shared" si="153"/>
        <v/>
      </c>
      <c r="DR143" s="9" t="str">
        <f t="shared" si="144"/>
        <v/>
      </c>
      <c r="DS143" s="9" t="str">
        <f t="shared" si="145"/>
        <v/>
      </c>
      <c r="DT143" s="9" t="e">
        <f ca="1">IF(AND($AX$3&lt;&gt;"",DO143&lt;&gt;"",DQ143&gt;=IF(DQ144="",0,DQ144)),SUM(INDIRECT("ds"&amp;ROW()-DQ143+1):DS143),"")</f>
        <v>#N/A</v>
      </c>
      <c r="DU143" s="9" t="e">
        <f t="shared" ca="1" si="146"/>
        <v>#N/A</v>
      </c>
      <c r="DV143" s="9" t="str">
        <f ca="1">IF(ISERROR(VLOOKUP(DU143*60,単価表!$B$4:$H$51,$AY$3,FALSE)),"",VLOOKUP(DU143*60,単価表!$B$4:$H$51,$AY$3,FALSE))</f>
        <v/>
      </c>
      <c r="DW143" s="9" t="str">
        <f ca="1">IF(DV143="","",DV143+IF(OR(TEXT($AX$3,"000000")="651000",TEXT($AX$3,"000000")="652000",TEXT($AX$3,"000000")="653000"),VLOOKUP(DU143*60,単価表!$B$4:$H$51,$AZ$3,FALSE),0))</f>
        <v/>
      </c>
      <c r="DX143" s="9" t="str">
        <f t="shared" si="147"/>
        <v/>
      </c>
      <c r="DY143" s="9" t="str">
        <f t="shared" si="148"/>
        <v/>
      </c>
      <c r="DZ143" s="9" cm="1">
        <f t="array" ref="DZ143">IF(AND($B143&lt;&gt;"",$F143&lt;&gt;"",$J143&lt;&gt;"",OR($N143&lt;&gt;"",$Q143&lt;&gt;"",$T143&lt;&gt;"")),SUM(($BE$17:$BE$192&lt;&gt;ROW($B143))*($BF$17:$BF$192=$B143)*($BH$17:$BH$192&gt;$F143)*($BG$17:$BG$192&lt;$J143)),0)</f>
        <v>0</v>
      </c>
      <c r="EA143" s="9" cm="1">
        <f t="array" ref="EA143">IF(AND($B143&lt;&gt;"",$F143&lt;&gt;"",$J143&lt;&gt;"",OR($N143&lt;&gt;"",$Q143&lt;&gt;"",$T143&lt;&gt;"")),SUM(($BY$17:$BY$192&lt;&gt;ROW($B143))*($BZ$17:$BZ$192=$B143)*($CB$17:$CB$192&gt;$F143)*($CA$17:$CA$192&lt;$J143)),0)</f>
        <v>0</v>
      </c>
      <c r="EB143" s="9" cm="1">
        <f t="array" ref="EB143">IF(AND($B143&lt;&gt;"",$F143&lt;&gt;"",$J143&lt;&gt;"",OR($N143&lt;&gt;"",$Q143&lt;&gt;"",$T143&lt;&gt;"")),SUM(($CS$17:$CS$192&lt;&gt;ROW($B143))*($CT$17:$CT$192=$B143)*($CV$17:$CV$192&gt;$F143)*($CU$17:$CU$192&lt;$J143)),0)</f>
        <v>0</v>
      </c>
      <c r="EC143" s="9" cm="1">
        <f t="array" ref="EC143">IF(AND($B143&lt;&gt;"",$F143&lt;&gt;"",$J143&lt;&gt;"",OR($N143&lt;&gt;"",$Q143&lt;&gt;"",$T143&lt;&gt;"")),SUM(($DM$17:$DM$192&lt;&gt;ROW($B143))*($DN$17:$DN$192=$B143)*($DP$17:$DP$192&gt;$F143)*($DO$17:$DO$192&lt;$J143)),0)</f>
        <v>0</v>
      </c>
      <c r="ED143" s="9">
        <f t="shared" ca="1" si="149"/>
        <v>0</v>
      </c>
    </row>
    <row r="144" spans="2:134" ht="15" customHeight="1" x14ac:dyDescent="0.4">
      <c r="AX144" s="11"/>
      <c r="AY144" s="11"/>
      <c r="AZ144" s="22"/>
      <c r="BA144" s="22"/>
      <c r="BB144" s="12"/>
      <c r="BC144" s="11"/>
      <c r="BD144" s="11"/>
      <c r="BE144" s="9" t="str">
        <f t="shared" si="101"/>
        <v/>
      </c>
      <c r="BF144" s="9" t="str">
        <f t="shared" si="102"/>
        <v/>
      </c>
      <c r="BG144" s="21" t="str">
        <f t="shared" si="103"/>
        <v/>
      </c>
      <c r="BH144" s="21" t="str">
        <f t="shared" si="104"/>
        <v/>
      </c>
      <c r="BI144" s="9" t="str">
        <f t="shared" si="150"/>
        <v/>
      </c>
      <c r="BJ144" s="10" t="str">
        <f t="shared" si="105"/>
        <v/>
      </c>
      <c r="BK144" s="9" t="str">
        <f t="shared" si="106"/>
        <v/>
      </c>
      <c r="BL144" s="9" t="str">
        <f t="shared" si="107"/>
        <v/>
      </c>
      <c r="BM144" s="9" t="str">
        <f t="shared" si="108"/>
        <v/>
      </c>
      <c r="BN144" s="9" t="e">
        <f ca="1">IF(AND($AX$3&lt;&gt;"",BG144&lt;&gt;"",BI144&gt;=IF(BI145="",0,BI145)),SUM(INDIRECT("bm"&amp;ROW()-BI144+1):BM144),"")</f>
        <v>#N/A</v>
      </c>
      <c r="BO144" s="9" t="e">
        <f t="shared" ca="1" si="109"/>
        <v>#N/A</v>
      </c>
      <c r="BP144" s="9" t="str">
        <f ca="1">IF(ISERROR(VLOOKUP(BO144*60,単価表!$B$4:$H$51,$AY$3,FALSE)),"",VLOOKUP(BO144*60,単価表!$B$4:$H$51,$AY$3,FALSE))</f>
        <v/>
      </c>
      <c r="BQ144" s="9" t="str">
        <f t="shared" si="110"/>
        <v/>
      </c>
      <c r="BR144" s="9" t="str">
        <f t="shared" si="111"/>
        <v/>
      </c>
      <c r="BS144" s="9" t="str">
        <f t="shared" si="112"/>
        <v/>
      </c>
      <c r="BT144" s="9" t="str">
        <f t="shared" si="113"/>
        <v/>
      </c>
      <c r="BU144" s="21" t="str">
        <f t="shared" si="114"/>
        <v/>
      </c>
      <c r="BV144" s="21" t="str">
        <f t="shared" si="115"/>
        <v/>
      </c>
      <c r="BW144" s="10" t="str">
        <f t="shared" si="116"/>
        <v/>
      </c>
      <c r="BX144" s="9" t="str">
        <f t="shared" si="117"/>
        <v/>
      </c>
      <c r="BY144" s="9" t="str">
        <f t="shared" si="118"/>
        <v/>
      </c>
      <c r="BZ144" s="9" t="str">
        <f t="shared" si="119"/>
        <v/>
      </c>
      <c r="CA144" s="21" t="str">
        <f t="shared" si="120"/>
        <v/>
      </c>
      <c r="CB144" s="21" t="str">
        <f t="shared" si="121"/>
        <v/>
      </c>
      <c r="CC144" s="9" t="str">
        <f t="shared" si="151"/>
        <v/>
      </c>
      <c r="CD144" s="9" t="str">
        <f t="shared" si="122"/>
        <v/>
      </c>
      <c r="CE144" s="9" t="str">
        <f t="shared" si="123"/>
        <v/>
      </c>
      <c r="CF144" s="9" t="e">
        <f ca="1">IF(AND($AX$3&lt;&gt;"",CA144&lt;&gt;"",CC144&gt;=IF(CC145="",0,CC145)),SUM(INDIRECT("ce"&amp;ROW()-CC144+1):CE144),"")</f>
        <v>#N/A</v>
      </c>
      <c r="CG144" s="9" t="e">
        <f t="shared" ca="1" si="124"/>
        <v>#N/A</v>
      </c>
      <c r="CH144" s="9" t="str">
        <f ca="1">IF(ISERROR(VLOOKUP(CG144*60,単価表!$B$4:$H$51,$AY$3,FALSE)),"",VLOOKUP(CG144*60,単価表!$B$4:$H$51,$AY$3,FALSE))</f>
        <v/>
      </c>
      <c r="CI144" s="9" t="str">
        <f ca="1">IF(CH144="","",CH144+IF(OR(TEXT($AX$3,"000000")="651000",TEXT($AX$3,"000000")="652000",TEXT($AX$3,"000000")="653000"),VLOOKUP(CG144*60,単価表!$B$4:$H$51,$AZ$3,FALSE),0))</f>
        <v/>
      </c>
      <c r="CJ144" s="9" t="str">
        <f t="shared" si="125"/>
        <v/>
      </c>
      <c r="CK144" s="9" t="str">
        <f t="shared" si="126"/>
        <v/>
      </c>
      <c r="CL144" s="9" t="str">
        <f t="shared" si="160"/>
        <v/>
      </c>
      <c r="CM144" s="9" t="str">
        <f t="shared" si="161"/>
        <v/>
      </c>
      <c r="CN144" s="21" t="str">
        <f t="shared" si="162"/>
        <v/>
      </c>
      <c r="CO144" s="21" t="str">
        <f t="shared" si="163"/>
        <v/>
      </c>
      <c r="CP144" s="10" t="str">
        <f t="shared" si="127"/>
        <v/>
      </c>
      <c r="CQ144" s="9" t="str">
        <f t="shared" si="164"/>
        <v/>
      </c>
      <c r="CR144" s="9" t="str">
        <f t="shared" si="165"/>
        <v/>
      </c>
      <c r="CS144" s="9" t="str">
        <f t="shared" si="128"/>
        <v/>
      </c>
      <c r="CT144" s="9" t="str">
        <f t="shared" si="129"/>
        <v/>
      </c>
      <c r="CU144" s="21" t="str">
        <f t="shared" si="130"/>
        <v/>
      </c>
      <c r="CV144" s="21" t="str">
        <f t="shared" si="131"/>
        <v/>
      </c>
      <c r="CW144" s="9" t="str">
        <f t="shared" si="152"/>
        <v/>
      </c>
      <c r="CX144" s="9" t="str">
        <f t="shared" si="132"/>
        <v/>
      </c>
      <c r="CY144" s="9" t="str">
        <f t="shared" si="133"/>
        <v/>
      </c>
      <c r="CZ144" s="9" t="str">
        <f t="shared" si="134"/>
        <v/>
      </c>
      <c r="DA144" s="9" t="str">
        <f t="shared" si="135"/>
        <v/>
      </c>
      <c r="DB144" s="9" t="e">
        <f ca="1">IF(AND($AX$3&lt;&gt;"",CU144&lt;&gt;"",CW144&gt;=IF(CW145="",0,CW145)),SUM(INDIRECT("da"&amp;ROW()-CW144+1):DA144),"")</f>
        <v>#N/A</v>
      </c>
      <c r="DC144" s="9" t="e">
        <f t="shared" ca="1" si="136"/>
        <v>#N/A</v>
      </c>
      <c r="DD144" s="9" t="str">
        <f ca="1">IF(ISERROR(VLOOKUP(DC144*60,単価表!$B$4:$G$51,$AY$3,FALSE)),"",VLOOKUP(DC144*60,単価表!$B$4:$G$51,$AY$3,FALSE))</f>
        <v/>
      </c>
      <c r="DE144" s="9" t="str">
        <f t="shared" si="137"/>
        <v/>
      </c>
      <c r="DF144" s="9" t="str">
        <f t="shared" si="138"/>
        <v/>
      </c>
      <c r="DG144" s="9" t="str">
        <f t="shared" si="166"/>
        <v/>
      </c>
      <c r="DH144" s="9" t="str">
        <f t="shared" si="167"/>
        <v/>
      </c>
      <c r="DI144" s="21" t="str">
        <f t="shared" si="168"/>
        <v/>
      </c>
      <c r="DJ144" s="21" t="str">
        <f t="shared" si="169"/>
        <v/>
      </c>
      <c r="DK144" s="10" t="str">
        <f t="shared" si="139"/>
        <v/>
      </c>
      <c r="DL144" s="9" t="str">
        <f t="shared" si="170"/>
        <v/>
      </c>
      <c r="DM144" s="9" t="str">
        <f t="shared" si="140"/>
        <v/>
      </c>
      <c r="DN144" s="9" t="str">
        <f t="shared" si="141"/>
        <v/>
      </c>
      <c r="DO144" s="21" t="str">
        <f t="shared" si="142"/>
        <v/>
      </c>
      <c r="DP144" s="21" t="str">
        <f t="shared" si="143"/>
        <v/>
      </c>
      <c r="DQ144" s="9" t="str">
        <f t="shared" si="153"/>
        <v/>
      </c>
      <c r="DR144" s="9" t="str">
        <f t="shared" si="144"/>
        <v/>
      </c>
      <c r="DS144" s="9" t="str">
        <f t="shared" si="145"/>
        <v/>
      </c>
      <c r="DT144" s="9" t="e">
        <f ca="1">IF(AND($AX$3&lt;&gt;"",DO144&lt;&gt;"",DQ144&gt;=IF(DQ145="",0,DQ145)),SUM(INDIRECT("ds"&amp;ROW()-DQ144+1):DS144),"")</f>
        <v>#N/A</v>
      </c>
      <c r="DU144" s="9" t="e">
        <f t="shared" ca="1" si="146"/>
        <v>#N/A</v>
      </c>
      <c r="DV144" s="9" t="str">
        <f ca="1">IF(ISERROR(VLOOKUP(DU144*60,単価表!$B$4:$H$51,$AY$3,FALSE)),"",VLOOKUP(DU144*60,単価表!$B$4:$H$51,$AY$3,FALSE))</f>
        <v/>
      </c>
      <c r="DW144" s="9" t="str">
        <f ca="1">IF(DV144="","",DV144+IF(OR(TEXT($AX$3,"000000")="651000",TEXT($AX$3,"000000")="652000",TEXT($AX$3,"000000")="653000"),VLOOKUP(DU144*60,単価表!$B$4:$H$51,$AZ$3,FALSE),0))</f>
        <v/>
      </c>
      <c r="DX144" s="9" t="str">
        <f t="shared" si="147"/>
        <v/>
      </c>
      <c r="DY144" s="9" t="str">
        <f t="shared" si="148"/>
        <v/>
      </c>
      <c r="DZ144" s="9" cm="1">
        <f t="array" ref="DZ144">IF(AND($B144&lt;&gt;"",$F144&lt;&gt;"",$J144&lt;&gt;"",OR($N144&lt;&gt;"",$Q144&lt;&gt;"",$T144&lt;&gt;"")),SUM(($BE$17:$BE$192&lt;&gt;ROW($B144))*($BF$17:$BF$192=$B144)*($BH$17:$BH$192&gt;$F144)*($BG$17:$BG$192&lt;$J144)),0)</f>
        <v>0</v>
      </c>
      <c r="EA144" s="9" cm="1">
        <f t="array" ref="EA144">IF(AND($B144&lt;&gt;"",$F144&lt;&gt;"",$J144&lt;&gt;"",OR($N144&lt;&gt;"",$Q144&lt;&gt;"",$T144&lt;&gt;"")),SUM(($BY$17:$BY$192&lt;&gt;ROW($B144))*($BZ$17:$BZ$192=$B144)*($CB$17:$CB$192&gt;$F144)*($CA$17:$CA$192&lt;$J144)),0)</f>
        <v>0</v>
      </c>
      <c r="EB144" s="9" cm="1">
        <f t="array" ref="EB144">IF(AND($B144&lt;&gt;"",$F144&lt;&gt;"",$J144&lt;&gt;"",OR($N144&lt;&gt;"",$Q144&lt;&gt;"",$T144&lt;&gt;"")),SUM(($CS$17:$CS$192&lt;&gt;ROW($B144))*($CT$17:$CT$192=$B144)*($CV$17:$CV$192&gt;$F144)*($CU$17:$CU$192&lt;$J144)),0)</f>
        <v>0</v>
      </c>
      <c r="EC144" s="9" cm="1">
        <f t="array" ref="EC144">IF(AND($B144&lt;&gt;"",$F144&lt;&gt;"",$J144&lt;&gt;"",OR($N144&lt;&gt;"",$Q144&lt;&gt;"",$T144&lt;&gt;"")),SUM(($DM$17:$DM$192&lt;&gt;ROW($B144))*($DN$17:$DN$192=$B144)*($DP$17:$DP$192&gt;$F144)*($DO$17:$DO$192&lt;$J144)),0)</f>
        <v>0</v>
      </c>
      <c r="ED144" s="9">
        <f t="shared" ca="1" si="149"/>
        <v>0</v>
      </c>
    </row>
    <row r="145" spans="2:134" ht="19.5" customHeight="1" x14ac:dyDescent="0.4">
      <c r="B145" s="99" t="s">
        <v>32</v>
      </c>
      <c r="C145" s="100"/>
      <c r="D145" s="100"/>
      <c r="E145" s="101"/>
      <c r="F145" s="96"/>
      <c r="G145" s="96"/>
      <c r="H145" s="96"/>
      <c r="I145" s="96"/>
      <c r="J145" s="96"/>
      <c r="K145" s="96"/>
      <c r="L145" s="96"/>
      <c r="M145" s="96"/>
      <c r="N145" s="95">
        <f>SUM($N$17:$P$45)+SUM($N$66:$P$94)+SUM($N$115:$P$143)+SUM($N$164:$P$192)</f>
        <v>0</v>
      </c>
      <c r="O145" s="95"/>
      <c r="P145" s="95"/>
      <c r="Q145" s="95">
        <f>SUM($Q$17:$S$45)+SUM($Q$66:$S$94)+SUM($Q$115:$S$143)+SUM($Q$164:$S$192)</f>
        <v>0</v>
      </c>
      <c r="R145" s="95"/>
      <c r="S145" s="95"/>
      <c r="T145" s="95">
        <f>SUM($T$17:$V$45)+SUM($T$66:$V$94)+SUM($T$115:$V$143)+SUM($T$164:$V$192)</f>
        <v>0</v>
      </c>
      <c r="U145" s="95"/>
      <c r="V145" s="95"/>
      <c r="W145" s="135">
        <f>SUM($BQ$17:$BQ$45)+SUM($BQ$66:$BQ$94)+SUM($BQ$115:$BQ$143)+SUM($BQ$164:$BQ$192)+SUM($DE$17:$DE$45)+SUM($DE$66:$DE$94)+SUM($DE$115:$DE$143)+SUM($DE$164:$DE$192)</f>
        <v>0</v>
      </c>
      <c r="X145" s="136"/>
      <c r="Y145" s="137"/>
      <c r="Z145" s="135">
        <f>SUM($CJ$17:$CJ$45)+SUM($CJ$66:$CJ$94)+SUM($CJ$115:$CJ$143)+SUM($CJ$164:$CJ$192)+SUM($DX$17:$DX$45)+SUM($DX$66:$DX$94)+SUM($DX$115:$DX$143)+SUM($DX$164:$DX$192)</f>
        <v>0</v>
      </c>
      <c r="AA145" s="136"/>
      <c r="AB145" s="137"/>
      <c r="AC145" s="95">
        <f>SUM($AC$17:$AF$45)+SUM($AC$66:$AF$94)+SUM($AC$115:$AF$143)+SUM($AC$164:$AF$192)</f>
        <v>0</v>
      </c>
      <c r="AD145" s="95"/>
      <c r="AE145" s="95"/>
      <c r="AF145" s="95"/>
      <c r="AG145" s="95">
        <f>SUM($AG$17:$AJ$45)+SUM($AG$66:$AJ$94)+SUM($AG$115:$AJ$143)+SUM($AG$164:$AJ$192)</f>
        <v>0</v>
      </c>
      <c r="AH145" s="95"/>
      <c r="AI145" s="95"/>
      <c r="AJ145" s="95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X145" s="11"/>
      <c r="AY145" s="11"/>
      <c r="AZ145" s="22"/>
      <c r="BA145" s="22"/>
      <c r="BB145" s="12"/>
      <c r="BC145" s="11"/>
      <c r="BD145" s="11"/>
      <c r="BE145" s="9" t="str">
        <f t="shared" si="101"/>
        <v/>
      </c>
      <c r="BF145" s="9" t="str">
        <f t="shared" si="102"/>
        <v/>
      </c>
      <c r="BG145" s="21" t="str">
        <f t="shared" si="103"/>
        <v/>
      </c>
      <c r="BH145" s="21" t="str">
        <f t="shared" si="104"/>
        <v/>
      </c>
      <c r="BI145" s="9" t="str">
        <f t="shared" si="150"/>
        <v/>
      </c>
      <c r="BJ145" s="10" t="str">
        <f t="shared" si="105"/>
        <v/>
      </c>
      <c r="BK145" s="9" t="str">
        <f t="shared" si="106"/>
        <v/>
      </c>
      <c r="BL145" s="9" t="str">
        <f t="shared" si="107"/>
        <v/>
      </c>
      <c r="BM145" s="9" t="str">
        <f t="shared" si="108"/>
        <v/>
      </c>
      <c r="BN145" s="9" t="e">
        <f ca="1">IF(AND($AX$3&lt;&gt;"",BG145&lt;&gt;"",BI145&gt;=IF(BI146="",0,BI146)),SUM(INDIRECT("bm"&amp;ROW()-BI145+1):BM145),"")</f>
        <v>#N/A</v>
      </c>
      <c r="BO145" s="9" t="e">
        <f t="shared" ca="1" si="109"/>
        <v>#N/A</v>
      </c>
      <c r="BP145" s="9" t="str">
        <f ca="1">IF(ISERROR(VLOOKUP(BO145*60,単価表!$B$4:$H$51,$AY$3,FALSE)),"",VLOOKUP(BO145*60,単価表!$B$4:$H$51,$AY$3,FALSE))</f>
        <v/>
      </c>
      <c r="BQ145" s="9" t="str">
        <f t="shared" si="110"/>
        <v/>
      </c>
      <c r="BR145" s="9" t="str">
        <f t="shared" si="111"/>
        <v/>
      </c>
      <c r="BS145" s="13"/>
      <c r="BT145" s="13"/>
      <c r="BU145" s="22"/>
      <c r="BV145" s="22"/>
      <c r="BW145" s="13"/>
      <c r="BX145" s="13"/>
      <c r="BY145" s="9" t="str">
        <f t="shared" si="118"/>
        <v/>
      </c>
      <c r="BZ145" s="9" t="str">
        <f t="shared" si="119"/>
        <v/>
      </c>
      <c r="CA145" s="21" t="str">
        <f t="shared" si="120"/>
        <v/>
      </c>
      <c r="CB145" s="21" t="str">
        <f t="shared" si="121"/>
        <v/>
      </c>
      <c r="CC145" s="9" t="str">
        <f t="shared" si="151"/>
        <v/>
      </c>
      <c r="CD145" s="9" t="str">
        <f t="shared" si="122"/>
        <v/>
      </c>
      <c r="CE145" s="9" t="str">
        <f t="shared" si="123"/>
        <v/>
      </c>
      <c r="CF145" s="9" t="e">
        <f ca="1">IF(AND($AX$3&lt;&gt;"",CA145&lt;&gt;"",CC145&gt;=IF(CC146="",0,CC146)),SUM(INDIRECT("ce"&amp;ROW()-CC145+1):CE145),"")</f>
        <v>#N/A</v>
      </c>
      <c r="CG145" s="9" t="e">
        <f t="shared" ca="1" si="124"/>
        <v>#N/A</v>
      </c>
      <c r="CH145" s="9" t="str">
        <f ca="1">IF(ISERROR(VLOOKUP(CG145*60,単価表!$B$4:$H$51,$AY$3,FALSE)),"",VLOOKUP(CG145*60,単価表!$B$4:$H$51,$AY$3,FALSE))</f>
        <v/>
      </c>
      <c r="CI145" s="9" t="str">
        <f ca="1">IF(CH145="","",CH145+IF(OR(TEXT($AX$3,"000000")="651000",TEXT($AX$3,"000000")="652000",TEXT($AX$3,"000000")="653000"),VLOOKUP(CG145*60,単価表!$B$4:$H$51,$AZ$3,FALSE),0))</f>
        <v/>
      </c>
      <c r="CJ145" s="9" t="str">
        <f t="shared" si="125"/>
        <v/>
      </c>
      <c r="CK145" s="9" t="str">
        <f t="shared" si="126"/>
        <v/>
      </c>
      <c r="CL145" s="11"/>
      <c r="CM145" s="11"/>
      <c r="CN145" s="22"/>
      <c r="CO145" s="22"/>
      <c r="CP145" s="10" t="str">
        <f t="shared" si="127"/>
        <v/>
      </c>
      <c r="CQ145" s="11"/>
      <c r="CR145" s="11"/>
      <c r="CS145" s="9" t="str">
        <f t="shared" si="128"/>
        <v/>
      </c>
      <c r="CT145" s="9" t="str">
        <f t="shared" si="129"/>
        <v/>
      </c>
      <c r="CU145" s="21" t="str">
        <f t="shared" si="130"/>
        <v/>
      </c>
      <c r="CV145" s="21" t="str">
        <f t="shared" si="131"/>
        <v/>
      </c>
      <c r="CW145" s="9" t="str">
        <f t="shared" si="152"/>
        <v/>
      </c>
      <c r="CX145" s="9" t="str">
        <f t="shared" si="132"/>
        <v/>
      </c>
      <c r="CY145" s="9" t="str">
        <f t="shared" si="133"/>
        <v/>
      </c>
      <c r="CZ145" s="9" t="str">
        <f t="shared" si="134"/>
        <v/>
      </c>
      <c r="DA145" s="9" t="str">
        <f t="shared" si="135"/>
        <v/>
      </c>
      <c r="DB145" s="9" t="e">
        <f ca="1">IF(AND($AX$3&lt;&gt;"",CU145&lt;&gt;"",CW145&gt;=IF(CW146="",0,CW146)),SUM(INDIRECT("da"&amp;ROW()-CW145+1):DA145),"")</f>
        <v>#N/A</v>
      </c>
      <c r="DC145" s="9" t="e">
        <f t="shared" ca="1" si="136"/>
        <v>#N/A</v>
      </c>
      <c r="DD145" s="9" t="str">
        <f ca="1">IF(ISERROR(VLOOKUP(DC145*60,単価表!$B$4:$G$51,$AY$3,FALSE)),"",VLOOKUP(DC145*60,単価表!$B$4:$G$51,$AY$3,FALSE))</f>
        <v/>
      </c>
      <c r="DE145" s="9" t="str">
        <f t="shared" si="137"/>
        <v/>
      </c>
      <c r="DF145" s="9" t="str">
        <f t="shared" si="138"/>
        <v/>
      </c>
      <c r="DG145" s="13"/>
      <c r="DH145" s="13"/>
      <c r="DI145" s="22"/>
      <c r="DJ145" s="22"/>
      <c r="DK145" s="10" t="str">
        <f t="shared" si="139"/>
        <v/>
      </c>
      <c r="DL145" s="13"/>
      <c r="DM145" s="9" t="str">
        <f t="shared" si="140"/>
        <v/>
      </c>
      <c r="DN145" s="9" t="str">
        <f t="shared" si="141"/>
        <v/>
      </c>
      <c r="DO145" s="21" t="str">
        <f t="shared" si="142"/>
        <v/>
      </c>
      <c r="DP145" s="21" t="str">
        <f t="shared" si="143"/>
        <v/>
      </c>
      <c r="DQ145" s="9" t="str">
        <f t="shared" si="153"/>
        <v/>
      </c>
      <c r="DR145" s="9" t="str">
        <f t="shared" si="144"/>
        <v/>
      </c>
      <c r="DS145" s="9" t="str">
        <f t="shared" si="145"/>
        <v/>
      </c>
      <c r="DT145" s="9" t="e">
        <f ca="1">IF(AND($AX$3&lt;&gt;"",DO145&lt;&gt;"",DQ145&gt;=IF(DQ146="",0,DQ146)),SUM(INDIRECT("ds"&amp;ROW()-DQ145+1):DS145),"")</f>
        <v>#N/A</v>
      </c>
      <c r="DU145" s="9" t="e">
        <f t="shared" ca="1" si="146"/>
        <v>#N/A</v>
      </c>
      <c r="DV145" s="9" t="str">
        <f ca="1">IF(ISERROR(VLOOKUP(DU145*60,単価表!$B$4:$H$51,$AY$3,FALSE)),"",VLOOKUP(DU145*60,単価表!$B$4:$H$51,$AY$3,FALSE))</f>
        <v/>
      </c>
      <c r="DW145" s="9" t="str">
        <f ca="1">IF(DV145="","",DV145+IF(OR(TEXT($AX$3,"000000")="651000",TEXT($AX$3,"000000")="652000",TEXT($AX$3,"000000")="653000"),VLOOKUP(DU145*60,単価表!$B$4:$H$51,$AZ$3,FALSE),0))</f>
        <v/>
      </c>
      <c r="DX145" s="9" t="str">
        <f t="shared" si="147"/>
        <v/>
      </c>
      <c r="DY145" s="9" t="str">
        <f t="shared" si="148"/>
        <v/>
      </c>
      <c r="DZ145" s="9" cm="1">
        <f t="array" ref="DZ145">IF(AND($B145&lt;&gt;"",$F145&lt;&gt;"",$J145&lt;&gt;"",OR($N145&lt;&gt;"",$Q145&lt;&gt;"",$T145&lt;&gt;"")),SUM(($BE$17:$BE$192&lt;&gt;ROW($B145))*($BF$17:$BF$192=$B145)*($BH$17:$BH$192&gt;$F145)*($BG$17:$BG$192&lt;$J145)),0)</f>
        <v>0</v>
      </c>
      <c r="EA145" s="9" cm="1">
        <f t="array" ref="EA145">IF(AND($B145&lt;&gt;"",$F145&lt;&gt;"",$J145&lt;&gt;"",OR($N145&lt;&gt;"",$Q145&lt;&gt;"",$T145&lt;&gt;"")),SUM(($BY$17:$BY$192&lt;&gt;ROW($B145))*($BZ$17:$BZ$192=$B145)*($CB$17:$CB$192&gt;$F145)*($CA$17:$CA$192&lt;$J145)),0)</f>
        <v>0</v>
      </c>
      <c r="EB145" s="9" cm="1">
        <f t="array" ref="EB145">IF(AND($B145&lt;&gt;"",$F145&lt;&gt;"",$J145&lt;&gt;"",OR($N145&lt;&gt;"",$Q145&lt;&gt;"",$T145&lt;&gt;"")),SUM(($CS$17:$CS$192&lt;&gt;ROW($B145))*($CT$17:$CT$192=$B145)*($CV$17:$CV$192&gt;$F145)*($CU$17:$CU$192&lt;$J145)),0)</f>
        <v>0</v>
      </c>
      <c r="EC145" s="9" cm="1">
        <f t="array" ref="EC145">IF(AND($B145&lt;&gt;"",$F145&lt;&gt;"",$J145&lt;&gt;"",OR($N145&lt;&gt;"",$Q145&lt;&gt;"",$T145&lt;&gt;"")),SUM(($DM$17:$DM$192&lt;&gt;ROW($B145))*($DN$17:$DN$192=$B145)*($DP$17:$DP$192&gt;$F145)*($DO$17:$DO$192&lt;$J145)),0)</f>
        <v>0</v>
      </c>
      <c r="ED145" s="9">
        <f t="shared" ca="1" si="149"/>
        <v>0</v>
      </c>
    </row>
    <row r="146" spans="2:134" ht="18" customHeight="1" x14ac:dyDescent="0.4">
      <c r="AX146" s="11"/>
      <c r="AY146" s="11"/>
      <c r="AZ146" s="22"/>
      <c r="BA146" s="22"/>
      <c r="BB146" s="12"/>
      <c r="BC146" s="11"/>
      <c r="BD146" s="11"/>
      <c r="BE146" s="9" t="str">
        <f t="shared" ref="BE146:BE192" si="176">IF(ISERROR(INDEX($AX$17:$BD$192,MATCH(SMALL($AX$17:$AX$192,ROW($A130)),$AX$17:$AX$192,FALSE),1)),"",INDEX($AX$17:$BD$192,MATCH(SMALL($AX$17:$AX$192,ROW($A130)),$AX$17:$AX$192,FALSE),1))</f>
        <v/>
      </c>
      <c r="BF146" s="9" t="str">
        <f t="shared" ref="BF146:BF192" si="177">IF(ISERROR(INDEX($AX$17:$BD$192,MATCH(SMALL($AX$17:$AX$192,ROW($A130)),$AX$17:$AX$192,FALSE),2)),"",INDEX($AX$17:$BD$192,MATCH(SMALL($AX$17:$AX$192,ROW($A130)),$AX$17:$AX$192,FALSE),2))</f>
        <v/>
      </c>
      <c r="BG146" s="21" t="str">
        <f t="shared" ref="BG146:BG192" si="178">IF(ISERROR(INDEX($AX$17:$BD$192,MATCH(SMALL($AX$17:$AX$192,ROW($A130)),$AX$17:$AX$192,FALSE),3)),"",INDEX($AX$17:$BD$192,MATCH(SMALL($AX$17:$AX$192,ROW($A130)),$AX$17:$AX$192,FALSE),3))</f>
        <v/>
      </c>
      <c r="BH146" s="21" t="str">
        <f t="shared" ref="BH146:BH192" si="179">IF(ISERROR(INDEX($AX$17:$BD$192,MATCH(SMALL($AX$17:$AX$192,ROW($A130)),$AX$17:$AX$192,FALSE),4)),"",INDEX($AX$17:$BD$192,MATCH(SMALL($AX$17:$AX$192,ROW($A130)),$AX$17:$AX$192,FALSE),4))</f>
        <v/>
      </c>
      <c r="BI146" s="9" t="str">
        <f t="shared" si="150"/>
        <v/>
      </c>
      <c r="BJ146" s="10" t="str">
        <f t="shared" ref="BJ146:BJ192" si="180">IF(AND(BG146&lt;&gt;"",BH146&lt;&gt;""),IF(BH146-BG146=1,24,HOUR(BH146-BG146)) * 60 + MINUTE(BH146-BG146),"")</f>
        <v/>
      </c>
      <c r="BK146" s="9" t="str">
        <f t="shared" ref="BK146:BK192" si="181">IF(ISERROR(INDEX($AX$17:$BD$192,MATCH(SMALL($AX$17:$AX$192,ROW($A130)),$AX$17:$AX$192,FALSE),6)),"",INDEX($AX$17:$BD$192,MATCH(SMALL($AX$17:$AX$192,ROW($A130)),$AX$17:$AX$192,FALSE),6))</f>
        <v/>
      </c>
      <c r="BL146" s="9" t="str">
        <f t="shared" ref="BL146:BL192" si="182">IF(ISERROR(INDEX($AX$17:$BD$192,MATCH(SMALL($AX$17:$AX$192,ROW($A130)),$AX$17:$AX$192,FALSE),7)),"",INDEX($AX$17:$BD$192,MATCH(SMALL($AX$17:$AX$192,ROW($A130)),$AX$17:$AX$192,FALSE),7))</f>
        <v/>
      </c>
      <c r="BM146" s="9" t="str">
        <f t="shared" ref="BM146:BM192" si="183">IF(OR(AND(BK146="",BL146=""),AND(BK146&lt;&gt;"",BK146=0,BL146&lt;&gt;"",BL146=0)),"",BK146+BL146)</f>
        <v/>
      </c>
      <c r="BN146" s="9" t="e">
        <f ca="1">IF(AND($AX$3&lt;&gt;"",BG146&lt;&gt;"",BI146&gt;=IF(BI147="",0,BI147)),SUM(INDIRECT("bm"&amp;ROW()-BI146+1):BM146),"")</f>
        <v>#N/A</v>
      </c>
      <c r="BO146" s="9" t="e">
        <f t="shared" ref="BO146:BO192" ca="1" si="184">IF(BN146="","",IF(OR(AND(OR(TEXT($AX$3,"000000")="654000",TEXT($AX$3,"000000")="655000"),BN146&lt;20),AND(OR(TEXT($AX$3,"000000")="651000",TEXT($AX$3,"000000")="652000",TEXT($AX$3,"000000")="653000"),BN146&lt;40)),"最低時間未満",ROUNDDOWN((BN146/30),0)*0.5+IF(MOD(BN146,30)&gt;0,0.5,0)))</f>
        <v>#N/A</v>
      </c>
      <c r="BP146" s="9" t="str">
        <f ca="1">IF(ISERROR(VLOOKUP(BO146*60,単価表!$B$4:$H$51,$AY$3,FALSE)),"",VLOOKUP(BO146*60,単価表!$B$4:$H$51,$AY$3,FALSE))</f>
        <v/>
      </c>
      <c r="BQ146" s="9" t="str">
        <f t="shared" ref="BQ146:BQ192" si="185">IF($AX146="","",VLOOKUP($AX146,$BE$17:$BP$192,11,FALSE))</f>
        <v/>
      </c>
      <c r="BR146" s="9" t="str">
        <f t="shared" ref="BR146:BR192" si="186">IF($AX146="","",VLOOKUP($AX146,$BE$17:$BP$192,12,FALSE))</f>
        <v/>
      </c>
      <c r="BS146" s="13"/>
      <c r="BT146" s="13"/>
      <c r="BU146" s="22"/>
      <c r="BV146" s="22"/>
      <c r="BW146" s="13"/>
      <c r="BX146" s="13"/>
      <c r="BY146" s="9" t="str">
        <f t="shared" ref="BY146:BY192" si="187">IF(ISERROR(INDEX($BS$17:$BX$192,MATCH(SMALL($BS$17:$BS$192,ROW($A130)),$BS$17:$BS$192,FALSE),1)),"",INDEX($BS$17:$BX$192,MATCH(SMALL($BS$17:$BS$192,ROW($A130)),$BS$17:$BS$192,FALSE),1))</f>
        <v/>
      </c>
      <c r="BZ146" s="9" t="str">
        <f t="shared" ref="BZ146:BZ192" si="188">IF(ISERROR(INDEX($BS$17:$BX$192,MATCH(SMALL($BS$17:$BS$192,ROW($A130)),$BS$17:$BS$192,FALSE),2)),"",INDEX($BS$17:$BX$192,MATCH(SMALL($BS$17:$BS$192,ROW($A130)),$BS$17:$BS$192,FALSE),2))</f>
        <v/>
      </c>
      <c r="CA146" s="21" t="str">
        <f t="shared" ref="CA146:CA192" si="189">IF(ISERROR(INDEX($BS$17:$BX$192,MATCH(SMALL($BS$17:$BS$192,ROW($A130)),$BS$17:$BS$192,FALSE),3)),"",INDEX($BS$17:$BX$192,MATCH(SMALL($BS$17:$BS$192,ROW($A130)),$BS$17:$BS$192,FALSE),3))</f>
        <v/>
      </c>
      <c r="CB146" s="21" t="str">
        <f t="shared" ref="CB146:CB192" si="190">IF(ISERROR(INDEX($BS$17:$BX$192,MATCH(SMALL($BS$17:$BS$192,ROW($A130)),$BS$17:$BS$192,FALSE),4)),"",INDEX($BS$17:$BX$192,MATCH(SMALL($BS$17:$BS$192,ROW($A130)),$BS$17:$BS$192,FALSE),4))</f>
        <v/>
      </c>
      <c r="CC146" s="9" t="str">
        <f t="shared" si="151"/>
        <v/>
      </c>
      <c r="CD146" s="9" t="str">
        <f t="shared" ref="CD146:CD192" si="191">IF(AND(CA146&lt;&gt;"",CB146&lt;&gt;""),IF(CB146-CA146=1,24,HOUR(CB146-CA146)) * 60 + MINUTE(CB146-CA146),"")</f>
        <v/>
      </c>
      <c r="CE146" s="9" t="str">
        <f t="shared" ref="CE146:CE192" si="192">IF(ISERROR(INDEX($BS$17:$BX$192,MATCH(SMALL($BS$17:$BS$192,ROW($A130)),$BS$17:$BS$192,FALSE),6)),"",INDEX($BS$17:$BX$192,MATCH(SMALL($BS$17:$BS$192,ROW($A130)),$BS$17:$BS$192,FALSE),6))</f>
        <v/>
      </c>
      <c r="CF146" s="9" t="e">
        <f ca="1">IF(AND($AX$3&lt;&gt;"",CA146&lt;&gt;"",CC146&gt;=IF(CC147="",0,CC147)),SUM(INDIRECT("ce"&amp;ROW()-CC146+1):CE146),"")</f>
        <v>#N/A</v>
      </c>
      <c r="CG146" s="9" t="e">
        <f t="shared" ref="CG146:CG192" ca="1" si="193">IF(CF146="","",IF(OR(AND(OR(TEXT($AX$3,"000000")="654000",TEXT($AX$3,"000000")="655000"),CF146&lt;20),AND(OR(TEXT($AX$3,"000000")="651000",TEXT($AX$3,"000000")="652000",TEXT($AX$3,"000000")="653000"),CF146&lt;40)),"最低時間未満",ROUNDDOWN((CF146/30),0)*0.5+IF(MOD(CF146,30)&gt;0,0.5,0)))</f>
        <v>#N/A</v>
      </c>
      <c r="CH146" s="9" t="str">
        <f ca="1">IF(ISERROR(VLOOKUP(CG146*60,単価表!$B$4:$H$51,$AY$3,FALSE)),"",VLOOKUP(CG146*60,単価表!$B$4:$H$51,$AY$3,FALSE))</f>
        <v/>
      </c>
      <c r="CI146" s="9" t="str">
        <f ca="1">IF(CH146="","",CH146+IF(OR(TEXT($AX$3,"000000")="651000",TEXT($AX$3,"000000")="652000",TEXT($AX$3,"000000")="653000"),VLOOKUP(CG146*60,単価表!$B$4:$H$51,$AZ$3,FALSE),0))</f>
        <v/>
      </c>
      <c r="CJ146" s="9" t="str">
        <f t="shared" ref="CJ146:CJ192" si="194">IF($BS146="","",VLOOKUP($BS146,$BY$17:$CI$192,9,FALSE))</f>
        <v/>
      </c>
      <c r="CK146" s="9" t="str">
        <f t="shared" ref="CK146:CK192" si="195">IF($BS146="","",VLOOKUP($BS146,$BY$17:$CI$192,11,FALSE))</f>
        <v/>
      </c>
      <c r="CL146" s="11"/>
      <c r="CM146" s="11"/>
      <c r="CN146" s="22"/>
      <c r="CO146" s="22"/>
      <c r="CP146" s="10" t="str">
        <f t="shared" ref="CP146:CP192" si="196">IF(AND(CN146&lt;&gt;"",CO146&lt;&gt;""),IF(CO146-CN146=1,24,HOUR(CO146-CN146)) * 60 + MINUTE(CO146-CN146),"")</f>
        <v/>
      </c>
      <c r="CQ146" s="11"/>
      <c r="CR146" s="11"/>
      <c r="CS146" s="9" t="str">
        <f t="shared" ref="CS146:CS192" si="197">IF(ISERROR(INDEX($CL$17:$CR$192,MATCH(SMALL($CL$17:$CL$192,ROW($A130)),$CL$17:$CL$192,FALSE),1)),"",INDEX($CL$17:$CR$192,MATCH(SMALL($CL$17:$CL$192,ROW($A130)),$CL$17:$CL$192,FALSE),1))</f>
        <v/>
      </c>
      <c r="CT146" s="9" t="str">
        <f t="shared" ref="CT146:CT192" si="198">IF(ISERROR(INDEX($CL$17:$CR$192,MATCH(SMALL($CL$17:$CL$192,ROW($A130)),$CL$17:$CL$192,FALSE),2)),"",INDEX($CL$17:$CR$192,MATCH(SMALL($CL$17:$CL$192,ROW($A130)),$CL$17:$CL$192,FALSE),2))</f>
        <v/>
      </c>
      <c r="CU146" s="21" t="str">
        <f t="shared" ref="CU146:CU192" si="199">IF(ISERROR(INDEX($CL$17:$CR$192,MATCH(SMALL($CL$17:$CL$192,ROW($A130)),$CL$17:$CL$192,FALSE),3)),"",INDEX($CL$17:$CR$192,MATCH(SMALL($CL$17:$CL$192,ROW($A130)),$CL$17:$CL$192,FALSE),3))</f>
        <v/>
      </c>
      <c r="CV146" s="21" t="str">
        <f t="shared" ref="CV146:CV192" si="200">IF(ISERROR(INDEX($CL$17:$CR$192,MATCH(SMALL($CL$17:$CL$192,ROW($A130)),$CL$17:$CL$192,FALSE),4)),"",INDEX($CL$17:$CR$192,MATCH(SMALL($CL$17:$CL$192,ROW($A130)),$CL$17:$CL$192,FALSE),4))</f>
        <v/>
      </c>
      <c r="CW146" s="9" t="str">
        <f t="shared" si="152"/>
        <v/>
      </c>
      <c r="CX146" s="9" t="str">
        <f t="shared" ref="CX146:CX192" si="201">IF(AND(CU146&lt;&gt;"",CV146&lt;&gt;""),IF(CV146-CU146=1,24,HOUR(CV146-CU146)) * 60 + MINUTE(CV146-CU146),"")</f>
        <v/>
      </c>
      <c r="CY146" s="9" t="str">
        <f t="shared" ref="CY146:CY192" si="202">IF(ISERROR(INDEX($CL$17:$CR$192,MATCH(SMALL($CL$17:$CL$192,ROW($A130)),$CL$17:$CL$192,FALSE),6)),"",INDEX($CL$17:$CR$192,MATCH(SMALL($CL$17:$CL$192,ROW($A130)),$CL$17:$CL$192,FALSE),6))</f>
        <v/>
      </c>
      <c r="CZ146" s="9" t="str">
        <f t="shared" ref="CZ146:CZ192" si="203">IF(ISERROR(INDEX($CL$17:$CR$192,MATCH(SMALL($CL$17:$CL$192,ROW($A130)),$CL$17:$CL$192,FALSE),7)),"",INDEX($CL$17:$CR$192,MATCH(SMALL($CL$17:$CL$192,ROW($A130)),$CL$17:$CL$192,FALSE),7))</f>
        <v/>
      </c>
      <c r="DA146" s="9" t="str">
        <f t="shared" ref="DA146:DA192" si="204">IF(OR(AND(CY146="",CZ146=""),AND(CY146&lt;&gt;"",CY146=0,CZ146&lt;&gt;"",CZ146=0)),"",CY146+CZ146)</f>
        <v/>
      </c>
      <c r="DB146" s="9" t="e">
        <f ca="1">IF(AND($AX$3&lt;&gt;"",CU146&lt;&gt;"",CW146&gt;=IF(CW147="",0,CW147)),SUM(INDIRECT("da"&amp;ROW()-CW146+1):DA146),"")</f>
        <v>#N/A</v>
      </c>
      <c r="DC146" s="9" t="e">
        <f t="shared" ref="DC146:DC192" ca="1" si="205">IF(DB146="","",IF(OR(AND(OR(TEXT($AX$3,"000000")="654000",TEXT($AX$3,"000000")="655000"),DB146&lt;20),AND(OR(TEXT($AX$3,"000000")="651000",TEXT($AX$3,"000000")="652000",TEXT($AX$3,"000000")="653000"),DB146&lt;40)),"最低時間未満",ROUNDDOWN((DB146/30),0)*0.5+IF(MOD(DB146,30)&gt;0,0.5,0)))</f>
        <v>#N/A</v>
      </c>
      <c r="DD146" s="9" t="str">
        <f ca="1">IF(ISERROR(VLOOKUP(DC146*60,単価表!$B$4:$G$51,$AY$3,FALSE)),"",VLOOKUP(DC146*60,単価表!$B$4:$G$51,$AY$3,FALSE))</f>
        <v/>
      </c>
      <c r="DE146" s="9" t="str">
        <f t="shared" ref="DE146:DE192" si="206">IF($CL146="","",VLOOKUP($CL146,$CS$17:$DD$192,11,FALSE))</f>
        <v/>
      </c>
      <c r="DF146" s="9" t="str">
        <f t="shared" ref="DF146:DF192" si="207">IF($CL146="","",VLOOKUP($CL146,$CS$17:$DD$192,12,FALSE))</f>
        <v/>
      </c>
      <c r="DG146" s="13"/>
      <c r="DH146" s="13"/>
      <c r="DI146" s="22"/>
      <c r="DJ146" s="22"/>
      <c r="DK146" s="10" t="str">
        <f t="shared" ref="DK146:DK192" si="208">IF(AND(DI146&lt;&gt;"",DJ146&lt;&gt;""),IF(DJ146-DI146=1,24,HOUR(DJ146-DI146)) * 60 + MINUTE(DJ146-DI146),"")</f>
        <v/>
      </c>
      <c r="DL146" s="13"/>
      <c r="DM146" s="9" t="str">
        <f t="shared" ref="DM146:DM192" si="209">IF(ISERROR(INDEX($DG$17:$DJ$192,MATCH(SMALL($DG$17:$DG$192,ROW($A130)),$DG$17:$DG$192,FALSE),1)),"",INDEX($DG$17:$DJ$192,MATCH(SMALL($DG$17:$DG$192,ROW($A130)),$DG$17:$DG$192,FALSE),1))</f>
        <v/>
      </c>
      <c r="DN146" s="9" t="str">
        <f t="shared" ref="DN146:DN192" si="210">IF(ISERROR(INDEX($DG$17:$DJ$192,MATCH(SMALL($DG$17:$DG$192,ROW($A130)),$DG$17:$DG$192,FALSE),2)),"",INDEX($DG$17:$DJ$192,MATCH(SMALL($DG$17:$DG$192,ROW($A130)),$DG$17:$DG$192,FALSE),2))</f>
        <v/>
      </c>
      <c r="DO146" s="21" t="str">
        <f t="shared" ref="DO146:DO192" si="211">IF(ISERROR(INDEX($DG$17:$DJ$192,MATCH(SMALL($DG$17:$DG$192,ROW($A130)),$DG$17:$DG$192,FALSE),3)),"",INDEX($DG$17:$DJ$192,MATCH(SMALL($DG$17:$DG$192,ROW($A130)),$DG$17:$DG$192,FALSE),3))</f>
        <v/>
      </c>
      <c r="DP146" s="21" t="str">
        <f t="shared" ref="DP146:DP192" si="212">IF(ISERROR(INDEX($DG$17:$DJ$192,MATCH(SMALL($DG$17:$DG$192,ROW($A130)),$DG$17:$DG$192,FALSE),4)),"",INDEX($DG$17:$DJ$192,MATCH(SMALL($DG$17:$DG$192,ROW($A130)),$DG$17:$DG$192,FALSE),4))</f>
        <v/>
      </c>
      <c r="DQ146" s="9" t="str">
        <f t="shared" si="153"/>
        <v/>
      </c>
      <c r="DR146" s="9" t="str">
        <f t="shared" ref="DR146:DR192" si="213">IF(AND(DO146&lt;&gt;"",DP146&lt;&gt;""),IF(DP146-DO146=1,24,HOUR(DP146-DO146)) * 60 + MINUTE(DP146-DO146),"")</f>
        <v/>
      </c>
      <c r="DS146" s="9" t="str">
        <f t="shared" ref="DS146:DS192" si="214">IF(ISERROR(INDEX($DG$17:$DL$192,MATCH(SMALL($DG$17:$DG$192,ROW($A130)),$DG$17:$DG$192,FALSE),6)),"",INDEX($DG$17:$DL$192,MATCH(SMALL($DG$17:$DG$192,ROW($A130)),$DG$17:$DG$192,FALSE),6))</f>
        <v/>
      </c>
      <c r="DT146" s="9" t="e">
        <f ca="1">IF(AND($AX$3&lt;&gt;"",DO146&lt;&gt;"",DQ146&gt;=IF(DQ147="",0,DQ147)),SUM(INDIRECT("ds"&amp;ROW()-DQ146+1):DS146),"")</f>
        <v>#N/A</v>
      </c>
      <c r="DU146" s="9" t="e">
        <f t="shared" ref="DU146:DU192" ca="1" si="215">IF(DT146="","",IF(OR(AND(OR(TEXT($AX$3,"000000")="654000",TEXT($AX$3,"000000")="655000"),DT146&lt;20),AND(OR(TEXT($AX$3,"000000")="651000",TEXT($AX$3,"000000")="652000",TEXT($AX$3,"000000")="653000"),DT146&lt;40)),"最低時間未満",ROUNDDOWN((DT146/30),0)*0.5+IF(MOD(DT146,30)&gt;0,0.5,0)))</f>
        <v>#N/A</v>
      </c>
      <c r="DV146" s="9" t="str">
        <f ca="1">IF(ISERROR(VLOOKUP(DU146*60,単価表!$B$4:$H$51,$AY$3,FALSE)),"",VLOOKUP(DU146*60,単価表!$B$4:$H$51,$AY$3,FALSE))</f>
        <v/>
      </c>
      <c r="DW146" s="9" t="str">
        <f ca="1">IF(DV146="","",DV146+IF(OR(TEXT($AX$3,"000000")="651000",TEXT($AX$3,"000000")="652000",TEXT($AX$3,"000000")="653000"),VLOOKUP(DU146*60,単価表!$B$4:$H$51,$AZ$3,FALSE),0))</f>
        <v/>
      </c>
      <c r="DX146" s="9" t="str">
        <f t="shared" ref="DX146:DX192" si="216">IF($DG146="","",VLOOKUP($DG146,$DM$17:$DW$192,9,FALSE))</f>
        <v/>
      </c>
      <c r="DY146" s="9" t="str">
        <f t="shared" ref="DY146:DY192" si="217">IF($DG146="","",VLOOKUP($DG146,$DM$17:$DW$192,11,FALSE))</f>
        <v/>
      </c>
      <c r="DZ146" s="9" cm="1">
        <f t="array" ref="DZ146">IF(AND($B146&lt;&gt;"",$F146&lt;&gt;"",$J146&lt;&gt;"",OR($N146&lt;&gt;"",$Q146&lt;&gt;"",$T146&lt;&gt;"")),SUM(($BE$17:$BE$192&lt;&gt;ROW($B146))*($BF$17:$BF$192=$B146)*($BH$17:$BH$192&gt;$F146)*($BG$17:$BG$192&lt;$J146)),0)</f>
        <v>0</v>
      </c>
      <c r="EA146" s="9" cm="1">
        <f t="array" ref="EA146">IF(AND($B146&lt;&gt;"",$F146&lt;&gt;"",$J146&lt;&gt;"",OR($N146&lt;&gt;"",$Q146&lt;&gt;"",$T146&lt;&gt;"")),SUM(($BY$17:$BY$192&lt;&gt;ROW($B146))*($BZ$17:$BZ$192=$B146)*($CB$17:$CB$192&gt;$F146)*($CA$17:$CA$192&lt;$J146)),0)</f>
        <v>0</v>
      </c>
      <c r="EB146" s="9" cm="1">
        <f t="array" ref="EB146">IF(AND($B146&lt;&gt;"",$F146&lt;&gt;"",$J146&lt;&gt;"",OR($N146&lt;&gt;"",$Q146&lt;&gt;"",$T146&lt;&gt;"")),SUM(($CS$17:$CS$192&lt;&gt;ROW($B146))*($CT$17:$CT$192=$B146)*($CV$17:$CV$192&gt;$F146)*($CU$17:$CU$192&lt;$J146)),0)</f>
        <v>0</v>
      </c>
      <c r="EC146" s="9" cm="1">
        <f t="array" ref="EC146">IF(AND($B146&lt;&gt;"",$F146&lt;&gt;"",$J146&lt;&gt;"",OR($N146&lt;&gt;"",$Q146&lt;&gt;"",$T146&lt;&gt;"")),SUM(($DM$17:$DM$192&lt;&gt;ROW($B146))*($DN$17:$DN$192=$B146)*($DP$17:$DP$192&gt;$F146)*($DO$17:$DO$192&lt;$J146)),0)</f>
        <v>0</v>
      </c>
      <c r="ED146" s="9">
        <f t="shared" ref="ED146:ED192" ca="1" si="218">IF(ISNUMBER(B146),IF(MAX(OFFSET($B$17,0,0,IF(ROW(B146)-ROW($B$17)=0,1,ROW(B146)-ROW($B$17))))&gt;B146,1,0),0)</f>
        <v>0</v>
      </c>
    </row>
    <row r="147" spans="2:134" ht="19.5" customHeight="1" x14ac:dyDescent="0.4">
      <c r="AJ147" s="87">
        <f>IF(COUNT($B$17:$C$45)&gt;0,1,0)+IF(COUNT($B$66:$C$94)&gt;0,1,0)+IF(COUNT($B$115:$C$143)&gt;0,1,0)+IF(COUNT($B$164:$C$192)&gt;0,1,0)</f>
        <v>0</v>
      </c>
      <c r="AK147" s="87"/>
      <c r="AL147" s="87"/>
      <c r="AM147" s="87" t="s">
        <v>30</v>
      </c>
      <c r="AN147" s="87"/>
      <c r="AO147" s="87"/>
      <c r="AP147" s="87">
        <v>3</v>
      </c>
      <c r="AQ147" s="87"/>
      <c r="AR147" s="87"/>
      <c r="AS147" s="87" t="s">
        <v>31</v>
      </c>
      <c r="AT147" s="87"/>
      <c r="AU147" s="87"/>
      <c r="AX147" s="11"/>
      <c r="AY147" s="11"/>
      <c r="AZ147" s="22"/>
      <c r="BA147" s="22"/>
      <c r="BB147" s="12"/>
      <c r="BC147" s="11"/>
      <c r="BD147" s="11"/>
      <c r="BE147" s="9" t="str">
        <f t="shared" si="176"/>
        <v/>
      </c>
      <c r="BF147" s="9" t="str">
        <f t="shared" si="177"/>
        <v/>
      </c>
      <c r="BG147" s="21" t="str">
        <f t="shared" si="178"/>
        <v/>
      </c>
      <c r="BH147" s="21" t="str">
        <f t="shared" si="179"/>
        <v/>
      </c>
      <c r="BI147" s="9" t="str">
        <f t="shared" ref="BI147:BI192" si="219">IF(BF147="","",IF(BF147=BF146,IF(BF147="","",IF(BG147&lt;BH146,"Err",IF(TEXT($AX$3,"000000")&lt;&gt;"654000",BI146+1,IF(INT(HOUR(BG147-BH146)*60+MINUTE(BG147-BH146))&gt;=120,1,BI146+1)))),1))</f>
        <v/>
      </c>
      <c r="BJ147" s="10" t="str">
        <f t="shared" si="180"/>
        <v/>
      </c>
      <c r="BK147" s="9" t="str">
        <f t="shared" si="181"/>
        <v/>
      </c>
      <c r="BL147" s="9" t="str">
        <f t="shared" si="182"/>
        <v/>
      </c>
      <c r="BM147" s="9" t="str">
        <f t="shared" si="183"/>
        <v/>
      </c>
      <c r="BN147" s="9" t="e">
        <f ca="1">IF(AND($AX$3&lt;&gt;"",BG147&lt;&gt;"",BI147&gt;=IF(BI148="",0,BI148)),SUM(INDIRECT("bm"&amp;ROW()-BI147+1):BM147),"")</f>
        <v>#N/A</v>
      </c>
      <c r="BO147" s="9" t="e">
        <f t="shared" ca="1" si="184"/>
        <v>#N/A</v>
      </c>
      <c r="BP147" s="9" t="str">
        <f ca="1">IF(ISERROR(VLOOKUP(BO147*60,単価表!$B$4:$H$51,$AY$3,FALSE)),"",VLOOKUP(BO147*60,単価表!$B$4:$H$51,$AY$3,FALSE))</f>
        <v/>
      </c>
      <c r="BQ147" s="9" t="str">
        <f t="shared" si="185"/>
        <v/>
      </c>
      <c r="BR147" s="9" t="str">
        <f t="shared" si="186"/>
        <v/>
      </c>
      <c r="BS147" s="13"/>
      <c r="BT147" s="13"/>
      <c r="BU147" s="22"/>
      <c r="BV147" s="22"/>
      <c r="BW147" s="13"/>
      <c r="BX147" s="13"/>
      <c r="BY147" s="9" t="str">
        <f t="shared" si="187"/>
        <v/>
      </c>
      <c r="BZ147" s="9" t="str">
        <f t="shared" si="188"/>
        <v/>
      </c>
      <c r="CA147" s="21" t="str">
        <f t="shared" si="189"/>
        <v/>
      </c>
      <c r="CB147" s="21" t="str">
        <f t="shared" si="190"/>
        <v/>
      </c>
      <c r="CC147" s="9" t="str">
        <f t="shared" ref="CC147:CC192" si="220">IF(BZ147="","",IF(BZ147=BZ146,IF(BZ147="","",IF(CA147&lt;CB146,"Err",IF(TEXT($AX$3,"000000")&lt;&gt;"654000",CC146+1,IF(INT(HOUR(CA147-CB146)*60+MINUTE(CA147-CB146))&gt;=120,1,CC146+1)))),1))</f>
        <v/>
      </c>
      <c r="CD147" s="9" t="str">
        <f t="shared" si="191"/>
        <v/>
      </c>
      <c r="CE147" s="9" t="str">
        <f t="shared" si="192"/>
        <v/>
      </c>
      <c r="CF147" s="9" t="e">
        <f ca="1">IF(AND($AX$3&lt;&gt;"",CA147&lt;&gt;"",CC147&gt;=IF(CC148="",0,CC148)),SUM(INDIRECT("ce"&amp;ROW()-CC147+1):CE147),"")</f>
        <v>#N/A</v>
      </c>
      <c r="CG147" s="9" t="e">
        <f t="shared" ca="1" si="193"/>
        <v>#N/A</v>
      </c>
      <c r="CH147" s="9" t="str">
        <f ca="1">IF(ISERROR(VLOOKUP(CG147*60,単価表!$B$4:$H$51,$AY$3,FALSE)),"",VLOOKUP(CG147*60,単価表!$B$4:$H$51,$AY$3,FALSE))</f>
        <v/>
      </c>
      <c r="CI147" s="9" t="str">
        <f ca="1">IF(CH147="","",CH147+IF(OR(TEXT($AX$3,"000000")="651000",TEXT($AX$3,"000000")="652000",TEXT($AX$3,"000000")="653000"),VLOOKUP(CG147*60,単価表!$B$4:$H$51,$AZ$3,FALSE),0))</f>
        <v/>
      </c>
      <c r="CJ147" s="9" t="str">
        <f t="shared" si="194"/>
        <v/>
      </c>
      <c r="CK147" s="9" t="str">
        <f t="shared" si="195"/>
        <v/>
      </c>
      <c r="CL147" s="11"/>
      <c r="CM147" s="11"/>
      <c r="CN147" s="22"/>
      <c r="CO147" s="22"/>
      <c r="CP147" s="10" t="str">
        <f t="shared" si="196"/>
        <v/>
      </c>
      <c r="CQ147" s="11"/>
      <c r="CR147" s="11"/>
      <c r="CS147" s="9" t="str">
        <f t="shared" si="197"/>
        <v/>
      </c>
      <c r="CT147" s="9" t="str">
        <f t="shared" si="198"/>
        <v/>
      </c>
      <c r="CU147" s="21" t="str">
        <f t="shared" si="199"/>
        <v/>
      </c>
      <c r="CV147" s="21" t="str">
        <f t="shared" si="200"/>
        <v/>
      </c>
      <c r="CW147" s="9" t="str">
        <f t="shared" ref="CW147:CW192" si="221">IF(CT147="","",IF(CT147=CT146,IF(CT147="","",IF(CU147&lt;CV146,"Err",IF(TEXT($AX$3,"000000")&lt;&gt;"654000",CW146+1,IF(INT(HOUR(CU147-CV146)*60+MINUTE(CU147-CV146))&gt;=120,1,CW146+1)))),1))</f>
        <v/>
      </c>
      <c r="CX147" s="9" t="str">
        <f t="shared" si="201"/>
        <v/>
      </c>
      <c r="CY147" s="9" t="str">
        <f t="shared" si="202"/>
        <v/>
      </c>
      <c r="CZ147" s="9" t="str">
        <f t="shared" si="203"/>
        <v/>
      </c>
      <c r="DA147" s="9" t="str">
        <f t="shared" si="204"/>
        <v/>
      </c>
      <c r="DB147" s="9" t="e">
        <f ca="1">IF(AND($AX$3&lt;&gt;"",CU147&lt;&gt;"",CW147&gt;=IF(CW148="",0,CW148)),SUM(INDIRECT("da"&amp;ROW()-CW147+1):DA147),"")</f>
        <v>#N/A</v>
      </c>
      <c r="DC147" s="9" t="e">
        <f t="shared" ca="1" si="205"/>
        <v>#N/A</v>
      </c>
      <c r="DD147" s="9" t="str">
        <f ca="1">IF(ISERROR(VLOOKUP(DC147*60,単価表!$B$4:$G$51,$AY$3,FALSE)),"",VLOOKUP(DC147*60,単価表!$B$4:$G$51,$AY$3,FALSE))</f>
        <v/>
      </c>
      <c r="DE147" s="9" t="str">
        <f t="shared" si="206"/>
        <v/>
      </c>
      <c r="DF147" s="9" t="str">
        <f t="shared" si="207"/>
        <v/>
      </c>
      <c r="DG147" s="13"/>
      <c r="DH147" s="13"/>
      <c r="DI147" s="22"/>
      <c r="DJ147" s="22"/>
      <c r="DK147" s="10" t="str">
        <f t="shared" si="208"/>
        <v/>
      </c>
      <c r="DL147" s="13"/>
      <c r="DM147" s="9" t="str">
        <f t="shared" si="209"/>
        <v/>
      </c>
      <c r="DN147" s="9" t="str">
        <f t="shared" si="210"/>
        <v/>
      </c>
      <c r="DO147" s="21" t="str">
        <f t="shared" si="211"/>
        <v/>
      </c>
      <c r="DP147" s="21" t="str">
        <f t="shared" si="212"/>
        <v/>
      </c>
      <c r="DQ147" s="9" t="str">
        <f t="shared" ref="DQ147:DQ192" si="222">IF(DN147="","",IF(DN147=DN146,IF(DN147="","",IF(DO147&lt;DP146,"Err",IF(TEXT($AX$3,"000000")&lt;&gt;"654000",CC146+1,IF(INT(HOUR(DO147-DP146)*60+MINUTE(DO147-DP146))&gt;=120,1,DQ146+1)))),1))</f>
        <v/>
      </c>
      <c r="DR147" s="9" t="str">
        <f t="shared" si="213"/>
        <v/>
      </c>
      <c r="DS147" s="9" t="str">
        <f t="shared" si="214"/>
        <v/>
      </c>
      <c r="DT147" s="9" t="e">
        <f ca="1">IF(AND($AX$3&lt;&gt;"",DO147&lt;&gt;"",DQ147&gt;=IF(DQ148="",0,DQ148)),SUM(INDIRECT("ds"&amp;ROW()-DQ147+1):DS147),"")</f>
        <v>#N/A</v>
      </c>
      <c r="DU147" s="9" t="e">
        <f t="shared" ca="1" si="215"/>
        <v>#N/A</v>
      </c>
      <c r="DV147" s="9" t="str">
        <f ca="1">IF(ISERROR(VLOOKUP(DU147*60,単価表!$B$4:$H$51,$AY$3,FALSE)),"",VLOOKUP(DU147*60,単価表!$B$4:$H$51,$AY$3,FALSE))</f>
        <v/>
      </c>
      <c r="DW147" s="9" t="str">
        <f ca="1">IF(DV147="","",DV147+IF(OR(TEXT($AX$3,"000000")="651000",TEXT($AX$3,"000000")="652000",TEXT($AX$3,"000000")="653000"),VLOOKUP(DU147*60,単価表!$B$4:$H$51,$AZ$3,FALSE),0))</f>
        <v/>
      </c>
      <c r="DX147" s="9" t="str">
        <f t="shared" si="216"/>
        <v/>
      </c>
      <c r="DY147" s="9" t="str">
        <f t="shared" si="217"/>
        <v/>
      </c>
      <c r="DZ147" s="9" cm="1">
        <f t="array" ref="DZ147">IF(AND($B147&lt;&gt;"",$F147&lt;&gt;"",$J147&lt;&gt;"",OR($N147&lt;&gt;"",$Q147&lt;&gt;"",$T147&lt;&gt;"")),SUM(($BE$17:$BE$192&lt;&gt;ROW($B147))*($BF$17:$BF$192=$B147)*($BH$17:$BH$192&gt;$F147)*($BG$17:$BG$192&lt;$J147)),0)</f>
        <v>0</v>
      </c>
      <c r="EA147" s="9" cm="1">
        <f t="array" ref="EA147">IF(AND($B147&lt;&gt;"",$F147&lt;&gt;"",$J147&lt;&gt;"",OR($N147&lt;&gt;"",$Q147&lt;&gt;"",$T147&lt;&gt;"")),SUM(($BY$17:$BY$192&lt;&gt;ROW($B147))*($BZ$17:$BZ$192=$B147)*($CB$17:$CB$192&gt;$F147)*($CA$17:$CA$192&lt;$J147)),0)</f>
        <v>0</v>
      </c>
      <c r="EB147" s="9" cm="1">
        <f t="array" ref="EB147">IF(AND($B147&lt;&gt;"",$F147&lt;&gt;"",$J147&lt;&gt;"",OR($N147&lt;&gt;"",$Q147&lt;&gt;"",$T147&lt;&gt;"")),SUM(($CS$17:$CS$192&lt;&gt;ROW($B147))*($CT$17:$CT$192=$B147)*($CV$17:$CV$192&gt;$F147)*($CU$17:$CU$192&lt;$J147)),0)</f>
        <v>0</v>
      </c>
      <c r="EC147" s="9" cm="1">
        <f t="array" ref="EC147">IF(AND($B147&lt;&gt;"",$F147&lt;&gt;"",$J147&lt;&gt;"",OR($N147&lt;&gt;"",$Q147&lt;&gt;"",$T147&lt;&gt;"")),SUM(($DM$17:$DM$192&lt;&gt;ROW($B147))*($DN$17:$DN$192=$B147)*($DP$17:$DP$192&gt;$F147)*($DO$17:$DO$192&lt;$J147)),0)</f>
        <v>0</v>
      </c>
      <c r="ED147" s="9">
        <f t="shared" ca="1" si="218"/>
        <v>0</v>
      </c>
    </row>
    <row r="148" spans="2:134" ht="18" customHeight="1" x14ac:dyDescent="0.4">
      <c r="B148" s="3" t="s">
        <v>0</v>
      </c>
      <c r="AX148" s="11"/>
      <c r="AY148" s="11"/>
      <c r="AZ148" s="22"/>
      <c r="BA148" s="22"/>
      <c r="BB148" s="12"/>
      <c r="BC148" s="11"/>
      <c r="BD148" s="11"/>
      <c r="BE148" s="9" t="str">
        <f t="shared" si="176"/>
        <v/>
      </c>
      <c r="BF148" s="9" t="str">
        <f t="shared" si="177"/>
        <v/>
      </c>
      <c r="BG148" s="21" t="str">
        <f t="shared" si="178"/>
        <v/>
      </c>
      <c r="BH148" s="21" t="str">
        <f t="shared" si="179"/>
        <v/>
      </c>
      <c r="BI148" s="9" t="str">
        <f t="shared" si="219"/>
        <v/>
      </c>
      <c r="BJ148" s="10" t="str">
        <f t="shared" si="180"/>
        <v/>
      </c>
      <c r="BK148" s="9" t="str">
        <f t="shared" si="181"/>
        <v/>
      </c>
      <c r="BL148" s="9" t="str">
        <f t="shared" si="182"/>
        <v/>
      </c>
      <c r="BM148" s="9" t="str">
        <f t="shared" si="183"/>
        <v/>
      </c>
      <c r="BN148" s="9" t="e">
        <f ca="1">IF(AND($AX$3&lt;&gt;"",BG148&lt;&gt;"",BI148&gt;=IF(BI149="",0,BI149)),SUM(INDIRECT("bm"&amp;ROW()-BI148+1):BM148),"")</f>
        <v>#N/A</v>
      </c>
      <c r="BO148" s="9" t="e">
        <f t="shared" ca="1" si="184"/>
        <v>#N/A</v>
      </c>
      <c r="BP148" s="9" t="str">
        <f ca="1">IF(ISERROR(VLOOKUP(BO148*60,単価表!$B$4:$H$51,$AY$3,FALSE)),"",VLOOKUP(BO148*60,単価表!$B$4:$H$51,$AY$3,FALSE))</f>
        <v/>
      </c>
      <c r="BQ148" s="9" t="str">
        <f t="shared" si="185"/>
        <v/>
      </c>
      <c r="BR148" s="9" t="str">
        <f t="shared" si="186"/>
        <v/>
      </c>
      <c r="BS148" s="13"/>
      <c r="BT148" s="13"/>
      <c r="BU148" s="22"/>
      <c r="BV148" s="22"/>
      <c r="BW148" s="13"/>
      <c r="BX148" s="13"/>
      <c r="BY148" s="9" t="str">
        <f t="shared" si="187"/>
        <v/>
      </c>
      <c r="BZ148" s="9" t="str">
        <f t="shared" si="188"/>
        <v/>
      </c>
      <c r="CA148" s="21" t="str">
        <f t="shared" si="189"/>
        <v/>
      </c>
      <c r="CB148" s="21" t="str">
        <f t="shared" si="190"/>
        <v/>
      </c>
      <c r="CC148" s="9" t="str">
        <f t="shared" si="220"/>
        <v/>
      </c>
      <c r="CD148" s="9" t="str">
        <f t="shared" si="191"/>
        <v/>
      </c>
      <c r="CE148" s="9" t="str">
        <f t="shared" si="192"/>
        <v/>
      </c>
      <c r="CF148" s="9" t="e">
        <f ca="1">IF(AND($AX$3&lt;&gt;"",CA148&lt;&gt;"",CC148&gt;=IF(CC149="",0,CC149)),SUM(INDIRECT("ce"&amp;ROW()-CC148+1):CE148),"")</f>
        <v>#N/A</v>
      </c>
      <c r="CG148" s="9" t="e">
        <f t="shared" ca="1" si="193"/>
        <v>#N/A</v>
      </c>
      <c r="CH148" s="9" t="str">
        <f ca="1">IF(ISERROR(VLOOKUP(CG148*60,単価表!$B$4:$H$51,$AY$3,FALSE)),"",VLOOKUP(CG148*60,単価表!$B$4:$H$51,$AY$3,FALSE))</f>
        <v/>
      </c>
      <c r="CI148" s="9" t="str">
        <f ca="1">IF(CH148="","",CH148+IF(OR(TEXT($AX$3,"000000")="651000",TEXT($AX$3,"000000")="652000",TEXT($AX$3,"000000")="653000"),VLOOKUP(CG148*60,単価表!$B$4:$H$51,$AZ$3,FALSE),0))</f>
        <v/>
      </c>
      <c r="CJ148" s="9" t="str">
        <f t="shared" si="194"/>
        <v/>
      </c>
      <c r="CK148" s="9" t="str">
        <f t="shared" si="195"/>
        <v/>
      </c>
      <c r="CL148" s="11"/>
      <c r="CM148" s="11"/>
      <c r="CN148" s="22"/>
      <c r="CO148" s="22"/>
      <c r="CP148" s="10" t="str">
        <f t="shared" si="196"/>
        <v/>
      </c>
      <c r="CQ148" s="11"/>
      <c r="CR148" s="11"/>
      <c r="CS148" s="9" t="str">
        <f t="shared" si="197"/>
        <v/>
      </c>
      <c r="CT148" s="9" t="str">
        <f t="shared" si="198"/>
        <v/>
      </c>
      <c r="CU148" s="21" t="str">
        <f t="shared" si="199"/>
        <v/>
      </c>
      <c r="CV148" s="21" t="str">
        <f t="shared" si="200"/>
        <v/>
      </c>
      <c r="CW148" s="9" t="str">
        <f t="shared" si="221"/>
        <v/>
      </c>
      <c r="CX148" s="9" t="str">
        <f t="shared" si="201"/>
        <v/>
      </c>
      <c r="CY148" s="9" t="str">
        <f t="shared" si="202"/>
        <v/>
      </c>
      <c r="CZ148" s="9" t="str">
        <f t="shared" si="203"/>
        <v/>
      </c>
      <c r="DA148" s="9" t="str">
        <f t="shared" si="204"/>
        <v/>
      </c>
      <c r="DB148" s="9" t="e">
        <f ca="1">IF(AND($AX$3&lt;&gt;"",CU148&lt;&gt;"",CW148&gt;=IF(CW149="",0,CW149)),SUM(INDIRECT("da"&amp;ROW()-CW148+1):DA148),"")</f>
        <v>#N/A</v>
      </c>
      <c r="DC148" s="9" t="e">
        <f t="shared" ca="1" si="205"/>
        <v>#N/A</v>
      </c>
      <c r="DD148" s="9" t="str">
        <f ca="1">IF(ISERROR(VLOOKUP(DC148*60,単価表!$B$4:$G$51,$AY$3,FALSE)),"",VLOOKUP(DC148*60,単価表!$B$4:$G$51,$AY$3,FALSE))</f>
        <v/>
      </c>
      <c r="DE148" s="9" t="str">
        <f t="shared" si="206"/>
        <v/>
      </c>
      <c r="DF148" s="9" t="str">
        <f t="shared" si="207"/>
        <v/>
      </c>
      <c r="DG148" s="13"/>
      <c r="DH148" s="13"/>
      <c r="DI148" s="22"/>
      <c r="DJ148" s="22"/>
      <c r="DK148" s="10" t="str">
        <f t="shared" si="208"/>
        <v/>
      </c>
      <c r="DL148" s="13"/>
      <c r="DM148" s="9" t="str">
        <f t="shared" si="209"/>
        <v/>
      </c>
      <c r="DN148" s="9" t="str">
        <f t="shared" si="210"/>
        <v/>
      </c>
      <c r="DO148" s="21" t="str">
        <f t="shared" si="211"/>
        <v/>
      </c>
      <c r="DP148" s="21" t="str">
        <f t="shared" si="212"/>
        <v/>
      </c>
      <c r="DQ148" s="9" t="str">
        <f t="shared" si="222"/>
        <v/>
      </c>
      <c r="DR148" s="9" t="str">
        <f t="shared" si="213"/>
        <v/>
      </c>
      <c r="DS148" s="9" t="str">
        <f t="shared" si="214"/>
        <v/>
      </c>
      <c r="DT148" s="9" t="e">
        <f ca="1">IF(AND($AX$3&lt;&gt;"",DO148&lt;&gt;"",DQ148&gt;=IF(DQ149="",0,DQ149)),SUM(INDIRECT("ds"&amp;ROW()-DQ148+1):DS148),"")</f>
        <v>#N/A</v>
      </c>
      <c r="DU148" s="9" t="e">
        <f t="shared" ca="1" si="215"/>
        <v>#N/A</v>
      </c>
      <c r="DV148" s="9" t="str">
        <f ca="1">IF(ISERROR(VLOOKUP(DU148*60,単価表!$B$4:$H$51,$AY$3,FALSE)),"",VLOOKUP(DU148*60,単価表!$B$4:$H$51,$AY$3,FALSE))</f>
        <v/>
      </c>
      <c r="DW148" s="9" t="str">
        <f ca="1">IF(DV148="","",DV148+IF(OR(TEXT($AX$3,"000000")="651000",TEXT($AX$3,"000000")="652000",TEXT($AX$3,"000000")="653000"),VLOOKUP(DU148*60,単価表!$B$4:$H$51,$AZ$3,FALSE),0))</f>
        <v/>
      </c>
      <c r="DX148" s="9" t="str">
        <f t="shared" si="216"/>
        <v/>
      </c>
      <c r="DY148" s="9" t="str">
        <f t="shared" si="217"/>
        <v/>
      </c>
      <c r="DZ148" s="9" cm="1">
        <f t="array" ref="DZ148">IF(AND($B148&lt;&gt;"",$F148&lt;&gt;"",$J148&lt;&gt;"",OR($N148&lt;&gt;"",$Q148&lt;&gt;"",$T148&lt;&gt;"")),SUM(($BE$17:$BE$192&lt;&gt;ROW($B148))*($BF$17:$BF$192=$B148)*($BH$17:$BH$192&gt;$F148)*($BG$17:$BG$192&lt;$J148)),0)</f>
        <v>0</v>
      </c>
      <c r="EA148" s="9" cm="1">
        <f t="array" ref="EA148">IF(AND($B148&lt;&gt;"",$F148&lt;&gt;"",$J148&lt;&gt;"",OR($N148&lt;&gt;"",$Q148&lt;&gt;"",$T148&lt;&gt;"")),SUM(($BY$17:$BY$192&lt;&gt;ROW($B148))*($BZ$17:$BZ$192=$B148)*($CB$17:$CB$192&gt;$F148)*($CA$17:$CA$192&lt;$J148)),0)</f>
        <v>0</v>
      </c>
      <c r="EB148" s="9" cm="1">
        <f t="array" ref="EB148">IF(AND($B148&lt;&gt;"",$F148&lt;&gt;"",$J148&lt;&gt;"",OR($N148&lt;&gt;"",$Q148&lt;&gt;"",$T148&lt;&gt;"")),SUM(($CS$17:$CS$192&lt;&gt;ROW($B148))*($CT$17:$CT$192=$B148)*($CV$17:$CV$192&gt;$F148)*($CU$17:$CU$192&lt;$J148)),0)</f>
        <v>0</v>
      </c>
      <c r="EC148" s="9" cm="1">
        <f t="array" ref="EC148">IF(AND($B148&lt;&gt;"",$F148&lt;&gt;"",$J148&lt;&gt;"",OR($N148&lt;&gt;"",$Q148&lt;&gt;"",$T148&lt;&gt;"")),SUM(($DM$17:$DM$192&lt;&gt;ROW($B148))*($DN$17:$DN$192=$B148)*($DP$17:$DP$192&gt;$F148)*($DO$17:$DO$192&lt;$J148)),0)</f>
        <v>0</v>
      </c>
      <c r="ED148" s="9">
        <f t="shared" ca="1" si="218"/>
        <v>0</v>
      </c>
    </row>
    <row r="149" spans="2:134" ht="18" customHeight="1" x14ac:dyDescent="0.4">
      <c r="C149" s="97">
        <f>C51</f>
        <v>0</v>
      </c>
      <c r="D149" s="73"/>
      <c r="E149" s="73"/>
      <c r="F149" s="73"/>
      <c r="G149" s="73"/>
      <c r="H149" s="2" t="s">
        <v>1</v>
      </c>
      <c r="J149" s="73" t="str">
        <f>J51</f>
        <v/>
      </c>
      <c r="K149" s="73"/>
      <c r="L149" s="2" t="s">
        <v>2</v>
      </c>
      <c r="P149" s="2" t="s">
        <v>3</v>
      </c>
      <c r="AX149" s="11"/>
      <c r="AY149" s="11"/>
      <c r="AZ149" s="22"/>
      <c r="BA149" s="22"/>
      <c r="BB149" s="12"/>
      <c r="BC149" s="11"/>
      <c r="BD149" s="11"/>
      <c r="BE149" s="9" t="str">
        <f t="shared" si="176"/>
        <v/>
      </c>
      <c r="BF149" s="9" t="str">
        <f t="shared" si="177"/>
        <v/>
      </c>
      <c r="BG149" s="21" t="str">
        <f t="shared" si="178"/>
        <v/>
      </c>
      <c r="BH149" s="21" t="str">
        <f t="shared" si="179"/>
        <v/>
      </c>
      <c r="BI149" s="9" t="str">
        <f t="shared" si="219"/>
        <v/>
      </c>
      <c r="BJ149" s="10" t="str">
        <f t="shared" si="180"/>
        <v/>
      </c>
      <c r="BK149" s="9" t="str">
        <f t="shared" si="181"/>
        <v/>
      </c>
      <c r="BL149" s="9" t="str">
        <f t="shared" si="182"/>
        <v/>
      </c>
      <c r="BM149" s="9" t="str">
        <f t="shared" si="183"/>
        <v/>
      </c>
      <c r="BN149" s="9" t="e">
        <f ca="1">IF(AND($AX$3&lt;&gt;"",BG149&lt;&gt;"",BI149&gt;=IF(BI150="",0,BI150)),SUM(INDIRECT("bm"&amp;ROW()-BI149+1):BM149),"")</f>
        <v>#N/A</v>
      </c>
      <c r="BO149" s="9" t="e">
        <f t="shared" ca="1" si="184"/>
        <v>#N/A</v>
      </c>
      <c r="BP149" s="9" t="str">
        <f ca="1">IF(ISERROR(VLOOKUP(BO149*60,単価表!$B$4:$H$51,$AY$3,FALSE)),"",VLOOKUP(BO149*60,単価表!$B$4:$H$51,$AY$3,FALSE))</f>
        <v/>
      </c>
      <c r="BQ149" s="9" t="str">
        <f t="shared" si="185"/>
        <v/>
      </c>
      <c r="BR149" s="9" t="str">
        <f t="shared" si="186"/>
        <v/>
      </c>
      <c r="BS149" s="13"/>
      <c r="BT149" s="13"/>
      <c r="BU149" s="22"/>
      <c r="BV149" s="22"/>
      <c r="BW149" s="13"/>
      <c r="BX149" s="13"/>
      <c r="BY149" s="9" t="str">
        <f t="shared" si="187"/>
        <v/>
      </c>
      <c r="BZ149" s="9" t="str">
        <f t="shared" si="188"/>
        <v/>
      </c>
      <c r="CA149" s="21" t="str">
        <f t="shared" si="189"/>
        <v/>
      </c>
      <c r="CB149" s="21" t="str">
        <f t="shared" si="190"/>
        <v/>
      </c>
      <c r="CC149" s="9" t="str">
        <f t="shared" si="220"/>
        <v/>
      </c>
      <c r="CD149" s="9" t="str">
        <f t="shared" si="191"/>
        <v/>
      </c>
      <c r="CE149" s="9" t="str">
        <f t="shared" si="192"/>
        <v/>
      </c>
      <c r="CF149" s="9" t="e">
        <f ca="1">IF(AND($AX$3&lt;&gt;"",CA149&lt;&gt;"",CC149&gt;=IF(CC150="",0,CC150)),SUM(INDIRECT("ce"&amp;ROW()-CC149+1):CE149),"")</f>
        <v>#N/A</v>
      </c>
      <c r="CG149" s="9" t="e">
        <f t="shared" ca="1" si="193"/>
        <v>#N/A</v>
      </c>
      <c r="CH149" s="9" t="str">
        <f ca="1">IF(ISERROR(VLOOKUP(CG149*60,単価表!$B$4:$H$51,$AY$3,FALSE)),"",VLOOKUP(CG149*60,単価表!$B$4:$H$51,$AY$3,FALSE))</f>
        <v/>
      </c>
      <c r="CI149" s="9" t="str">
        <f ca="1">IF(CH149="","",CH149+IF(OR(TEXT($AX$3,"000000")="651000",TEXT($AX$3,"000000")="652000",TEXT($AX$3,"000000")="653000"),VLOOKUP(CG149*60,単価表!$B$4:$H$51,$AZ$3,FALSE),0))</f>
        <v/>
      </c>
      <c r="CJ149" s="9" t="str">
        <f t="shared" si="194"/>
        <v/>
      </c>
      <c r="CK149" s="9" t="str">
        <f t="shared" si="195"/>
        <v/>
      </c>
      <c r="CL149" s="11"/>
      <c r="CM149" s="11"/>
      <c r="CN149" s="22"/>
      <c r="CO149" s="22"/>
      <c r="CP149" s="10" t="str">
        <f t="shared" si="196"/>
        <v/>
      </c>
      <c r="CQ149" s="11"/>
      <c r="CR149" s="11"/>
      <c r="CS149" s="9" t="str">
        <f t="shared" si="197"/>
        <v/>
      </c>
      <c r="CT149" s="9" t="str">
        <f t="shared" si="198"/>
        <v/>
      </c>
      <c r="CU149" s="21" t="str">
        <f t="shared" si="199"/>
        <v/>
      </c>
      <c r="CV149" s="21" t="str">
        <f t="shared" si="200"/>
        <v/>
      </c>
      <c r="CW149" s="9" t="str">
        <f t="shared" si="221"/>
        <v/>
      </c>
      <c r="CX149" s="9" t="str">
        <f t="shared" si="201"/>
        <v/>
      </c>
      <c r="CY149" s="9" t="str">
        <f t="shared" si="202"/>
        <v/>
      </c>
      <c r="CZ149" s="9" t="str">
        <f t="shared" si="203"/>
        <v/>
      </c>
      <c r="DA149" s="9" t="str">
        <f t="shared" si="204"/>
        <v/>
      </c>
      <c r="DB149" s="9" t="e">
        <f ca="1">IF(AND($AX$3&lt;&gt;"",CU149&lt;&gt;"",CW149&gt;=IF(CW150="",0,CW150)),SUM(INDIRECT("da"&amp;ROW()-CW149+1):DA149),"")</f>
        <v>#N/A</v>
      </c>
      <c r="DC149" s="9" t="e">
        <f t="shared" ca="1" si="205"/>
        <v>#N/A</v>
      </c>
      <c r="DD149" s="9" t="str">
        <f ca="1">IF(ISERROR(VLOOKUP(DC149*60,単価表!$B$4:$G$51,$AY$3,FALSE)),"",VLOOKUP(DC149*60,単価表!$B$4:$G$51,$AY$3,FALSE))</f>
        <v/>
      </c>
      <c r="DE149" s="9" t="str">
        <f t="shared" si="206"/>
        <v/>
      </c>
      <c r="DF149" s="9" t="str">
        <f t="shared" si="207"/>
        <v/>
      </c>
      <c r="DG149" s="13"/>
      <c r="DH149" s="13"/>
      <c r="DI149" s="22"/>
      <c r="DJ149" s="22"/>
      <c r="DK149" s="10" t="str">
        <f t="shared" si="208"/>
        <v/>
      </c>
      <c r="DL149" s="13"/>
      <c r="DM149" s="9" t="str">
        <f t="shared" si="209"/>
        <v/>
      </c>
      <c r="DN149" s="9" t="str">
        <f t="shared" si="210"/>
        <v/>
      </c>
      <c r="DO149" s="21" t="str">
        <f t="shared" si="211"/>
        <v/>
      </c>
      <c r="DP149" s="21" t="str">
        <f t="shared" si="212"/>
        <v/>
      </c>
      <c r="DQ149" s="9" t="str">
        <f t="shared" si="222"/>
        <v/>
      </c>
      <c r="DR149" s="9" t="str">
        <f t="shared" si="213"/>
        <v/>
      </c>
      <c r="DS149" s="9" t="str">
        <f t="shared" si="214"/>
        <v/>
      </c>
      <c r="DT149" s="9" t="e">
        <f ca="1">IF(AND($AX$3&lt;&gt;"",DO149&lt;&gt;"",DQ149&gt;=IF(DQ150="",0,DQ150)),SUM(INDIRECT("ds"&amp;ROW()-DQ149+1):DS149),"")</f>
        <v>#N/A</v>
      </c>
      <c r="DU149" s="9" t="e">
        <f t="shared" ca="1" si="215"/>
        <v>#N/A</v>
      </c>
      <c r="DV149" s="9" t="str">
        <f ca="1">IF(ISERROR(VLOOKUP(DU149*60,単価表!$B$4:$H$51,$AY$3,FALSE)),"",VLOOKUP(DU149*60,単価表!$B$4:$H$51,$AY$3,FALSE))</f>
        <v/>
      </c>
      <c r="DW149" s="9" t="str">
        <f ca="1">IF(DV149="","",DV149+IF(OR(TEXT($AX$3,"000000")="651000",TEXT($AX$3,"000000")="652000",TEXT($AX$3,"000000")="653000"),VLOOKUP(DU149*60,単価表!$B$4:$H$51,$AZ$3,FALSE),0))</f>
        <v/>
      </c>
      <c r="DX149" s="9" t="str">
        <f t="shared" si="216"/>
        <v/>
      </c>
      <c r="DY149" s="9" t="str">
        <f t="shared" si="217"/>
        <v/>
      </c>
      <c r="DZ149" s="9" cm="1">
        <f t="array" ref="DZ149">IF(AND($B149&lt;&gt;"",$F149&lt;&gt;"",$J149&lt;&gt;"",OR($N149&lt;&gt;"",$Q149&lt;&gt;"",$T149&lt;&gt;"")),SUM(($BE$17:$BE$192&lt;&gt;ROW($B149))*($BF$17:$BF$192=$B149)*($BH$17:$BH$192&gt;$F149)*($BG$17:$BG$192&lt;$J149)),0)</f>
        <v>0</v>
      </c>
      <c r="EA149" s="9" cm="1">
        <f t="array" ref="EA149">IF(AND($B149&lt;&gt;"",$F149&lt;&gt;"",$J149&lt;&gt;"",OR($N149&lt;&gt;"",$Q149&lt;&gt;"",$T149&lt;&gt;"")),SUM(($BY$17:$BY$192&lt;&gt;ROW($B149))*($BZ$17:$BZ$192=$B149)*($CB$17:$CB$192&gt;$F149)*($CA$17:$CA$192&lt;$J149)),0)</f>
        <v>0</v>
      </c>
      <c r="EB149" s="9" cm="1">
        <f t="array" ref="EB149">IF(AND($B149&lt;&gt;"",$F149&lt;&gt;"",$J149&lt;&gt;"",OR($N149&lt;&gt;"",$Q149&lt;&gt;"",$T149&lt;&gt;"")),SUM(($CS$17:$CS$192&lt;&gt;ROW($B149))*($CT$17:$CT$192=$B149)*($CV$17:$CV$192&gt;$F149)*($CU$17:$CU$192&lt;$J149)),0)</f>
        <v>0</v>
      </c>
      <c r="EC149" s="9" cm="1">
        <f t="array" ref="EC149">IF(AND($B149&lt;&gt;"",$F149&lt;&gt;"",$J149&lt;&gt;"",OR($N149&lt;&gt;"",$Q149&lt;&gt;"",$T149&lt;&gt;"")),SUM(($DM$17:$DM$192&lt;&gt;ROW($B149))*($DN$17:$DN$192=$B149)*($DP$17:$DP$192&gt;$F149)*($DO$17:$DO$192&lt;$J149)),0)</f>
        <v>0</v>
      </c>
      <c r="ED149" s="9">
        <f t="shared" ca="1" si="218"/>
        <v>0</v>
      </c>
    </row>
    <row r="150" spans="2:134" ht="18" customHeight="1" x14ac:dyDescent="0.4">
      <c r="AX150" s="11"/>
      <c r="AY150" s="11"/>
      <c r="AZ150" s="22"/>
      <c r="BA150" s="22"/>
      <c r="BB150" s="12"/>
      <c r="BC150" s="11"/>
      <c r="BD150" s="11"/>
      <c r="BE150" s="9" t="str">
        <f t="shared" si="176"/>
        <v/>
      </c>
      <c r="BF150" s="9" t="str">
        <f t="shared" si="177"/>
        <v/>
      </c>
      <c r="BG150" s="21" t="str">
        <f t="shared" si="178"/>
        <v/>
      </c>
      <c r="BH150" s="21" t="str">
        <f t="shared" si="179"/>
        <v/>
      </c>
      <c r="BI150" s="9" t="str">
        <f t="shared" si="219"/>
        <v/>
      </c>
      <c r="BJ150" s="10" t="str">
        <f t="shared" si="180"/>
        <v/>
      </c>
      <c r="BK150" s="9" t="str">
        <f t="shared" si="181"/>
        <v/>
      </c>
      <c r="BL150" s="9" t="str">
        <f t="shared" si="182"/>
        <v/>
      </c>
      <c r="BM150" s="9" t="str">
        <f t="shared" si="183"/>
        <v/>
      </c>
      <c r="BN150" s="9" t="e">
        <f ca="1">IF(AND($AX$3&lt;&gt;"",BG150&lt;&gt;"",BI150&gt;=IF(BI151="",0,BI151)),SUM(INDIRECT("bm"&amp;ROW()-BI150+1):BM150),"")</f>
        <v>#N/A</v>
      </c>
      <c r="BO150" s="9" t="e">
        <f t="shared" ca="1" si="184"/>
        <v>#N/A</v>
      </c>
      <c r="BP150" s="9" t="str">
        <f ca="1">IF(ISERROR(VLOOKUP(BO150*60,単価表!$B$4:$H$51,$AY$3,FALSE)),"",VLOOKUP(BO150*60,単価表!$B$4:$H$51,$AY$3,FALSE))</f>
        <v/>
      </c>
      <c r="BQ150" s="9" t="str">
        <f t="shared" si="185"/>
        <v/>
      </c>
      <c r="BR150" s="9" t="str">
        <f t="shared" si="186"/>
        <v/>
      </c>
      <c r="BS150" s="13"/>
      <c r="BT150" s="13"/>
      <c r="BU150" s="22"/>
      <c r="BV150" s="22"/>
      <c r="BW150" s="13"/>
      <c r="BX150" s="13"/>
      <c r="BY150" s="9" t="str">
        <f t="shared" si="187"/>
        <v/>
      </c>
      <c r="BZ150" s="9" t="str">
        <f t="shared" si="188"/>
        <v/>
      </c>
      <c r="CA150" s="21" t="str">
        <f t="shared" si="189"/>
        <v/>
      </c>
      <c r="CB150" s="21" t="str">
        <f t="shared" si="190"/>
        <v/>
      </c>
      <c r="CC150" s="9" t="str">
        <f t="shared" si="220"/>
        <v/>
      </c>
      <c r="CD150" s="9" t="str">
        <f t="shared" si="191"/>
        <v/>
      </c>
      <c r="CE150" s="9" t="str">
        <f t="shared" si="192"/>
        <v/>
      </c>
      <c r="CF150" s="9" t="e">
        <f ca="1">IF(AND($AX$3&lt;&gt;"",CA150&lt;&gt;"",CC150&gt;=IF(CC151="",0,CC151)),SUM(INDIRECT("ce"&amp;ROW()-CC150+1):CE150),"")</f>
        <v>#N/A</v>
      </c>
      <c r="CG150" s="9" t="e">
        <f t="shared" ca="1" si="193"/>
        <v>#N/A</v>
      </c>
      <c r="CH150" s="9" t="str">
        <f ca="1">IF(ISERROR(VLOOKUP(CG150*60,単価表!$B$4:$H$51,$AY$3,FALSE)),"",VLOOKUP(CG150*60,単価表!$B$4:$H$51,$AY$3,FALSE))</f>
        <v/>
      </c>
      <c r="CI150" s="9" t="str">
        <f ca="1">IF(CH150="","",CH150+IF(OR(TEXT($AX$3,"000000")="651000",TEXT($AX$3,"000000")="652000",TEXT($AX$3,"000000")="653000"),VLOOKUP(CG150*60,単価表!$B$4:$H$51,$AZ$3,FALSE),0))</f>
        <v/>
      </c>
      <c r="CJ150" s="9" t="str">
        <f t="shared" si="194"/>
        <v/>
      </c>
      <c r="CK150" s="9" t="str">
        <f t="shared" si="195"/>
        <v/>
      </c>
      <c r="CL150" s="11"/>
      <c r="CM150" s="11"/>
      <c r="CN150" s="22"/>
      <c r="CO150" s="22"/>
      <c r="CP150" s="10" t="str">
        <f t="shared" si="196"/>
        <v/>
      </c>
      <c r="CQ150" s="11"/>
      <c r="CR150" s="11"/>
      <c r="CS150" s="9" t="str">
        <f t="shared" si="197"/>
        <v/>
      </c>
      <c r="CT150" s="9" t="str">
        <f t="shared" si="198"/>
        <v/>
      </c>
      <c r="CU150" s="21" t="str">
        <f t="shared" si="199"/>
        <v/>
      </c>
      <c r="CV150" s="21" t="str">
        <f t="shared" si="200"/>
        <v/>
      </c>
      <c r="CW150" s="9" t="str">
        <f t="shared" si="221"/>
        <v/>
      </c>
      <c r="CX150" s="9" t="str">
        <f t="shared" si="201"/>
        <v/>
      </c>
      <c r="CY150" s="9" t="str">
        <f t="shared" si="202"/>
        <v/>
      </c>
      <c r="CZ150" s="9" t="str">
        <f t="shared" si="203"/>
        <v/>
      </c>
      <c r="DA150" s="9" t="str">
        <f t="shared" si="204"/>
        <v/>
      </c>
      <c r="DB150" s="9" t="e">
        <f ca="1">IF(AND($AX$3&lt;&gt;"",CU150&lt;&gt;"",CW150&gt;=IF(CW151="",0,CW151)),SUM(INDIRECT("da"&amp;ROW()-CW150+1):DA150),"")</f>
        <v>#N/A</v>
      </c>
      <c r="DC150" s="9" t="e">
        <f t="shared" ca="1" si="205"/>
        <v>#N/A</v>
      </c>
      <c r="DD150" s="9" t="str">
        <f ca="1">IF(ISERROR(VLOOKUP(DC150*60,単価表!$B$4:$G$51,$AY$3,FALSE)),"",VLOOKUP(DC150*60,単価表!$B$4:$G$51,$AY$3,FALSE))</f>
        <v/>
      </c>
      <c r="DE150" s="9" t="str">
        <f t="shared" si="206"/>
        <v/>
      </c>
      <c r="DF150" s="9" t="str">
        <f t="shared" si="207"/>
        <v/>
      </c>
      <c r="DG150" s="13"/>
      <c r="DH150" s="13"/>
      <c r="DI150" s="22"/>
      <c r="DJ150" s="22"/>
      <c r="DK150" s="10" t="str">
        <f t="shared" si="208"/>
        <v/>
      </c>
      <c r="DL150" s="13"/>
      <c r="DM150" s="9" t="str">
        <f t="shared" si="209"/>
        <v/>
      </c>
      <c r="DN150" s="9" t="str">
        <f t="shared" si="210"/>
        <v/>
      </c>
      <c r="DO150" s="21" t="str">
        <f t="shared" si="211"/>
        <v/>
      </c>
      <c r="DP150" s="21" t="str">
        <f t="shared" si="212"/>
        <v/>
      </c>
      <c r="DQ150" s="9" t="str">
        <f t="shared" si="222"/>
        <v/>
      </c>
      <c r="DR150" s="9" t="str">
        <f t="shared" si="213"/>
        <v/>
      </c>
      <c r="DS150" s="9" t="str">
        <f t="shared" si="214"/>
        <v/>
      </c>
      <c r="DT150" s="9" t="e">
        <f ca="1">IF(AND($AX$3&lt;&gt;"",DO150&lt;&gt;"",DQ150&gt;=IF(DQ151="",0,DQ151)),SUM(INDIRECT("ds"&amp;ROW()-DQ150+1):DS150),"")</f>
        <v>#N/A</v>
      </c>
      <c r="DU150" s="9" t="e">
        <f t="shared" ca="1" si="215"/>
        <v>#N/A</v>
      </c>
      <c r="DV150" s="9" t="str">
        <f ca="1">IF(ISERROR(VLOOKUP(DU150*60,単価表!$B$4:$H$51,$AY$3,FALSE)),"",VLOOKUP(DU150*60,単価表!$B$4:$H$51,$AY$3,FALSE))</f>
        <v/>
      </c>
      <c r="DW150" s="9" t="str">
        <f ca="1">IF(DV150="","",DV150+IF(OR(TEXT($AX$3,"000000")="651000",TEXT($AX$3,"000000")="652000",TEXT($AX$3,"000000")="653000"),VLOOKUP(DU150*60,単価表!$B$4:$H$51,$AZ$3,FALSE),0))</f>
        <v/>
      </c>
      <c r="DX150" s="9" t="str">
        <f t="shared" si="216"/>
        <v/>
      </c>
      <c r="DY150" s="9" t="str">
        <f t="shared" si="217"/>
        <v/>
      </c>
      <c r="DZ150" s="9" cm="1">
        <f t="array" ref="DZ150">IF(AND($B150&lt;&gt;"",$F150&lt;&gt;"",$J150&lt;&gt;"",OR($N150&lt;&gt;"",$Q150&lt;&gt;"",$T150&lt;&gt;"")),SUM(($BE$17:$BE$192&lt;&gt;ROW($B150))*($BF$17:$BF$192=$B150)*($BH$17:$BH$192&gt;$F150)*($BG$17:$BG$192&lt;$J150)),0)</f>
        <v>0</v>
      </c>
      <c r="EA150" s="9" cm="1">
        <f t="array" ref="EA150">IF(AND($B150&lt;&gt;"",$F150&lt;&gt;"",$J150&lt;&gt;"",OR($N150&lt;&gt;"",$Q150&lt;&gt;"",$T150&lt;&gt;"")),SUM(($BY$17:$BY$192&lt;&gt;ROW($B150))*($BZ$17:$BZ$192=$B150)*($CB$17:$CB$192&gt;$F150)*($CA$17:$CA$192&lt;$J150)),0)</f>
        <v>0</v>
      </c>
      <c r="EB150" s="9" cm="1">
        <f t="array" ref="EB150">IF(AND($B150&lt;&gt;"",$F150&lt;&gt;"",$J150&lt;&gt;"",OR($N150&lt;&gt;"",$Q150&lt;&gt;"",$T150&lt;&gt;"")),SUM(($CS$17:$CS$192&lt;&gt;ROW($B150))*($CT$17:$CT$192=$B150)*($CV$17:$CV$192&gt;$F150)*($CU$17:$CU$192&lt;$J150)),0)</f>
        <v>0</v>
      </c>
      <c r="EC150" s="9" cm="1">
        <f t="array" ref="EC150">IF(AND($B150&lt;&gt;"",$F150&lt;&gt;"",$J150&lt;&gt;"",OR($N150&lt;&gt;"",$Q150&lt;&gt;"",$T150&lt;&gt;"")),SUM(($DM$17:$DM$192&lt;&gt;ROW($B150))*($DN$17:$DN$192=$B150)*($DP$17:$DP$192&gt;$F150)*($DO$17:$DO$192&lt;$J150)),0)</f>
        <v>0</v>
      </c>
      <c r="ED150" s="9">
        <f t="shared" ca="1" si="218"/>
        <v>0</v>
      </c>
    </row>
    <row r="151" spans="2:134" ht="18" customHeight="1" x14ac:dyDescent="0.4">
      <c r="B151" s="36" t="s">
        <v>4</v>
      </c>
      <c r="C151" s="37"/>
      <c r="D151" s="37"/>
      <c r="E151" s="37"/>
      <c r="F151" s="37"/>
      <c r="G151" s="38"/>
      <c r="H151" s="80" t="str">
        <f>IF(H53&lt;&gt;"",H53,"")</f>
        <v/>
      </c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2"/>
      <c r="Z151" s="36" t="s">
        <v>5</v>
      </c>
      <c r="AA151" s="37"/>
      <c r="AB151" s="37"/>
      <c r="AC151" s="37"/>
      <c r="AD151" s="37"/>
      <c r="AE151" s="38"/>
      <c r="AF151" s="80" t="str">
        <f>IF(AF53&lt;&gt;"",AF53,"")</f>
        <v/>
      </c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2"/>
      <c r="AX151" s="11"/>
      <c r="AY151" s="11"/>
      <c r="AZ151" s="22"/>
      <c r="BA151" s="22"/>
      <c r="BB151" s="12"/>
      <c r="BC151" s="11"/>
      <c r="BD151" s="11"/>
      <c r="BE151" s="9" t="str">
        <f t="shared" si="176"/>
        <v/>
      </c>
      <c r="BF151" s="9" t="str">
        <f t="shared" si="177"/>
        <v/>
      </c>
      <c r="BG151" s="21" t="str">
        <f t="shared" si="178"/>
        <v/>
      </c>
      <c r="BH151" s="21" t="str">
        <f t="shared" si="179"/>
        <v/>
      </c>
      <c r="BI151" s="9" t="str">
        <f t="shared" si="219"/>
        <v/>
      </c>
      <c r="BJ151" s="10" t="str">
        <f t="shared" si="180"/>
        <v/>
      </c>
      <c r="BK151" s="9" t="str">
        <f t="shared" si="181"/>
        <v/>
      </c>
      <c r="BL151" s="9" t="str">
        <f t="shared" si="182"/>
        <v/>
      </c>
      <c r="BM151" s="9" t="str">
        <f t="shared" si="183"/>
        <v/>
      </c>
      <c r="BN151" s="9" t="e">
        <f ca="1">IF(AND($AX$3&lt;&gt;"",BG151&lt;&gt;"",BI151&gt;=IF(BI152="",0,BI152)),SUM(INDIRECT("bm"&amp;ROW()-BI151+1):BM151),"")</f>
        <v>#N/A</v>
      </c>
      <c r="BO151" s="9" t="e">
        <f t="shared" ca="1" si="184"/>
        <v>#N/A</v>
      </c>
      <c r="BP151" s="9" t="str">
        <f ca="1">IF(ISERROR(VLOOKUP(BO151*60,単価表!$B$4:$H$51,$AY$3,FALSE)),"",VLOOKUP(BO151*60,単価表!$B$4:$H$51,$AY$3,FALSE))</f>
        <v/>
      </c>
      <c r="BQ151" s="9" t="str">
        <f t="shared" si="185"/>
        <v/>
      </c>
      <c r="BR151" s="9" t="str">
        <f t="shared" si="186"/>
        <v/>
      </c>
      <c r="BS151" s="13"/>
      <c r="BT151" s="13"/>
      <c r="BU151" s="22"/>
      <c r="BV151" s="22"/>
      <c r="BW151" s="13"/>
      <c r="BX151" s="13"/>
      <c r="BY151" s="9" t="str">
        <f t="shared" si="187"/>
        <v/>
      </c>
      <c r="BZ151" s="9" t="str">
        <f t="shared" si="188"/>
        <v/>
      </c>
      <c r="CA151" s="21" t="str">
        <f t="shared" si="189"/>
        <v/>
      </c>
      <c r="CB151" s="21" t="str">
        <f t="shared" si="190"/>
        <v/>
      </c>
      <c r="CC151" s="9" t="str">
        <f t="shared" si="220"/>
        <v/>
      </c>
      <c r="CD151" s="9" t="str">
        <f t="shared" si="191"/>
        <v/>
      </c>
      <c r="CE151" s="9" t="str">
        <f t="shared" si="192"/>
        <v/>
      </c>
      <c r="CF151" s="9" t="e">
        <f ca="1">IF(AND($AX$3&lt;&gt;"",CA151&lt;&gt;"",CC151&gt;=IF(CC152="",0,CC152)),SUM(INDIRECT("ce"&amp;ROW()-CC151+1):CE151),"")</f>
        <v>#N/A</v>
      </c>
      <c r="CG151" s="9" t="e">
        <f t="shared" ca="1" si="193"/>
        <v>#N/A</v>
      </c>
      <c r="CH151" s="9" t="str">
        <f ca="1">IF(ISERROR(VLOOKUP(CG151*60,単価表!$B$4:$H$51,$AY$3,FALSE)),"",VLOOKUP(CG151*60,単価表!$B$4:$H$51,$AY$3,FALSE))</f>
        <v/>
      </c>
      <c r="CI151" s="9" t="str">
        <f ca="1">IF(CH151="","",CH151+IF(OR(TEXT($AX$3,"000000")="651000",TEXT($AX$3,"000000")="652000",TEXT($AX$3,"000000")="653000"),VLOOKUP(CG151*60,単価表!$B$4:$H$51,$AZ$3,FALSE),0))</f>
        <v/>
      </c>
      <c r="CJ151" s="9" t="str">
        <f t="shared" si="194"/>
        <v/>
      </c>
      <c r="CK151" s="9" t="str">
        <f t="shared" si="195"/>
        <v/>
      </c>
      <c r="CL151" s="11"/>
      <c r="CM151" s="11"/>
      <c r="CN151" s="22"/>
      <c r="CO151" s="22"/>
      <c r="CP151" s="10" t="str">
        <f t="shared" si="196"/>
        <v/>
      </c>
      <c r="CQ151" s="11"/>
      <c r="CR151" s="11"/>
      <c r="CS151" s="9" t="str">
        <f t="shared" si="197"/>
        <v/>
      </c>
      <c r="CT151" s="9" t="str">
        <f t="shared" si="198"/>
        <v/>
      </c>
      <c r="CU151" s="21" t="str">
        <f t="shared" si="199"/>
        <v/>
      </c>
      <c r="CV151" s="21" t="str">
        <f t="shared" si="200"/>
        <v/>
      </c>
      <c r="CW151" s="9" t="str">
        <f t="shared" si="221"/>
        <v/>
      </c>
      <c r="CX151" s="9" t="str">
        <f t="shared" si="201"/>
        <v/>
      </c>
      <c r="CY151" s="9" t="str">
        <f t="shared" si="202"/>
        <v/>
      </c>
      <c r="CZ151" s="9" t="str">
        <f t="shared" si="203"/>
        <v/>
      </c>
      <c r="DA151" s="9" t="str">
        <f t="shared" si="204"/>
        <v/>
      </c>
      <c r="DB151" s="9" t="e">
        <f ca="1">IF(AND($AX$3&lt;&gt;"",CU151&lt;&gt;"",CW151&gt;=IF(CW152="",0,CW152)),SUM(INDIRECT("da"&amp;ROW()-CW151+1):DA151),"")</f>
        <v>#N/A</v>
      </c>
      <c r="DC151" s="9" t="e">
        <f t="shared" ca="1" si="205"/>
        <v>#N/A</v>
      </c>
      <c r="DD151" s="9" t="str">
        <f ca="1">IF(ISERROR(VLOOKUP(DC151*60,単価表!$B$4:$G$51,$AY$3,FALSE)),"",VLOOKUP(DC151*60,単価表!$B$4:$G$51,$AY$3,FALSE))</f>
        <v/>
      </c>
      <c r="DE151" s="9" t="str">
        <f t="shared" si="206"/>
        <v/>
      </c>
      <c r="DF151" s="9" t="str">
        <f t="shared" si="207"/>
        <v/>
      </c>
      <c r="DG151" s="13"/>
      <c r="DH151" s="13"/>
      <c r="DI151" s="22"/>
      <c r="DJ151" s="22"/>
      <c r="DK151" s="10" t="str">
        <f t="shared" si="208"/>
        <v/>
      </c>
      <c r="DL151" s="13"/>
      <c r="DM151" s="9" t="str">
        <f t="shared" si="209"/>
        <v/>
      </c>
      <c r="DN151" s="9" t="str">
        <f t="shared" si="210"/>
        <v/>
      </c>
      <c r="DO151" s="21" t="str">
        <f t="shared" si="211"/>
        <v/>
      </c>
      <c r="DP151" s="21" t="str">
        <f t="shared" si="212"/>
        <v/>
      </c>
      <c r="DQ151" s="9" t="str">
        <f t="shared" si="222"/>
        <v/>
      </c>
      <c r="DR151" s="9" t="str">
        <f t="shared" si="213"/>
        <v/>
      </c>
      <c r="DS151" s="9" t="str">
        <f t="shared" si="214"/>
        <v/>
      </c>
      <c r="DT151" s="9" t="e">
        <f ca="1">IF(AND($AX$3&lt;&gt;"",DO151&lt;&gt;"",DQ151&gt;=IF(DQ152="",0,DQ152)),SUM(INDIRECT("ds"&amp;ROW()-DQ151+1):DS151),"")</f>
        <v>#N/A</v>
      </c>
      <c r="DU151" s="9" t="e">
        <f t="shared" ca="1" si="215"/>
        <v>#N/A</v>
      </c>
      <c r="DV151" s="9" t="str">
        <f ca="1">IF(ISERROR(VLOOKUP(DU151*60,単価表!$B$4:$H$51,$AY$3,FALSE)),"",VLOOKUP(DU151*60,単価表!$B$4:$H$51,$AY$3,FALSE))</f>
        <v/>
      </c>
      <c r="DW151" s="9" t="str">
        <f ca="1">IF(DV151="","",DV151+IF(OR(TEXT($AX$3,"000000")="651000",TEXT($AX$3,"000000")="652000",TEXT($AX$3,"000000")="653000"),VLOOKUP(DU151*60,単価表!$B$4:$H$51,$AZ$3,FALSE),0))</f>
        <v/>
      </c>
      <c r="DX151" s="9" t="str">
        <f t="shared" si="216"/>
        <v/>
      </c>
      <c r="DY151" s="9" t="str">
        <f t="shared" si="217"/>
        <v/>
      </c>
      <c r="DZ151" s="9" cm="1">
        <f t="array" ref="DZ151">IF(AND($B151&lt;&gt;"",$F151&lt;&gt;"",$J151&lt;&gt;"",OR($N151&lt;&gt;"",$Q151&lt;&gt;"",$T151&lt;&gt;"")),SUM(($BE$17:$BE$192&lt;&gt;ROW($B151))*($BF$17:$BF$192=$B151)*($BH$17:$BH$192&gt;$F151)*($BG$17:$BG$192&lt;$J151)),0)</f>
        <v>0</v>
      </c>
      <c r="EA151" s="9" cm="1">
        <f t="array" ref="EA151">IF(AND($B151&lt;&gt;"",$F151&lt;&gt;"",$J151&lt;&gt;"",OR($N151&lt;&gt;"",$Q151&lt;&gt;"",$T151&lt;&gt;"")),SUM(($BY$17:$BY$192&lt;&gt;ROW($B151))*($BZ$17:$BZ$192=$B151)*($CB$17:$CB$192&gt;$F151)*($CA$17:$CA$192&lt;$J151)),0)</f>
        <v>0</v>
      </c>
      <c r="EB151" s="9" cm="1">
        <f t="array" ref="EB151">IF(AND($B151&lt;&gt;"",$F151&lt;&gt;"",$J151&lt;&gt;"",OR($N151&lt;&gt;"",$Q151&lt;&gt;"",$T151&lt;&gt;"")),SUM(($CS$17:$CS$192&lt;&gt;ROW($B151))*($CT$17:$CT$192=$B151)*($CV$17:$CV$192&gt;$F151)*($CU$17:$CU$192&lt;$J151)),0)</f>
        <v>0</v>
      </c>
      <c r="EC151" s="9" cm="1">
        <f t="array" ref="EC151">IF(AND($B151&lt;&gt;"",$F151&lt;&gt;"",$J151&lt;&gt;"",OR($N151&lt;&gt;"",$Q151&lt;&gt;"",$T151&lt;&gt;"")),SUM(($DM$17:$DM$192&lt;&gt;ROW($B151))*($DN$17:$DN$192=$B151)*($DP$17:$DP$192&gt;$F151)*($DO$17:$DO$192&lt;$J151)),0)</f>
        <v>0</v>
      </c>
      <c r="ED151" s="9">
        <f t="shared" ca="1" si="218"/>
        <v>0</v>
      </c>
    </row>
    <row r="152" spans="2:134" ht="18" customHeight="1" x14ac:dyDescent="0.4">
      <c r="B152" s="42"/>
      <c r="C152" s="43"/>
      <c r="D152" s="43"/>
      <c r="E152" s="43"/>
      <c r="F152" s="43"/>
      <c r="G152" s="44"/>
      <c r="H152" s="83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5"/>
      <c r="Z152" s="42"/>
      <c r="AA152" s="43"/>
      <c r="AB152" s="43"/>
      <c r="AC152" s="43"/>
      <c r="AD152" s="43"/>
      <c r="AE152" s="44"/>
      <c r="AF152" s="83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5"/>
      <c r="AX152" s="11"/>
      <c r="AY152" s="11"/>
      <c r="AZ152" s="22"/>
      <c r="BA152" s="22"/>
      <c r="BB152" s="12"/>
      <c r="BC152" s="11"/>
      <c r="BD152" s="11"/>
      <c r="BE152" s="9" t="str">
        <f t="shared" si="176"/>
        <v/>
      </c>
      <c r="BF152" s="9" t="str">
        <f t="shared" si="177"/>
        <v/>
      </c>
      <c r="BG152" s="21" t="str">
        <f t="shared" si="178"/>
        <v/>
      </c>
      <c r="BH152" s="21" t="str">
        <f t="shared" si="179"/>
        <v/>
      </c>
      <c r="BI152" s="9" t="str">
        <f t="shared" si="219"/>
        <v/>
      </c>
      <c r="BJ152" s="10" t="str">
        <f t="shared" si="180"/>
        <v/>
      </c>
      <c r="BK152" s="9" t="str">
        <f t="shared" si="181"/>
        <v/>
      </c>
      <c r="BL152" s="9" t="str">
        <f t="shared" si="182"/>
        <v/>
      </c>
      <c r="BM152" s="9" t="str">
        <f t="shared" si="183"/>
        <v/>
      </c>
      <c r="BN152" s="9" t="e">
        <f ca="1">IF(AND($AX$3&lt;&gt;"",BG152&lt;&gt;"",BI152&gt;=IF(BI153="",0,BI153)),SUM(INDIRECT("bm"&amp;ROW()-BI152+1):BM152),"")</f>
        <v>#N/A</v>
      </c>
      <c r="BO152" s="9" t="e">
        <f t="shared" ca="1" si="184"/>
        <v>#N/A</v>
      </c>
      <c r="BP152" s="9" t="str">
        <f ca="1">IF(ISERROR(VLOOKUP(BO152*60,単価表!$B$4:$H$51,$AY$3,FALSE)),"",VLOOKUP(BO152*60,単価表!$B$4:$H$51,$AY$3,FALSE))</f>
        <v/>
      </c>
      <c r="BQ152" s="9" t="str">
        <f t="shared" si="185"/>
        <v/>
      </c>
      <c r="BR152" s="9" t="str">
        <f t="shared" si="186"/>
        <v/>
      </c>
      <c r="BS152" s="13"/>
      <c r="BT152" s="13"/>
      <c r="BU152" s="22"/>
      <c r="BV152" s="22"/>
      <c r="BW152" s="13"/>
      <c r="BX152" s="13"/>
      <c r="BY152" s="9" t="str">
        <f t="shared" si="187"/>
        <v/>
      </c>
      <c r="BZ152" s="9" t="str">
        <f t="shared" si="188"/>
        <v/>
      </c>
      <c r="CA152" s="21" t="str">
        <f t="shared" si="189"/>
        <v/>
      </c>
      <c r="CB152" s="21" t="str">
        <f t="shared" si="190"/>
        <v/>
      </c>
      <c r="CC152" s="9" t="str">
        <f t="shared" si="220"/>
        <v/>
      </c>
      <c r="CD152" s="9" t="str">
        <f t="shared" si="191"/>
        <v/>
      </c>
      <c r="CE152" s="9" t="str">
        <f t="shared" si="192"/>
        <v/>
      </c>
      <c r="CF152" s="9" t="e">
        <f ca="1">IF(AND($AX$3&lt;&gt;"",CA152&lt;&gt;"",CC152&gt;=IF(CC153="",0,CC153)),SUM(INDIRECT("ce"&amp;ROW()-CC152+1):CE152),"")</f>
        <v>#N/A</v>
      </c>
      <c r="CG152" s="9" t="e">
        <f t="shared" ca="1" si="193"/>
        <v>#N/A</v>
      </c>
      <c r="CH152" s="9" t="str">
        <f ca="1">IF(ISERROR(VLOOKUP(CG152*60,単価表!$B$4:$H$51,$AY$3,FALSE)),"",VLOOKUP(CG152*60,単価表!$B$4:$H$51,$AY$3,FALSE))</f>
        <v/>
      </c>
      <c r="CI152" s="9" t="str">
        <f ca="1">IF(CH152="","",CH152+IF(OR(TEXT($AX$3,"000000")="651000",TEXT($AX$3,"000000")="652000",TEXT($AX$3,"000000")="653000"),VLOOKUP(CG152*60,単価表!$B$4:$H$51,$AZ$3,FALSE),0))</f>
        <v/>
      </c>
      <c r="CJ152" s="9" t="str">
        <f t="shared" si="194"/>
        <v/>
      </c>
      <c r="CK152" s="9" t="str">
        <f t="shared" si="195"/>
        <v/>
      </c>
      <c r="CL152" s="11"/>
      <c r="CM152" s="11"/>
      <c r="CN152" s="22"/>
      <c r="CO152" s="22"/>
      <c r="CP152" s="10" t="str">
        <f t="shared" si="196"/>
        <v/>
      </c>
      <c r="CQ152" s="11"/>
      <c r="CR152" s="11"/>
      <c r="CS152" s="9" t="str">
        <f t="shared" si="197"/>
        <v/>
      </c>
      <c r="CT152" s="9" t="str">
        <f t="shared" si="198"/>
        <v/>
      </c>
      <c r="CU152" s="21" t="str">
        <f t="shared" si="199"/>
        <v/>
      </c>
      <c r="CV152" s="21" t="str">
        <f t="shared" si="200"/>
        <v/>
      </c>
      <c r="CW152" s="9" t="str">
        <f t="shared" si="221"/>
        <v/>
      </c>
      <c r="CX152" s="9" t="str">
        <f t="shared" si="201"/>
        <v/>
      </c>
      <c r="CY152" s="9" t="str">
        <f t="shared" si="202"/>
        <v/>
      </c>
      <c r="CZ152" s="9" t="str">
        <f t="shared" si="203"/>
        <v/>
      </c>
      <c r="DA152" s="9" t="str">
        <f t="shared" si="204"/>
        <v/>
      </c>
      <c r="DB152" s="9" t="e">
        <f ca="1">IF(AND($AX$3&lt;&gt;"",CU152&lt;&gt;"",CW152&gt;=IF(CW153="",0,CW153)),SUM(INDIRECT("da"&amp;ROW()-CW152+1):DA152),"")</f>
        <v>#N/A</v>
      </c>
      <c r="DC152" s="9" t="e">
        <f t="shared" ca="1" si="205"/>
        <v>#N/A</v>
      </c>
      <c r="DD152" s="9" t="str">
        <f ca="1">IF(ISERROR(VLOOKUP(DC152*60,単価表!$B$4:$G$51,$AY$3,FALSE)),"",VLOOKUP(DC152*60,単価表!$B$4:$G$51,$AY$3,FALSE))</f>
        <v/>
      </c>
      <c r="DE152" s="9" t="str">
        <f t="shared" si="206"/>
        <v/>
      </c>
      <c r="DF152" s="9" t="str">
        <f t="shared" si="207"/>
        <v/>
      </c>
      <c r="DG152" s="13"/>
      <c r="DH152" s="13"/>
      <c r="DI152" s="22"/>
      <c r="DJ152" s="22"/>
      <c r="DK152" s="10" t="str">
        <f t="shared" si="208"/>
        <v/>
      </c>
      <c r="DL152" s="13"/>
      <c r="DM152" s="9" t="str">
        <f t="shared" si="209"/>
        <v/>
      </c>
      <c r="DN152" s="9" t="str">
        <f t="shared" si="210"/>
        <v/>
      </c>
      <c r="DO152" s="21" t="str">
        <f t="shared" si="211"/>
        <v/>
      </c>
      <c r="DP152" s="21" t="str">
        <f t="shared" si="212"/>
        <v/>
      </c>
      <c r="DQ152" s="9" t="str">
        <f t="shared" si="222"/>
        <v/>
      </c>
      <c r="DR152" s="9" t="str">
        <f t="shared" si="213"/>
        <v/>
      </c>
      <c r="DS152" s="9" t="str">
        <f t="shared" si="214"/>
        <v/>
      </c>
      <c r="DT152" s="9" t="e">
        <f ca="1">IF(AND($AX$3&lt;&gt;"",DO152&lt;&gt;"",DQ152&gt;=IF(DQ153="",0,DQ153)),SUM(INDIRECT("ds"&amp;ROW()-DQ152+1):DS152),"")</f>
        <v>#N/A</v>
      </c>
      <c r="DU152" s="9" t="e">
        <f t="shared" ca="1" si="215"/>
        <v>#N/A</v>
      </c>
      <c r="DV152" s="9" t="str">
        <f ca="1">IF(ISERROR(VLOOKUP(DU152*60,単価表!$B$4:$H$51,$AY$3,FALSE)),"",VLOOKUP(DU152*60,単価表!$B$4:$H$51,$AY$3,FALSE))</f>
        <v/>
      </c>
      <c r="DW152" s="9" t="str">
        <f ca="1">IF(DV152="","",DV152+IF(OR(TEXT($AX$3,"000000")="651000",TEXT($AX$3,"000000")="652000",TEXT($AX$3,"000000")="653000"),VLOOKUP(DU152*60,単価表!$B$4:$H$51,$AZ$3,FALSE),0))</f>
        <v/>
      </c>
      <c r="DX152" s="9" t="str">
        <f t="shared" si="216"/>
        <v/>
      </c>
      <c r="DY152" s="9" t="str">
        <f t="shared" si="217"/>
        <v/>
      </c>
      <c r="DZ152" s="9" cm="1">
        <f t="array" ref="DZ152">IF(AND($B152&lt;&gt;"",$F152&lt;&gt;"",$J152&lt;&gt;"",OR($N152&lt;&gt;"",$Q152&lt;&gt;"",$T152&lt;&gt;"")),SUM(($BE$17:$BE$192&lt;&gt;ROW($B152))*($BF$17:$BF$192=$B152)*($BH$17:$BH$192&gt;$F152)*($BG$17:$BG$192&lt;$J152)),0)</f>
        <v>0</v>
      </c>
      <c r="EA152" s="9" cm="1">
        <f t="array" ref="EA152">IF(AND($B152&lt;&gt;"",$F152&lt;&gt;"",$J152&lt;&gt;"",OR($N152&lt;&gt;"",$Q152&lt;&gt;"",$T152&lt;&gt;"")),SUM(($BY$17:$BY$192&lt;&gt;ROW($B152))*($BZ$17:$BZ$192=$B152)*($CB$17:$CB$192&gt;$F152)*($CA$17:$CA$192&lt;$J152)),0)</f>
        <v>0</v>
      </c>
      <c r="EB152" s="9" cm="1">
        <f t="array" ref="EB152">IF(AND($B152&lt;&gt;"",$F152&lt;&gt;"",$J152&lt;&gt;"",OR($N152&lt;&gt;"",$Q152&lt;&gt;"",$T152&lt;&gt;"")),SUM(($CS$17:$CS$192&lt;&gt;ROW($B152))*($CT$17:$CT$192=$B152)*($CV$17:$CV$192&gt;$F152)*($CU$17:$CU$192&lt;$J152)),0)</f>
        <v>0</v>
      </c>
      <c r="EC152" s="9" cm="1">
        <f t="array" ref="EC152">IF(AND($B152&lt;&gt;"",$F152&lt;&gt;"",$J152&lt;&gt;"",OR($N152&lt;&gt;"",$Q152&lt;&gt;"",$T152&lt;&gt;"")),SUM(($DM$17:$DM$192&lt;&gt;ROW($B152))*($DN$17:$DN$192=$B152)*($DP$17:$DP$192&gt;$F152)*($DO$17:$DO$192&lt;$J152)),0)</f>
        <v>0</v>
      </c>
      <c r="ED152" s="9">
        <f t="shared" ca="1" si="218"/>
        <v>0</v>
      </c>
    </row>
    <row r="153" spans="2:134" ht="18" customHeight="1" x14ac:dyDescent="0.4">
      <c r="B153" s="125" t="s">
        <v>6</v>
      </c>
      <c r="C153" s="102"/>
      <c r="D153" s="102"/>
      <c r="E153" s="102"/>
      <c r="F153" s="102"/>
      <c r="G153" s="103"/>
      <c r="H153" s="126" t="str">
        <f>IF(H55&lt;&gt;"",H55,"")</f>
        <v/>
      </c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8"/>
      <c r="AE153" s="125" t="s">
        <v>7</v>
      </c>
      <c r="AF153" s="102"/>
      <c r="AG153" s="102"/>
      <c r="AH153" s="102"/>
      <c r="AI153" s="103"/>
      <c r="AJ153" s="63" t="str">
        <f>IF(AJ55&lt;&gt;"",AJ55,"")</f>
        <v/>
      </c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5"/>
      <c r="AX153" s="11"/>
      <c r="AY153" s="11"/>
      <c r="AZ153" s="22"/>
      <c r="BA153" s="22"/>
      <c r="BB153" s="12"/>
      <c r="BC153" s="11"/>
      <c r="BD153" s="11"/>
      <c r="BE153" s="9" t="str">
        <f t="shared" si="176"/>
        <v/>
      </c>
      <c r="BF153" s="9" t="str">
        <f t="shared" si="177"/>
        <v/>
      </c>
      <c r="BG153" s="21" t="str">
        <f t="shared" si="178"/>
        <v/>
      </c>
      <c r="BH153" s="21" t="str">
        <f t="shared" si="179"/>
        <v/>
      </c>
      <c r="BI153" s="9" t="str">
        <f t="shared" si="219"/>
        <v/>
      </c>
      <c r="BJ153" s="10" t="str">
        <f t="shared" si="180"/>
        <v/>
      </c>
      <c r="BK153" s="9" t="str">
        <f t="shared" si="181"/>
        <v/>
      </c>
      <c r="BL153" s="9" t="str">
        <f t="shared" si="182"/>
        <v/>
      </c>
      <c r="BM153" s="9" t="str">
        <f t="shared" si="183"/>
        <v/>
      </c>
      <c r="BN153" s="9" t="e">
        <f ca="1">IF(AND($AX$3&lt;&gt;"",BG153&lt;&gt;"",BI153&gt;=IF(BI154="",0,BI154)),SUM(INDIRECT("bm"&amp;ROW()-BI153+1):BM153),"")</f>
        <v>#N/A</v>
      </c>
      <c r="BO153" s="9" t="e">
        <f t="shared" ca="1" si="184"/>
        <v>#N/A</v>
      </c>
      <c r="BP153" s="9" t="str">
        <f ca="1">IF(ISERROR(VLOOKUP(BO153*60,単価表!$B$4:$H$51,$AY$3,FALSE)),"",VLOOKUP(BO153*60,単価表!$B$4:$H$51,$AY$3,FALSE))</f>
        <v/>
      </c>
      <c r="BQ153" s="9" t="str">
        <f t="shared" si="185"/>
        <v/>
      </c>
      <c r="BR153" s="9" t="str">
        <f t="shared" si="186"/>
        <v/>
      </c>
      <c r="BS153" s="13"/>
      <c r="BT153" s="13"/>
      <c r="BU153" s="22"/>
      <c r="BV153" s="22"/>
      <c r="BW153" s="13"/>
      <c r="BX153" s="13"/>
      <c r="BY153" s="9" t="str">
        <f t="shared" si="187"/>
        <v/>
      </c>
      <c r="BZ153" s="9" t="str">
        <f t="shared" si="188"/>
        <v/>
      </c>
      <c r="CA153" s="21" t="str">
        <f t="shared" si="189"/>
        <v/>
      </c>
      <c r="CB153" s="21" t="str">
        <f t="shared" si="190"/>
        <v/>
      </c>
      <c r="CC153" s="9" t="str">
        <f t="shared" si="220"/>
        <v/>
      </c>
      <c r="CD153" s="9" t="str">
        <f t="shared" si="191"/>
        <v/>
      </c>
      <c r="CE153" s="9" t="str">
        <f t="shared" si="192"/>
        <v/>
      </c>
      <c r="CF153" s="9" t="e">
        <f ca="1">IF(AND($AX$3&lt;&gt;"",CA153&lt;&gt;"",CC153&gt;=IF(CC154="",0,CC154)),SUM(INDIRECT("ce"&amp;ROW()-CC153+1):CE153),"")</f>
        <v>#N/A</v>
      </c>
      <c r="CG153" s="9" t="e">
        <f t="shared" ca="1" si="193"/>
        <v>#N/A</v>
      </c>
      <c r="CH153" s="9" t="str">
        <f ca="1">IF(ISERROR(VLOOKUP(CG153*60,単価表!$B$4:$H$51,$AY$3,FALSE)),"",VLOOKUP(CG153*60,単価表!$B$4:$H$51,$AY$3,FALSE))</f>
        <v/>
      </c>
      <c r="CI153" s="9" t="str">
        <f ca="1">IF(CH153="","",CH153+IF(OR(TEXT($AX$3,"000000")="651000",TEXT($AX$3,"000000")="652000",TEXT($AX$3,"000000")="653000"),VLOOKUP(CG153*60,単価表!$B$4:$H$51,$AZ$3,FALSE),0))</f>
        <v/>
      </c>
      <c r="CJ153" s="9" t="str">
        <f t="shared" si="194"/>
        <v/>
      </c>
      <c r="CK153" s="9" t="str">
        <f t="shared" si="195"/>
        <v/>
      </c>
      <c r="CL153" s="11"/>
      <c r="CM153" s="11"/>
      <c r="CN153" s="22"/>
      <c r="CO153" s="22"/>
      <c r="CP153" s="10" t="str">
        <f t="shared" si="196"/>
        <v/>
      </c>
      <c r="CQ153" s="11"/>
      <c r="CR153" s="11"/>
      <c r="CS153" s="9" t="str">
        <f t="shared" si="197"/>
        <v/>
      </c>
      <c r="CT153" s="9" t="str">
        <f t="shared" si="198"/>
        <v/>
      </c>
      <c r="CU153" s="21" t="str">
        <f t="shared" si="199"/>
        <v/>
      </c>
      <c r="CV153" s="21" t="str">
        <f t="shared" si="200"/>
        <v/>
      </c>
      <c r="CW153" s="9" t="str">
        <f t="shared" si="221"/>
        <v/>
      </c>
      <c r="CX153" s="9" t="str">
        <f t="shared" si="201"/>
        <v/>
      </c>
      <c r="CY153" s="9" t="str">
        <f t="shared" si="202"/>
        <v/>
      </c>
      <c r="CZ153" s="9" t="str">
        <f t="shared" si="203"/>
        <v/>
      </c>
      <c r="DA153" s="9" t="str">
        <f t="shared" si="204"/>
        <v/>
      </c>
      <c r="DB153" s="9" t="e">
        <f ca="1">IF(AND($AX$3&lt;&gt;"",CU153&lt;&gt;"",CW153&gt;=IF(CW154="",0,CW154)),SUM(INDIRECT("da"&amp;ROW()-CW153+1):DA153),"")</f>
        <v>#N/A</v>
      </c>
      <c r="DC153" s="9" t="e">
        <f t="shared" ca="1" si="205"/>
        <v>#N/A</v>
      </c>
      <c r="DD153" s="9" t="str">
        <f ca="1">IF(ISERROR(VLOOKUP(DC153*60,単価表!$B$4:$G$51,$AY$3,FALSE)),"",VLOOKUP(DC153*60,単価表!$B$4:$G$51,$AY$3,FALSE))</f>
        <v/>
      </c>
      <c r="DE153" s="9" t="str">
        <f t="shared" si="206"/>
        <v/>
      </c>
      <c r="DF153" s="9" t="str">
        <f t="shared" si="207"/>
        <v/>
      </c>
      <c r="DG153" s="13"/>
      <c r="DH153" s="13"/>
      <c r="DI153" s="22"/>
      <c r="DJ153" s="22"/>
      <c r="DK153" s="10" t="str">
        <f t="shared" si="208"/>
        <v/>
      </c>
      <c r="DL153" s="13"/>
      <c r="DM153" s="9" t="str">
        <f t="shared" si="209"/>
        <v/>
      </c>
      <c r="DN153" s="9" t="str">
        <f t="shared" si="210"/>
        <v/>
      </c>
      <c r="DO153" s="21" t="str">
        <f t="shared" si="211"/>
        <v/>
      </c>
      <c r="DP153" s="21" t="str">
        <f t="shared" si="212"/>
        <v/>
      </c>
      <c r="DQ153" s="9" t="str">
        <f t="shared" si="222"/>
        <v/>
      </c>
      <c r="DR153" s="9" t="str">
        <f t="shared" si="213"/>
        <v/>
      </c>
      <c r="DS153" s="9" t="str">
        <f t="shared" si="214"/>
        <v/>
      </c>
      <c r="DT153" s="9" t="e">
        <f ca="1">IF(AND($AX$3&lt;&gt;"",DO153&lt;&gt;"",DQ153&gt;=IF(DQ154="",0,DQ154)),SUM(INDIRECT("ds"&amp;ROW()-DQ153+1):DS153),"")</f>
        <v>#N/A</v>
      </c>
      <c r="DU153" s="9" t="e">
        <f t="shared" ca="1" si="215"/>
        <v>#N/A</v>
      </c>
      <c r="DV153" s="9" t="str">
        <f ca="1">IF(ISERROR(VLOOKUP(DU153*60,単価表!$B$4:$H$51,$AY$3,FALSE)),"",VLOOKUP(DU153*60,単価表!$B$4:$H$51,$AY$3,FALSE))</f>
        <v/>
      </c>
      <c r="DW153" s="9" t="str">
        <f ca="1">IF(DV153="","",DV153+IF(OR(TEXT($AX$3,"000000")="651000",TEXT($AX$3,"000000")="652000",TEXT($AX$3,"000000")="653000"),VLOOKUP(DU153*60,単価表!$B$4:$H$51,$AZ$3,FALSE),0))</f>
        <v/>
      </c>
      <c r="DX153" s="9" t="str">
        <f t="shared" si="216"/>
        <v/>
      </c>
      <c r="DY153" s="9" t="str">
        <f t="shared" si="217"/>
        <v/>
      </c>
      <c r="DZ153" s="9" cm="1">
        <f t="array" ref="DZ153">IF(AND($B153&lt;&gt;"",$F153&lt;&gt;"",$J153&lt;&gt;"",OR($N153&lt;&gt;"",$Q153&lt;&gt;"",$T153&lt;&gt;"")),SUM(($BE$17:$BE$192&lt;&gt;ROW($B153))*($BF$17:$BF$192=$B153)*($BH$17:$BH$192&gt;$F153)*($BG$17:$BG$192&lt;$J153)),0)</f>
        <v>0</v>
      </c>
      <c r="EA153" s="9" cm="1">
        <f t="array" ref="EA153">IF(AND($B153&lt;&gt;"",$F153&lt;&gt;"",$J153&lt;&gt;"",OR($N153&lt;&gt;"",$Q153&lt;&gt;"",$T153&lt;&gt;"")),SUM(($BY$17:$BY$192&lt;&gt;ROW($B153))*($BZ$17:$BZ$192=$B153)*($CB$17:$CB$192&gt;$F153)*($CA$17:$CA$192&lt;$J153)),0)</f>
        <v>0</v>
      </c>
      <c r="EB153" s="9" cm="1">
        <f t="array" ref="EB153">IF(AND($B153&lt;&gt;"",$F153&lt;&gt;"",$J153&lt;&gt;"",OR($N153&lt;&gt;"",$Q153&lt;&gt;"",$T153&lt;&gt;"")),SUM(($CS$17:$CS$192&lt;&gt;ROW($B153))*($CT$17:$CT$192=$B153)*($CV$17:$CV$192&gt;$F153)*($CU$17:$CU$192&lt;$J153)),0)</f>
        <v>0</v>
      </c>
      <c r="EC153" s="9" cm="1">
        <f t="array" ref="EC153">IF(AND($B153&lt;&gt;"",$F153&lt;&gt;"",$J153&lt;&gt;"",OR($N153&lt;&gt;"",$Q153&lt;&gt;"",$T153&lt;&gt;"")),SUM(($DM$17:$DM$192&lt;&gt;ROW($B153))*($DN$17:$DN$192=$B153)*($DP$17:$DP$192&gt;$F153)*($DO$17:$DO$192&lt;$J153)),0)</f>
        <v>0</v>
      </c>
      <c r="ED153" s="9">
        <f t="shared" ca="1" si="218"/>
        <v>0</v>
      </c>
    </row>
    <row r="154" spans="2:134" ht="18" customHeight="1" x14ac:dyDescent="0.4">
      <c r="B154" s="107"/>
      <c r="C154" s="108"/>
      <c r="D154" s="108"/>
      <c r="E154" s="108"/>
      <c r="F154" s="108"/>
      <c r="G154" s="109"/>
      <c r="H154" s="129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1"/>
      <c r="AE154" s="107"/>
      <c r="AF154" s="108"/>
      <c r="AG154" s="108"/>
      <c r="AH154" s="108"/>
      <c r="AI154" s="109"/>
      <c r="AJ154" s="66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8"/>
      <c r="AX154" s="11"/>
      <c r="AY154" s="11"/>
      <c r="AZ154" s="22"/>
      <c r="BA154" s="22"/>
      <c r="BB154" s="12"/>
      <c r="BC154" s="11"/>
      <c r="BD154" s="11"/>
      <c r="BE154" s="9" t="str">
        <f t="shared" si="176"/>
        <v/>
      </c>
      <c r="BF154" s="9" t="str">
        <f t="shared" si="177"/>
        <v/>
      </c>
      <c r="BG154" s="21" t="str">
        <f t="shared" si="178"/>
        <v/>
      </c>
      <c r="BH154" s="21" t="str">
        <f t="shared" si="179"/>
        <v/>
      </c>
      <c r="BI154" s="9" t="str">
        <f t="shared" si="219"/>
        <v/>
      </c>
      <c r="BJ154" s="10" t="str">
        <f t="shared" si="180"/>
        <v/>
      </c>
      <c r="BK154" s="9" t="str">
        <f t="shared" si="181"/>
        <v/>
      </c>
      <c r="BL154" s="9" t="str">
        <f t="shared" si="182"/>
        <v/>
      </c>
      <c r="BM154" s="9" t="str">
        <f t="shared" si="183"/>
        <v/>
      </c>
      <c r="BN154" s="9" t="e">
        <f ca="1">IF(AND($AX$3&lt;&gt;"",BG154&lt;&gt;"",BI154&gt;=IF(BI155="",0,BI155)),SUM(INDIRECT("bm"&amp;ROW()-BI154+1):BM154),"")</f>
        <v>#N/A</v>
      </c>
      <c r="BO154" s="9" t="e">
        <f t="shared" ca="1" si="184"/>
        <v>#N/A</v>
      </c>
      <c r="BP154" s="9" t="str">
        <f ca="1">IF(ISERROR(VLOOKUP(BO154*60,単価表!$B$4:$H$51,$AY$3,FALSE)),"",VLOOKUP(BO154*60,単価表!$B$4:$H$51,$AY$3,FALSE))</f>
        <v/>
      </c>
      <c r="BQ154" s="9" t="str">
        <f t="shared" si="185"/>
        <v/>
      </c>
      <c r="BR154" s="9" t="str">
        <f t="shared" si="186"/>
        <v/>
      </c>
      <c r="BS154" s="13"/>
      <c r="BT154" s="13"/>
      <c r="BU154" s="22"/>
      <c r="BV154" s="22"/>
      <c r="BW154" s="13"/>
      <c r="BX154" s="13"/>
      <c r="BY154" s="9" t="str">
        <f t="shared" si="187"/>
        <v/>
      </c>
      <c r="BZ154" s="9" t="str">
        <f t="shared" si="188"/>
        <v/>
      </c>
      <c r="CA154" s="21" t="str">
        <f t="shared" si="189"/>
        <v/>
      </c>
      <c r="CB154" s="21" t="str">
        <f t="shared" si="190"/>
        <v/>
      </c>
      <c r="CC154" s="9" t="str">
        <f t="shared" si="220"/>
        <v/>
      </c>
      <c r="CD154" s="9" t="str">
        <f t="shared" si="191"/>
        <v/>
      </c>
      <c r="CE154" s="9" t="str">
        <f t="shared" si="192"/>
        <v/>
      </c>
      <c r="CF154" s="9" t="e">
        <f ca="1">IF(AND($AX$3&lt;&gt;"",CA154&lt;&gt;"",CC154&gt;=IF(CC155="",0,CC155)),SUM(INDIRECT("ce"&amp;ROW()-CC154+1):CE154),"")</f>
        <v>#N/A</v>
      </c>
      <c r="CG154" s="9" t="e">
        <f t="shared" ca="1" si="193"/>
        <v>#N/A</v>
      </c>
      <c r="CH154" s="9" t="str">
        <f ca="1">IF(ISERROR(VLOOKUP(CG154*60,単価表!$B$4:$H$51,$AY$3,FALSE)),"",VLOOKUP(CG154*60,単価表!$B$4:$H$51,$AY$3,FALSE))</f>
        <v/>
      </c>
      <c r="CI154" s="9" t="str">
        <f ca="1">IF(CH154="","",CH154+IF(OR(TEXT($AX$3,"000000")="651000",TEXT($AX$3,"000000")="652000",TEXT($AX$3,"000000")="653000"),VLOOKUP(CG154*60,単価表!$B$4:$H$51,$AZ$3,FALSE),0))</f>
        <v/>
      </c>
      <c r="CJ154" s="9" t="str">
        <f t="shared" si="194"/>
        <v/>
      </c>
      <c r="CK154" s="9" t="str">
        <f t="shared" si="195"/>
        <v/>
      </c>
      <c r="CL154" s="11"/>
      <c r="CM154" s="11"/>
      <c r="CN154" s="22"/>
      <c r="CO154" s="22"/>
      <c r="CP154" s="10" t="str">
        <f t="shared" si="196"/>
        <v/>
      </c>
      <c r="CQ154" s="11"/>
      <c r="CR154" s="11"/>
      <c r="CS154" s="9" t="str">
        <f t="shared" si="197"/>
        <v/>
      </c>
      <c r="CT154" s="9" t="str">
        <f t="shared" si="198"/>
        <v/>
      </c>
      <c r="CU154" s="21" t="str">
        <f t="shared" si="199"/>
        <v/>
      </c>
      <c r="CV154" s="21" t="str">
        <f t="shared" si="200"/>
        <v/>
      </c>
      <c r="CW154" s="9" t="str">
        <f t="shared" si="221"/>
        <v/>
      </c>
      <c r="CX154" s="9" t="str">
        <f t="shared" si="201"/>
        <v/>
      </c>
      <c r="CY154" s="9" t="str">
        <f t="shared" si="202"/>
        <v/>
      </c>
      <c r="CZ154" s="9" t="str">
        <f t="shared" si="203"/>
        <v/>
      </c>
      <c r="DA154" s="9" t="str">
        <f t="shared" si="204"/>
        <v/>
      </c>
      <c r="DB154" s="9" t="e">
        <f ca="1">IF(AND($AX$3&lt;&gt;"",CU154&lt;&gt;"",CW154&gt;=IF(CW155="",0,CW155)),SUM(INDIRECT("da"&amp;ROW()-CW154+1):DA154),"")</f>
        <v>#N/A</v>
      </c>
      <c r="DC154" s="9" t="e">
        <f t="shared" ca="1" si="205"/>
        <v>#N/A</v>
      </c>
      <c r="DD154" s="9" t="str">
        <f ca="1">IF(ISERROR(VLOOKUP(DC154*60,単価表!$B$4:$G$51,$AY$3,FALSE)),"",VLOOKUP(DC154*60,単価表!$B$4:$G$51,$AY$3,FALSE))</f>
        <v/>
      </c>
      <c r="DE154" s="9" t="str">
        <f t="shared" si="206"/>
        <v/>
      </c>
      <c r="DF154" s="9" t="str">
        <f t="shared" si="207"/>
        <v/>
      </c>
      <c r="DG154" s="13"/>
      <c r="DH154" s="13"/>
      <c r="DI154" s="22"/>
      <c r="DJ154" s="22"/>
      <c r="DK154" s="10" t="str">
        <f t="shared" si="208"/>
        <v/>
      </c>
      <c r="DL154" s="13"/>
      <c r="DM154" s="9" t="str">
        <f t="shared" si="209"/>
        <v/>
      </c>
      <c r="DN154" s="9" t="str">
        <f t="shared" si="210"/>
        <v/>
      </c>
      <c r="DO154" s="21" t="str">
        <f t="shared" si="211"/>
        <v/>
      </c>
      <c r="DP154" s="21" t="str">
        <f t="shared" si="212"/>
        <v/>
      </c>
      <c r="DQ154" s="9" t="str">
        <f t="shared" si="222"/>
        <v/>
      </c>
      <c r="DR154" s="9" t="str">
        <f t="shared" si="213"/>
        <v/>
      </c>
      <c r="DS154" s="9" t="str">
        <f t="shared" si="214"/>
        <v/>
      </c>
      <c r="DT154" s="9" t="e">
        <f ca="1">IF(AND($AX$3&lt;&gt;"",DO154&lt;&gt;"",DQ154&gt;=IF(DQ155="",0,DQ155)),SUM(INDIRECT("ds"&amp;ROW()-DQ154+1):DS154),"")</f>
        <v>#N/A</v>
      </c>
      <c r="DU154" s="9" t="e">
        <f t="shared" ca="1" si="215"/>
        <v>#N/A</v>
      </c>
      <c r="DV154" s="9" t="str">
        <f ca="1">IF(ISERROR(VLOOKUP(DU154*60,単価表!$B$4:$H$51,$AY$3,FALSE)),"",VLOOKUP(DU154*60,単価表!$B$4:$H$51,$AY$3,FALSE))</f>
        <v/>
      </c>
      <c r="DW154" s="9" t="str">
        <f ca="1">IF(DV154="","",DV154+IF(OR(TEXT($AX$3,"000000")="651000",TEXT($AX$3,"000000")="652000",TEXT($AX$3,"000000")="653000"),VLOOKUP(DU154*60,単価表!$B$4:$H$51,$AZ$3,FALSE),0))</f>
        <v/>
      </c>
      <c r="DX154" s="9" t="str">
        <f t="shared" si="216"/>
        <v/>
      </c>
      <c r="DY154" s="9" t="str">
        <f t="shared" si="217"/>
        <v/>
      </c>
      <c r="DZ154" s="9" cm="1">
        <f t="array" ref="DZ154">IF(AND($B154&lt;&gt;"",$F154&lt;&gt;"",$J154&lt;&gt;"",OR($N154&lt;&gt;"",$Q154&lt;&gt;"",$T154&lt;&gt;"")),SUM(($BE$17:$BE$192&lt;&gt;ROW($B154))*($BF$17:$BF$192=$B154)*($BH$17:$BH$192&gt;$F154)*($BG$17:$BG$192&lt;$J154)),0)</f>
        <v>0</v>
      </c>
      <c r="EA154" s="9" cm="1">
        <f t="array" ref="EA154">IF(AND($B154&lt;&gt;"",$F154&lt;&gt;"",$J154&lt;&gt;"",OR($N154&lt;&gt;"",$Q154&lt;&gt;"",$T154&lt;&gt;"")),SUM(($BY$17:$BY$192&lt;&gt;ROW($B154))*($BZ$17:$BZ$192=$B154)*($CB$17:$CB$192&gt;$F154)*($CA$17:$CA$192&lt;$J154)),0)</f>
        <v>0</v>
      </c>
      <c r="EB154" s="9" cm="1">
        <f t="array" ref="EB154">IF(AND($B154&lt;&gt;"",$F154&lt;&gt;"",$J154&lt;&gt;"",OR($N154&lt;&gt;"",$Q154&lt;&gt;"",$T154&lt;&gt;"")),SUM(($CS$17:$CS$192&lt;&gt;ROW($B154))*($CT$17:$CT$192=$B154)*($CV$17:$CV$192&gt;$F154)*($CU$17:$CU$192&lt;$J154)),0)</f>
        <v>0</v>
      </c>
      <c r="EC154" s="9" cm="1">
        <f t="array" ref="EC154">IF(AND($B154&lt;&gt;"",$F154&lt;&gt;"",$J154&lt;&gt;"",OR($N154&lt;&gt;"",$Q154&lt;&gt;"",$T154&lt;&gt;"")),SUM(($DM$17:$DM$192&lt;&gt;ROW($B154))*($DN$17:$DN$192=$B154)*($DP$17:$DP$192&gt;$F154)*($DO$17:$DO$192&lt;$J154)),0)</f>
        <v>0</v>
      </c>
      <c r="ED154" s="9">
        <f t="shared" ca="1" si="218"/>
        <v>0</v>
      </c>
    </row>
    <row r="155" spans="2:134" ht="18" customHeight="1" x14ac:dyDescent="0.4">
      <c r="B155" s="36" t="s">
        <v>8</v>
      </c>
      <c r="C155" s="37"/>
      <c r="D155" s="38"/>
      <c r="E155" s="36" t="s">
        <v>9</v>
      </c>
      <c r="F155" s="37"/>
      <c r="G155" s="38"/>
      <c r="H155" s="119" t="str">
        <f>IF(H57&lt;&gt;"",H57,"")</f>
        <v/>
      </c>
      <c r="I155" s="120"/>
      <c r="J155" s="120"/>
      <c r="K155" s="120"/>
      <c r="L155" s="120"/>
      <c r="M155" s="120"/>
      <c r="N155" s="120"/>
      <c r="O155" s="121"/>
      <c r="P155" s="36" t="s">
        <v>11</v>
      </c>
      <c r="Q155" s="102"/>
      <c r="R155" s="103"/>
      <c r="S155" s="36" t="s">
        <v>9</v>
      </c>
      <c r="T155" s="37"/>
      <c r="U155" s="38"/>
      <c r="V155" s="119" t="str">
        <f>IF(V57&lt;&gt;"",V57,"")</f>
        <v/>
      </c>
      <c r="W155" s="120"/>
      <c r="X155" s="120"/>
      <c r="Y155" s="120"/>
      <c r="Z155" s="120"/>
      <c r="AA155" s="120"/>
      <c r="AB155" s="120"/>
      <c r="AC155" s="120"/>
      <c r="AD155" s="121"/>
      <c r="AE155" s="36" t="s">
        <v>12</v>
      </c>
      <c r="AF155" s="102"/>
      <c r="AG155" s="102"/>
      <c r="AH155" s="102"/>
      <c r="AI155" s="103"/>
      <c r="AJ155" s="110" t="str">
        <f>IF(AJ57&lt;&gt;"",AJ57,"")</f>
        <v/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2"/>
      <c r="AX155" s="11"/>
      <c r="AY155" s="11"/>
      <c r="AZ155" s="22"/>
      <c r="BA155" s="22"/>
      <c r="BB155" s="12"/>
      <c r="BC155" s="11"/>
      <c r="BD155" s="11"/>
      <c r="BE155" s="9" t="str">
        <f t="shared" si="176"/>
        <v/>
      </c>
      <c r="BF155" s="9" t="str">
        <f t="shared" si="177"/>
        <v/>
      </c>
      <c r="BG155" s="21" t="str">
        <f t="shared" si="178"/>
        <v/>
      </c>
      <c r="BH155" s="21" t="str">
        <f t="shared" si="179"/>
        <v/>
      </c>
      <c r="BI155" s="9" t="str">
        <f t="shared" si="219"/>
        <v/>
      </c>
      <c r="BJ155" s="10" t="str">
        <f t="shared" si="180"/>
        <v/>
      </c>
      <c r="BK155" s="9" t="str">
        <f t="shared" si="181"/>
        <v/>
      </c>
      <c r="BL155" s="9" t="str">
        <f t="shared" si="182"/>
        <v/>
      </c>
      <c r="BM155" s="9" t="str">
        <f t="shared" si="183"/>
        <v/>
      </c>
      <c r="BN155" s="9" t="e">
        <f ca="1">IF(AND($AX$3&lt;&gt;"",BG155&lt;&gt;"",BI155&gt;=IF(BI156="",0,BI156)),SUM(INDIRECT("bm"&amp;ROW()-BI155+1):BM155),"")</f>
        <v>#N/A</v>
      </c>
      <c r="BO155" s="9" t="e">
        <f t="shared" ca="1" si="184"/>
        <v>#N/A</v>
      </c>
      <c r="BP155" s="9" t="str">
        <f ca="1">IF(ISERROR(VLOOKUP(BO155*60,単価表!$B$4:$H$51,$AY$3,FALSE)),"",VLOOKUP(BO155*60,単価表!$B$4:$H$51,$AY$3,FALSE))</f>
        <v/>
      </c>
      <c r="BQ155" s="9" t="str">
        <f t="shared" si="185"/>
        <v/>
      </c>
      <c r="BR155" s="9" t="str">
        <f t="shared" si="186"/>
        <v/>
      </c>
      <c r="BS155" s="13"/>
      <c r="BT155" s="13"/>
      <c r="BU155" s="22"/>
      <c r="BV155" s="22"/>
      <c r="BW155" s="13"/>
      <c r="BX155" s="13"/>
      <c r="BY155" s="9" t="str">
        <f t="shared" si="187"/>
        <v/>
      </c>
      <c r="BZ155" s="9" t="str">
        <f t="shared" si="188"/>
        <v/>
      </c>
      <c r="CA155" s="21" t="str">
        <f t="shared" si="189"/>
        <v/>
      </c>
      <c r="CB155" s="21" t="str">
        <f t="shared" si="190"/>
        <v/>
      </c>
      <c r="CC155" s="9" t="str">
        <f t="shared" si="220"/>
        <v/>
      </c>
      <c r="CD155" s="9" t="str">
        <f t="shared" si="191"/>
        <v/>
      </c>
      <c r="CE155" s="9" t="str">
        <f t="shared" si="192"/>
        <v/>
      </c>
      <c r="CF155" s="9" t="e">
        <f ca="1">IF(AND($AX$3&lt;&gt;"",CA155&lt;&gt;"",CC155&gt;=IF(CC156="",0,CC156)),SUM(INDIRECT("ce"&amp;ROW()-CC155+1):CE155),"")</f>
        <v>#N/A</v>
      </c>
      <c r="CG155" s="9" t="e">
        <f t="shared" ca="1" si="193"/>
        <v>#N/A</v>
      </c>
      <c r="CH155" s="9" t="str">
        <f ca="1">IF(ISERROR(VLOOKUP(CG155*60,単価表!$B$4:$H$51,$AY$3,FALSE)),"",VLOOKUP(CG155*60,単価表!$B$4:$H$51,$AY$3,FALSE))</f>
        <v/>
      </c>
      <c r="CI155" s="9" t="str">
        <f ca="1">IF(CH155="","",CH155+IF(OR(TEXT($AX$3,"000000")="651000",TEXT($AX$3,"000000")="652000",TEXT($AX$3,"000000")="653000"),VLOOKUP(CG155*60,単価表!$B$4:$H$51,$AZ$3,FALSE),0))</f>
        <v/>
      </c>
      <c r="CJ155" s="9" t="str">
        <f t="shared" si="194"/>
        <v/>
      </c>
      <c r="CK155" s="9" t="str">
        <f t="shared" si="195"/>
        <v/>
      </c>
      <c r="CL155" s="11"/>
      <c r="CM155" s="11"/>
      <c r="CN155" s="22"/>
      <c r="CO155" s="22"/>
      <c r="CP155" s="10" t="str">
        <f t="shared" si="196"/>
        <v/>
      </c>
      <c r="CQ155" s="11"/>
      <c r="CR155" s="11"/>
      <c r="CS155" s="9" t="str">
        <f t="shared" si="197"/>
        <v/>
      </c>
      <c r="CT155" s="9" t="str">
        <f t="shared" si="198"/>
        <v/>
      </c>
      <c r="CU155" s="21" t="str">
        <f t="shared" si="199"/>
        <v/>
      </c>
      <c r="CV155" s="21" t="str">
        <f t="shared" si="200"/>
        <v/>
      </c>
      <c r="CW155" s="9" t="str">
        <f t="shared" si="221"/>
        <v/>
      </c>
      <c r="CX155" s="9" t="str">
        <f t="shared" si="201"/>
        <v/>
      </c>
      <c r="CY155" s="9" t="str">
        <f t="shared" si="202"/>
        <v/>
      </c>
      <c r="CZ155" s="9" t="str">
        <f t="shared" si="203"/>
        <v/>
      </c>
      <c r="DA155" s="9" t="str">
        <f t="shared" si="204"/>
        <v/>
      </c>
      <c r="DB155" s="9" t="e">
        <f ca="1">IF(AND($AX$3&lt;&gt;"",CU155&lt;&gt;"",CW155&gt;=IF(CW156="",0,CW156)),SUM(INDIRECT("da"&amp;ROW()-CW155+1):DA155),"")</f>
        <v>#N/A</v>
      </c>
      <c r="DC155" s="9" t="e">
        <f t="shared" ca="1" si="205"/>
        <v>#N/A</v>
      </c>
      <c r="DD155" s="9" t="str">
        <f ca="1">IF(ISERROR(VLOOKUP(DC155*60,単価表!$B$4:$G$51,$AY$3,FALSE)),"",VLOOKUP(DC155*60,単価表!$B$4:$G$51,$AY$3,FALSE))</f>
        <v/>
      </c>
      <c r="DE155" s="9" t="str">
        <f t="shared" si="206"/>
        <v/>
      </c>
      <c r="DF155" s="9" t="str">
        <f t="shared" si="207"/>
        <v/>
      </c>
      <c r="DG155" s="13"/>
      <c r="DH155" s="13"/>
      <c r="DI155" s="22"/>
      <c r="DJ155" s="22"/>
      <c r="DK155" s="10" t="str">
        <f t="shared" si="208"/>
        <v/>
      </c>
      <c r="DL155" s="13"/>
      <c r="DM155" s="9" t="str">
        <f t="shared" si="209"/>
        <v/>
      </c>
      <c r="DN155" s="9" t="str">
        <f t="shared" si="210"/>
        <v/>
      </c>
      <c r="DO155" s="21" t="str">
        <f t="shared" si="211"/>
        <v/>
      </c>
      <c r="DP155" s="21" t="str">
        <f t="shared" si="212"/>
        <v/>
      </c>
      <c r="DQ155" s="9" t="str">
        <f t="shared" si="222"/>
        <v/>
      </c>
      <c r="DR155" s="9" t="str">
        <f t="shared" si="213"/>
        <v/>
      </c>
      <c r="DS155" s="9" t="str">
        <f t="shared" si="214"/>
        <v/>
      </c>
      <c r="DT155" s="9" t="e">
        <f ca="1">IF(AND($AX$3&lt;&gt;"",DO155&lt;&gt;"",DQ155&gt;=IF(DQ156="",0,DQ156)),SUM(INDIRECT("ds"&amp;ROW()-DQ155+1):DS155),"")</f>
        <v>#N/A</v>
      </c>
      <c r="DU155" s="9" t="e">
        <f t="shared" ca="1" si="215"/>
        <v>#N/A</v>
      </c>
      <c r="DV155" s="9" t="str">
        <f ca="1">IF(ISERROR(VLOOKUP(DU155*60,単価表!$B$4:$H$51,$AY$3,FALSE)),"",VLOOKUP(DU155*60,単価表!$B$4:$H$51,$AY$3,FALSE))</f>
        <v/>
      </c>
      <c r="DW155" s="9" t="str">
        <f ca="1">IF(DV155="","",DV155+IF(OR(TEXT($AX$3,"000000")="651000",TEXT($AX$3,"000000")="652000",TEXT($AX$3,"000000")="653000"),VLOOKUP(DU155*60,単価表!$B$4:$H$51,$AZ$3,FALSE),0))</f>
        <v/>
      </c>
      <c r="DX155" s="9" t="str">
        <f t="shared" si="216"/>
        <v/>
      </c>
      <c r="DY155" s="9" t="str">
        <f t="shared" si="217"/>
        <v/>
      </c>
      <c r="DZ155" s="9" cm="1">
        <f t="array" ref="DZ155">IF(AND($B155&lt;&gt;"",$F155&lt;&gt;"",$J155&lt;&gt;"",OR($N155&lt;&gt;"",$Q155&lt;&gt;"",$T155&lt;&gt;"")),SUM(($BE$17:$BE$192&lt;&gt;ROW($B155))*($BF$17:$BF$192=$B155)*($BH$17:$BH$192&gt;$F155)*($BG$17:$BG$192&lt;$J155)),0)</f>
        <v>0</v>
      </c>
      <c r="EA155" s="9" cm="1">
        <f t="array" ref="EA155">IF(AND($B155&lt;&gt;"",$F155&lt;&gt;"",$J155&lt;&gt;"",OR($N155&lt;&gt;"",$Q155&lt;&gt;"",$T155&lt;&gt;"")),SUM(($BY$17:$BY$192&lt;&gt;ROW($B155))*($BZ$17:$BZ$192=$B155)*($CB$17:$CB$192&gt;$F155)*($CA$17:$CA$192&lt;$J155)),0)</f>
        <v>0</v>
      </c>
      <c r="EB155" s="9" cm="1">
        <f t="array" ref="EB155">IF(AND($B155&lt;&gt;"",$F155&lt;&gt;"",$J155&lt;&gt;"",OR($N155&lt;&gt;"",$Q155&lt;&gt;"",$T155&lt;&gt;"")),SUM(($CS$17:$CS$192&lt;&gt;ROW($B155))*($CT$17:$CT$192=$B155)*($CV$17:$CV$192&gt;$F155)*($CU$17:$CU$192&lt;$J155)),0)</f>
        <v>0</v>
      </c>
      <c r="EC155" s="9" cm="1">
        <f t="array" ref="EC155">IF(AND($B155&lt;&gt;"",$F155&lt;&gt;"",$J155&lt;&gt;"",OR($N155&lt;&gt;"",$Q155&lt;&gt;"",$T155&lt;&gt;"")),SUM(($DM$17:$DM$192&lt;&gt;ROW($B155))*($DN$17:$DN$192=$B155)*($DP$17:$DP$192&gt;$F155)*($DO$17:$DO$192&lt;$J155)),0)</f>
        <v>0</v>
      </c>
      <c r="ED155" s="9">
        <f t="shared" ca="1" si="218"/>
        <v>0</v>
      </c>
    </row>
    <row r="156" spans="2:134" ht="18" customHeight="1" x14ac:dyDescent="0.4">
      <c r="B156" s="39"/>
      <c r="C156" s="40"/>
      <c r="D156" s="41"/>
      <c r="E156" s="42"/>
      <c r="F156" s="43"/>
      <c r="G156" s="44"/>
      <c r="H156" s="122"/>
      <c r="I156" s="123"/>
      <c r="J156" s="123"/>
      <c r="K156" s="123"/>
      <c r="L156" s="123"/>
      <c r="M156" s="123"/>
      <c r="N156" s="123"/>
      <c r="O156" s="124"/>
      <c r="P156" s="104"/>
      <c r="Q156" s="105"/>
      <c r="R156" s="106"/>
      <c r="S156" s="42"/>
      <c r="T156" s="43"/>
      <c r="U156" s="44"/>
      <c r="V156" s="122"/>
      <c r="W156" s="123"/>
      <c r="X156" s="123"/>
      <c r="Y156" s="123"/>
      <c r="Z156" s="123"/>
      <c r="AA156" s="123"/>
      <c r="AB156" s="123"/>
      <c r="AC156" s="123"/>
      <c r="AD156" s="124"/>
      <c r="AE156" s="104"/>
      <c r="AF156" s="105"/>
      <c r="AG156" s="105"/>
      <c r="AH156" s="105"/>
      <c r="AI156" s="106"/>
      <c r="AJ156" s="113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5"/>
      <c r="AX156" s="11"/>
      <c r="AY156" s="11"/>
      <c r="AZ156" s="22"/>
      <c r="BA156" s="22"/>
      <c r="BB156" s="12"/>
      <c r="BC156" s="11"/>
      <c r="BD156" s="11"/>
      <c r="BE156" s="9" t="str">
        <f t="shared" si="176"/>
        <v/>
      </c>
      <c r="BF156" s="9" t="str">
        <f t="shared" si="177"/>
        <v/>
      </c>
      <c r="BG156" s="21" t="str">
        <f t="shared" si="178"/>
        <v/>
      </c>
      <c r="BH156" s="21" t="str">
        <f t="shared" si="179"/>
        <v/>
      </c>
      <c r="BI156" s="9" t="str">
        <f t="shared" si="219"/>
        <v/>
      </c>
      <c r="BJ156" s="10" t="str">
        <f t="shared" si="180"/>
        <v/>
      </c>
      <c r="BK156" s="9" t="str">
        <f t="shared" si="181"/>
        <v/>
      </c>
      <c r="BL156" s="9" t="str">
        <f t="shared" si="182"/>
        <v/>
      </c>
      <c r="BM156" s="9" t="str">
        <f t="shared" si="183"/>
        <v/>
      </c>
      <c r="BN156" s="9" t="e">
        <f ca="1">IF(AND($AX$3&lt;&gt;"",BG156&lt;&gt;"",BI156&gt;=IF(BI157="",0,BI157)),SUM(INDIRECT("bm"&amp;ROW()-BI156+1):BM156),"")</f>
        <v>#N/A</v>
      </c>
      <c r="BO156" s="9" t="e">
        <f t="shared" ca="1" si="184"/>
        <v>#N/A</v>
      </c>
      <c r="BP156" s="9" t="str">
        <f ca="1">IF(ISERROR(VLOOKUP(BO156*60,単価表!$B$4:$H$51,$AY$3,FALSE)),"",VLOOKUP(BO156*60,単価表!$B$4:$H$51,$AY$3,FALSE))</f>
        <v/>
      </c>
      <c r="BQ156" s="9" t="str">
        <f t="shared" si="185"/>
        <v/>
      </c>
      <c r="BR156" s="9" t="str">
        <f t="shared" si="186"/>
        <v/>
      </c>
      <c r="BS156" s="13"/>
      <c r="BT156" s="13"/>
      <c r="BU156" s="22"/>
      <c r="BV156" s="22"/>
      <c r="BW156" s="13"/>
      <c r="BX156" s="13"/>
      <c r="BY156" s="9" t="str">
        <f t="shared" si="187"/>
        <v/>
      </c>
      <c r="BZ156" s="9" t="str">
        <f t="shared" si="188"/>
        <v/>
      </c>
      <c r="CA156" s="21" t="str">
        <f t="shared" si="189"/>
        <v/>
      </c>
      <c r="CB156" s="21" t="str">
        <f t="shared" si="190"/>
        <v/>
      </c>
      <c r="CC156" s="9" t="str">
        <f t="shared" si="220"/>
        <v/>
      </c>
      <c r="CD156" s="9" t="str">
        <f t="shared" si="191"/>
        <v/>
      </c>
      <c r="CE156" s="9" t="str">
        <f t="shared" si="192"/>
        <v/>
      </c>
      <c r="CF156" s="9" t="e">
        <f ca="1">IF(AND($AX$3&lt;&gt;"",CA156&lt;&gt;"",CC156&gt;=IF(CC157="",0,CC157)),SUM(INDIRECT("ce"&amp;ROW()-CC156+1):CE156),"")</f>
        <v>#N/A</v>
      </c>
      <c r="CG156" s="9" t="e">
        <f t="shared" ca="1" si="193"/>
        <v>#N/A</v>
      </c>
      <c r="CH156" s="9" t="str">
        <f ca="1">IF(ISERROR(VLOOKUP(CG156*60,単価表!$B$4:$H$51,$AY$3,FALSE)),"",VLOOKUP(CG156*60,単価表!$B$4:$H$51,$AY$3,FALSE))</f>
        <v/>
      </c>
      <c r="CI156" s="9" t="str">
        <f ca="1">IF(CH156="","",CH156+IF(OR(TEXT($AX$3,"000000")="651000",TEXT($AX$3,"000000")="652000",TEXT($AX$3,"000000")="653000"),VLOOKUP(CG156*60,単価表!$B$4:$H$51,$AZ$3,FALSE),0))</f>
        <v/>
      </c>
      <c r="CJ156" s="9" t="str">
        <f t="shared" si="194"/>
        <v/>
      </c>
      <c r="CK156" s="9" t="str">
        <f t="shared" si="195"/>
        <v/>
      </c>
      <c r="CL156" s="11"/>
      <c r="CM156" s="11"/>
      <c r="CN156" s="22"/>
      <c r="CO156" s="22"/>
      <c r="CP156" s="10" t="str">
        <f t="shared" si="196"/>
        <v/>
      </c>
      <c r="CQ156" s="11"/>
      <c r="CR156" s="11"/>
      <c r="CS156" s="9" t="str">
        <f t="shared" si="197"/>
        <v/>
      </c>
      <c r="CT156" s="9" t="str">
        <f t="shared" si="198"/>
        <v/>
      </c>
      <c r="CU156" s="21" t="str">
        <f t="shared" si="199"/>
        <v/>
      </c>
      <c r="CV156" s="21" t="str">
        <f t="shared" si="200"/>
        <v/>
      </c>
      <c r="CW156" s="9" t="str">
        <f t="shared" si="221"/>
        <v/>
      </c>
      <c r="CX156" s="9" t="str">
        <f t="shared" si="201"/>
        <v/>
      </c>
      <c r="CY156" s="9" t="str">
        <f t="shared" si="202"/>
        <v/>
      </c>
      <c r="CZ156" s="9" t="str">
        <f t="shared" si="203"/>
        <v/>
      </c>
      <c r="DA156" s="9" t="str">
        <f t="shared" si="204"/>
        <v/>
      </c>
      <c r="DB156" s="9" t="e">
        <f ca="1">IF(AND($AX$3&lt;&gt;"",CU156&lt;&gt;"",CW156&gt;=IF(CW157="",0,CW157)),SUM(INDIRECT("da"&amp;ROW()-CW156+1):DA156),"")</f>
        <v>#N/A</v>
      </c>
      <c r="DC156" s="9" t="e">
        <f t="shared" ca="1" si="205"/>
        <v>#N/A</v>
      </c>
      <c r="DD156" s="9" t="str">
        <f ca="1">IF(ISERROR(VLOOKUP(DC156*60,単価表!$B$4:$G$51,$AY$3,FALSE)),"",VLOOKUP(DC156*60,単価表!$B$4:$G$51,$AY$3,FALSE))</f>
        <v/>
      </c>
      <c r="DE156" s="9" t="str">
        <f t="shared" si="206"/>
        <v/>
      </c>
      <c r="DF156" s="9" t="str">
        <f t="shared" si="207"/>
        <v/>
      </c>
      <c r="DG156" s="13"/>
      <c r="DH156" s="13"/>
      <c r="DI156" s="22"/>
      <c r="DJ156" s="22"/>
      <c r="DK156" s="10" t="str">
        <f t="shared" si="208"/>
        <v/>
      </c>
      <c r="DL156" s="13"/>
      <c r="DM156" s="9" t="str">
        <f t="shared" si="209"/>
        <v/>
      </c>
      <c r="DN156" s="9" t="str">
        <f t="shared" si="210"/>
        <v/>
      </c>
      <c r="DO156" s="21" t="str">
        <f t="shared" si="211"/>
        <v/>
      </c>
      <c r="DP156" s="21" t="str">
        <f t="shared" si="212"/>
        <v/>
      </c>
      <c r="DQ156" s="9" t="str">
        <f t="shared" si="222"/>
        <v/>
      </c>
      <c r="DR156" s="9" t="str">
        <f t="shared" si="213"/>
        <v/>
      </c>
      <c r="DS156" s="9" t="str">
        <f t="shared" si="214"/>
        <v/>
      </c>
      <c r="DT156" s="9" t="e">
        <f ca="1">IF(AND($AX$3&lt;&gt;"",DO156&lt;&gt;"",DQ156&gt;=IF(DQ157="",0,DQ157)),SUM(INDIRECT("ds"&amp;ROW()-DQ156+1):DS156),"")</f>
        <v>#N/A</v>
      </c>
      <c r="DU156" s="9" t="e">
        <f t="shared" ca="1" si="215"/>
        <v>#N/A</v>
      </c>
      <c r="DV156" s="9" t="str">
        <f ca="1">IF(ISERROR(VLOOKUP(DU156*60,単価表!$B$4:$H$51,$AY$3,FALSE)),"",VLOOKUP(DU156*60,単価表!$B$4:$H$51,$AY$3,FALSE))</f>
        <v/>
      </c>
      <c r="DW156" s="9" t="str">
        <f ca="1">IF(DV156="","",DV156+IF(OR(TEXT($AX$3,"000000")="651000",TEXT($AX$3,"000000")="652000",TEXT($AX$3,"000000")="653000"),VLOOKUP(DU156*60,単価表!$B$4:$H$51,$AZ$3,FALSE),0))</f>
        <v/>
      </c>
      <c r="DX156" s="9" t="str">
        <f t="shared" si="216"/>
        <v/>
      </c>
      <c r="DY156" s="9" t="str">
        <f t="shared" si="217"/>
        <v/>
      </c>
      <c r="DZ156" s="9" cm="1">
        <f t="array" ref="DZ156">IF(AND($B156&lt;&gt;"",$F156&lt;&gt;"",$J156&lt;&gt;"",OR($N156&lt;&gt;"",$Q156&lt;&gt;"",$T156&lt;&gt;"")),SUM(($BE$17:$BE$192&lt;&gt;ROW($B156))*($BF$17:$BF$192=$B156)*($BH$17:$BH$192&gt;$F156)*($BG$17:$BG$192&lt;$J156)),0)</f>
        <v>0</v>
      </c>
      <c r="EA156" s="9" cm="1">
        <f t="array" ref="EA156">IF(AND($B156&lt;&gt;"",$F156&lt;&gt;"",$J156&lt;&gt;"",OR($N156&lt;&gt;"",$Q156&lt;&gt;"",$T156&lt;&gt;"")),SUM(($BY$17:$BY$192&lt;&gt;ROW($B156))*($BZ$17:$BZ$192=$B156)*($CB$17:$CB$192&gt;$F156)*($CA$17:$CA$192&lt;$J156)),0)</f>
        <v>0</v>
      </c>
      <c r="EB156" s="9" cm="1">
        <f t="array" ref="EB156">IF(AND($B156&lt;&gt;"",$F156&lt;&gt;"",$J156&lt;&gt;"",OR($N156&lt;&gt;"",$Q156&lt;&gt;"",$T156&lt;&gt;"")),SUM(($CS$17:$CS$192&lt;&gt;ROW($B156))*($CT$17:$CT$192=$B156)*($CV$17:$CV$192&gt;$F156)*($CU$17:$CU$192&lt;$J156)),0)</f>
        <v>0</v>
      </c>
      <c r="EC156" s="9" cm="1">
        <f t="array" ref="EC156">IF(AND($B156&lt;&gt;"",$F156&lt;&gt;"",$J156&lt;&gt;"",OR($N156&lt;&gt;"",$Q156&lt;&gt;"",$T156&lt;&gt;"")),SUM(($DM$17:$DM$192&lt;&gt;ROW($B156))*($DN$17:$DN$192=$B156)*($DP$17:$DP$192&gt;$F156)*($DO$17:$DO$192&lt;$J156)),0)</f>
        <v>0</v>
      </c>
      <c r="ED156" s="9">
        <f t="shared" ca="1" si="218"/>
        <v>0</v>
      </c>
    </row>
    <row r="157" spans="2:134" ht="18" customHeight="1" x14ac:dyDescent="0.4">
      <c r="B157" s="39"/>
      <c r="C157" s="40"/>
      <c r="D157" s="41"/>
      <c r="E157" s="36" t="s">
        <v>10</v>
      </c>
      <c r="F157" s="37"/>
      <c r="G157" s="38"/>
      <c r="H157" s="119" t="str">
        <f>IF(H59&lt;&gt;"",H59,"")</f>
        <v/>
      </c>
      <c r="I157" s="120"/>
      <c r="J157" s="120"/>
      <c r="K157" s="120"/>
      <c r="L157" s="120"/>
      <c r="M157" s="120"/>
      <c r="N157" s="120"/>
      <c r="O157" s="121"/>
      <c r="P157" s="104"/>
      <c r="Q157" s="105"/>
      <c r="R157" s="106"/>
      <c r="S157" s="36" t="s">
        <v>10</v>
      </c>
      <c r="T157" s="37"/>
      <c r="U157" s="38"/>
      <c r="V157" s="119" t="str">
        <f>IF(V59&lt;&gt;"",V59,"")</f>
        <v/>
      </c>
      <c r="W157" s="120"/>
      <c r="X157" s="120"/>
      <c r="Y157" s="120"/>
      <c r="Z157" s="120"/>
      <c r="AA157" s="120"/>
      <c r="AB157" s="120"/>
      <c r="AC157" s="120"/>
      <c r="AD157" s="121"/>
      <c r="AE157" s="104"/>
      <c r="AF157" s="105"/>
      <c r="AG157" s="105"/>
      <c r="AH157" s="105"/>
      <c r="AI157" s="106"/>
      <c r="AJ157" s="113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5"/>
      <c r="AX157" s="11"/>
      <c r="AY157" s="11"/>
      <c r="AZ157" s="22"/>
      <c r="BA157" s="22"/>
      <c r="BB157" s="12"/>
      <c r="BC157" s="11"/>
      <c r="BD157" s="11"/>
      <c r="BE157" s="9" t="str">
        <f t="shared" si="176"/>
        <v/>
      </c>
      <c r="BF157" s="9" t="str">
        <f t="shared" si="177"/>
        <v/>
      </c>
      <c r="BG157" s="21" t="str">
        <f t="shared" si="178"/>
        <v/>
      </c>
      <c r="BH157" s="21" t="str">
        <f t="shared" si="179"/>
        <v/>
      </c>
      <c r="BI157" s="9" t="str">
        <f t="shared" si="219"/>
        <v/>
      </c>
      <c r="BJ157" s="10" t="str">
        <f t="shared" si="180"/>
        <v/>
      </c>
      <c r="BK157" s="9" t="str">
        <f t="shared" si="181"/>
        <v/>
      </c>
      <c r="BL157" s="9" t="str">
        <f t="shared" si="182"/>
        <v/>
      </c>
      <c r="BM157" s="9" t="str">
        <f t="shared" si="183"/>
        <v/>
      </c>
      <c r="BN157" s="9" t="e">
        <f ca="1">IF(AND($AX$3&lt;&gt;"",BG157&lt;&gt;"",BI157&gt;=IF(BI158="",0,BI158)),SUM(INDIRECT("bm"&amp;ROW()-BI157+1):BM157),"")</f>
        <v>#N/A</v>
      </c>
      <c r="BO157" s="9" t="e">
        <f t="shared" ca="1" si="184"/>
        <v>#N/A</v>
      </c>
      <c r="BP157" s="9" t="str">
        <f ca="1">IF(ISERROR(VLOOKUP(BO157*60,単価表!$B$4:$H$51,$AY$3,FALSE)),"",VLOOKUP(BO157*60,単価表!$B$4:$H$51,$AY$3,FALSE))</f>
        <v/>
      </c>
      <c r="BQ157" s="9" t="str">
        <f t="shared" si="185"/>
        <v/>
      </c>
      <c r="BR157" s="9" t="str">
        <f t="shared" si="186"/>
        <v/>
      </c>
      <c r="BS157" s="13"/>
      <c r="BT157" s="13"/>
      <c r="BU157" s="22"/>
      <c r="BV157" s="22"/>
      <c r="BW157" s="13"/>
      <c r="BX157" s="13"/>
      <c r="BY157" s="9" t="str">
        <f t="shared" si="187"/>
        <v/>
      </c>
      <c r="BZ157" s="9" t="str">
        <f t="shared" si="188"/>
        <v/>
      </c>
      <c r="CA157" s="21" t="str">
        <f t="shared" si="189"/>
        <v/>
      </c>
      <c r="CB157" s="21" t="str">
        <f t="shared" si="190"/>
        <v/>
      </c>
      <c r="CC157" s="9" t="str">
        <f t="shared" si="220"/>
        <v/>
      </c>
      <c r="CD157" s="9" t="str">
        <f t="shared" si="191"/>
        <v/>
      </c>
      <c r="CE157" s="9" t="str">
        <f t="shared" si="192"/>
        <v/>
      </c>
      <c r="CF157" s="9" t="e">
        <f ca="1">IF(AND($AX$3&lt;&gt;"",CA157&lt;&gt;"",CC157&gt;=IF(CC158="",0,CC158)),SUM(INDIRECT("ce"&amp;ROW()-CC157+1):CE157),"")</f>
        <v>#N/A</v>
      </c>
      <c r="CG157" s="9" t="e">
        <f t="shared" ca="1" si="193"/>
        <v>#N/A</v>
      </c>
      <c r="CH157" s="9" t="str">
        <f ca="1">IF(ISERROR(VLOOKUP(CG157*60,単価表!$B$4:$H$51,$AY$3,FALSE)),"",VLOOKUP(CG157*60,単価表!$B$4:$H$51,$AY$3,FALSE))</f>
        <v/>
      </c>
      <c r="CI157" s="9" t="str">
        <f ca="1">IF(CH157="","",CH157+IF(OR(TEXT($AX$3,"000000")="651000",TEXT($AX$3,"000000")="652000",TEXT($AX$3,"000000")="653000"),VLOOKUP(CG157*60,単価表!$B$4:$H$51,$AZ$3,FALSE),0))</f>
        <v/>
      </c>
      <c r="CJ157" s="9" t="str">
        <f t="shared" si="194"/>
        <v/>
      </c>
      <c r="CK157" s="9" t="str">
        <f t="shared" si="195"/>
        <v/>
      </c>
      <c r="CL157" s="11"/>
      <c r="CM157" s="11"/>
      <c r="CN157" s="22"/>
      <c r="CO157" s="22"/>
      <c r="CP157" s="10" t="str">
        <f t="shared" si="196"/>
        <v/>
      </c>
      <c r="CQ157" s="11"/>
      <c r="CR157" s="11"/>
      <c r="CS157" s="9" t="str">
        <f t="shared" si="197"/>
        <v/>
      </c>
      <c r="CT157" s="9" t="str">
        <f t="shared" si="198"/>
        <v/>
      </c>
      <c r="CU157" s="21" t="str">
        <f t="shared" si="199"/>
        <v/>
      </c>
      <c r="CV157" s="21" t="str">
        <f t="shared" si="200"/>
        <v/>
      </c>
      <c r="CW157" s="9" t="str">
        <f t="shared" si="221"/>
        <v/>
      </c>
      <c r="CX157" s="9" t="str">
        <f t="shared" si="201"/>
        <v/>
      </c>
      <c r="CY157" s="9" t="str">
        <f t="shared" si="202"/>
        <v/>
      </c>
      <c r="CZ157" s="9" t="str">
        <f t="shared" si="203"/>
        <v/>
      </c>
      <c r="DA157" s="9" t="str">
        <f t="shared" si="204"/>
        <v/>
      </c>
      <c r="DB157" s="9" t="e">
        <f ca="1">IF(AND($AX$3&lt;&gt;"",CU157&lt;&gt;"",CW157&gt;=IF(CW158="",0,CW158)),SUM(INDIRECT("da"&amp;ROW()-CW157+1):DA157),"")</f>
        <v>#N/A</v>
      </c>
      <c r="DC157" s="9" t="e">
        <f t="shared" ca="1" si="205"/>
        <v>#N/A</v>
      </c>
      <c r="DD157" s="9" t="str">
        <f ca="1">IF(ISERROR(VLOOKUP(DC157*60,単価表!$B$4:$G$51,$AY$3,FALSE)),"",VLOOKUP(DC157*60,単価表!$B$4:$G$51,$AY$3,FALSE))</f>
        <v/>
      </c>
      <c r="DE157" s="9" t="str">
        <f t="shared" si="206"/>
        <v/>
      </c>
      <c r="DF157" s="9" t="str">
        <f t="shared" si="207"/>
        <v/>
      </c>
      <c r="DG157" s="13"/>
      <c r="DH157" s="13"/>
      <c r="DI157" s="22"/>
      <c r="DJ157" s="22"/>
      <c r="DK157" s="10" t="str">
        <f t="shared" si="208"/>
        <v/>
      </c>
      <c r="DL157" s="13"/>
      <c r="DM157" s="9" t="str">
        <f t="shared" si="209"/>
        <v/>
      </c>
      <c r="DN157" s="9" t="str">
        <f t="shared" si="210"/>
        <v/>
      </c>
      <c r="DO157" s="21" t="str">
        <f t="shared" si="211"/>
        <v/>
      </c>
      <c r="DP157" s="21" t="str">
        <f t="shared" si="212"/>
        <v/>
      </c>
      <c r="DQ157" s="9" t="str">
        <f t="shared" si="222"/>
        <v/>
      </c>
      <c r="DR157" s="9" t="str">
        <f t="shared" si="213"/>
        <v/>
      </c>
      <c r="DS157" s="9" t="str">
        <f t="shared" si="214"/>
        <v/>
      </c>
      <c r="DT157" s="9" t="e">
        <f ca="1">IF(AND($AX$3&lt;&gt;"",DO157&lt;&gt;"",DQ157&gt;=IF(DQ158="",0,DQ158)),SUM(INDIRECT("ds"&amp;ROW()-DQ157+1):DS157),"")</f>
        <v>#N/A</v>
      </c>
      <c r="DU157" s="9" t="e">
        <f t="shared" ca="1" si="215"/>
        <v>#N/A</v>
      </c>
      <c r="DV157" s="9" t="str">
        <f ca="1">IF(ISERROR(VLOOKUP(DU157*60,単価表!$B$4:$H$51,$AY$3,FALSE)),"",VLOOKUP(DU157*60,単価表!$B$4:$H$51,$AY$3,FALSE))</f>
        <v/>
      </c>
      <c r="DW157" s="9" t="str">
        <f ca="1">IF(DV157="","",DV157+IF(OR(TEXT($AX$3,"000000")="651000",TEXT($AX$3,"000000")="652000",TEXT($AX$3,"000000")="653000"),VLOOKUP(DU157*60,単価表!$B$4:$H$51,$AZ$3,FALSE),0))</f>
        <v/>
      </c>
      <c r="DX157" s="9" t="str">
        <f t="shared" si="216"/>
        <v/>
      </c>
      <c r="DY157" s="9" t="str">
        <f t="shared" si="217"/>
        <v/>
      </c>
      <c r="DZ157" s="9" cm="1">
        <f t="array" ref="DZ157">IF(AND($B157&lt;&gt;"",$F157&lt;&gt;"",$J157&lt;&gt;"",OR($N157&lt;&gt;"",$Q157&lt;&gt;"",$T157&lt;&gt;"")),SUM(($BE$17:$BE$192&lt;&gt;ROW($B157))*($BF$17:$BF$192=$B157)*($BH$17:$BH$192&gt;$F157)*($BG$17:$BG$192&lt;$J157)),0)</f>
        <v>0</v>
      </c>
      <c r="EA157" s="9" cm="1">
        <f t="array" ref="EA157">IF(AND($B157&lt;&gt;"",$F157&lt;&gt;"",$J157&lt;&gt;"",OR($N157&lt;&gt;"",$Q157&lt;&gt;"",$T157&lt;&gt;"")),SUM(($BY$17:$BY$192&lt;&gt;ROW($B157))*($BZ$17:$BZ$192=$B157)*($CB$17:$CB$192&gt;$F157)*($CA$17:$CA$192&lt;$J157)),0)</f>
        <v>0</v>
      </c>
      <c r="EB157" s="9" cm="1">
        <f t="array" ref="EB157">IF(AND($B157&lt;&gt;"",$F157&lt;&gt;"",$J157&lt;&gt;"",OR($N157&lt;&gt;"",$Q157&lt;&gt;"",$T157&lt;&gt;"")),SUM(($CS$17:$CS$192&lt;&gt;ROW($B157))*($CT$17:$CT$192=$B157)*($CV$17:$CV$192&gt;$F157)*($CU$17:$CU$192&lt;$J157)),0)</f>
        <v>0</v>
      </c>
      <c r="EC157" s="9" cm="1">
        <f t="array" ref="EC157">IF(AND($B157&lt;&gt;"",$F157&lt;&gt;"",$J157&lt;&gt;"",OR($N157&lt;&gt;"",$Q157&lt;&gt;"",$T157&lt;&gt;"")),SUM(($DM$17:$DM$192&lt;&gt;ROW($B157))*($DN$17:$DN$192=$B157)*($DP$17:$DP$192&gt;$F157)*($DO$17:$DO$192&lt;$J157)),0)</f>
        <v>0</v>
      </c>
      <c r="ED157" s="9">
        <f t="shared" ca="1" si="218"/>
        <v>0</v>
      </c>
    </row>
    <row r="158" spans="2:134" ht="18" customHeight="1" x14ac:dyDescent="0.4">
      <c r="B158" s="42"/>
      <c r="C158" s="43"/>
      <c r="D158" s="44"/>
      <c r="E158" s="42"/>
      <c r="F158" s="43"/>
      <c r="G158" s="44"/>
      <c r="H158" s="122"/>
      <c r="I158" s="123"/>
      <c r="J158" s="123"/>
      <c r="K158" s="123"/>
      <c r="L158" s="123"/>
      <c r="M158" s="123"/>
      <c r="N158" s="123"/>
      <c r="O158" s="124"/>
      <c r="P158" s="107"/>
      <c r="Q158" s="108"/>
      <c r="R158" s="109"/>
      <c r="S158" s="42"/>
      <c r="T158" s="43"/>
      <c r="U158" s="44"/>
      <c r="V158" s="122"/>
      <c r="W158" s="123"/>
      <c r="X158" s="123"/>
      <c r="Y158" s="123"/>
      <c r="Z158" s="123"/>
      <c r="AA158" s="123"/>
      <c r="AB158" s="123"/>
      <c r="AC158" s="123"/>
      <c r="AD158" s="124"/>
      <c r="AE158" s="107"/>
      <c r="AF158" s="108"/>
      <c r="AG158" s="108"/>
      <c r="AH158" s="108"/>
      <c r="AI158" s="109"/>
      <c r="AJ158" s="116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8"/>
      <c r="AX158" s="11"/>
      <c r="AY158" s="11"/>
      <c r="AZ158" s="22"/>
      <c r="BA158" s="22"/>
      <c r="BB158" s="12"/>
      <c r="BC158" s="11"/>
      <c r="BD158" s="11"/>
      <c r="BE158" s="9" t="str">
        <f t="shared" si="176"/>
        <v/>
      </c>
      <c r="BF158" s="9" t="str">
        <f t="shared" si="177"/>
        <v/>
      </c>
      <c r="BG158" s="21" t="str">
        <f t="shared" si="178"/>
        <v/>
      </c>
      <c r="BH158" s="21" t="str">
        <f t="shared" si="179"/>
        <v/>
      </c>
      <c r="BI158" s="9" t="str">
        <f t="shared" si="219"/>
        <v/>
      </c>
      <c r="BJ158" s="10" t="str">
        <f t="shared" si="180"/>
        <v/>
      </c>
      <c r="BK158" s="9" t="str">
        <f t="shared" si="181"/>
        <v/>
      </c>
      <c r="BL158" s="9" t="str">
        <f t="shared" si="182"/>
        <v/>
      </c>
      <c r="BM158" s="9" t="str">
        <f t="shared" si="183"/>
        <v/>
      </c>
      <c r="BN158" s="9" t="e">
        <f ca="1">IF(AND($AX$3&lt;&gt;"",BG158&lt;&gt;"",BI158&gt;=IF(BI159="",0,BI159)),SUM(INDIRECT("bm"&amp;ROW()-BI158+1):BM158),"")</f>
        <v>#N/A</v>
      </c>
      <c r="BO158" s="9" t="e">
        <f t="shared" ca="1" si="184"/>
        <v>#N/A</v>
      </c>
      <c r="BP158" s="9" t="str">
        <f ca="1">IF(ISERROR(VLOOKUP(BO158*60,単価表!$B$4:$H$51,$AY$3,FALSE)),"",VLOOKUP(BO158*60,単価表!$B$4:$H$51,$AY$3,FALSE))</f>
        <v/>
      </c>
      <c r="BQ158" s="9" t="str">
        <f t="shared" si="185"/>
        <v/>
      </c>
      <c r="BR158" s="9" t="str">
        <f t="shared" si="186"/>
        <v/>
      </c>
      <c r="BS158" s="13"/>
      <c r="BT158" s="13"/>
      <c r="BU158" s="22"/>
      <c r="BV158" s="22"/>
      <c r="BW158" s="13"/>
      <c r="BX158" s="13"/>
      <c r="BY158" s="9" t="str">
        <f t="shared" si="187"/>
        <v/>
      </c>
      <c r="BZ158" s="9" t="str">
        <f t="shared" si="188"/>
        <v/>
      </c>
      <c r="CA158" s="21" t="str">
        <f t="shared" si="189"/>
        <v/>
      </c>
      <c r="CB158" s="21" t="str">
        <f t="shared" si="190"/>
        <v/>
      </c>
      <c r="CC158" s="9" t="str">
        <f t="shared" si="220"/>
        <v/>
      </c>
      <c r="CD158" s="9" t="str">
        <f t="shared" si="191"/>
        <v/>
      </c>
      <c r="CE158" s="9" t="str">
        <f t="shared" si="192"/>
        <v/>
      </c>
      <c r="CF158" s="9" t="e">
        <f ca="1">IF(AND($AX$3&lt;&gt;"",CA158&lt;&gt;"",CC158&gt;=IF(CC159="",0,CC159)),SUM(INDIRECT("ce"&amp;ROW()-CC158+1):CE158),"")</f>
        <v>#N/A</v>
      </c>
      <c r="CG158" s="9" t="e">
        <f t="shared" ca="1" si="193"/>
        <v>#N/A</v>
      </c>
      <c r="CH158" s="9" t="str">
        <f ca="1">IF(ISERROR(VLOOKUP(CG158*60,単価表!$B$4:$H$51,$AY$3,FALSE)),"",VLOOKUP(CG158*60,単価表!$B$4:$H$51,$AY$3,FALSE))</f>
        <v/>
      </c>
      <c r="CI158" s="9" t="str">
        <f ca="1">IF(CH158="","",CH158+IF(OR(TEXT($AX$3,"000000")="651000",TEXT($AX$3,"000000")="652000",TEXT($AX$3,"000000")="653000"),VLOOKUP(CG158*60,単価表!$B$4:$H$51,$AZ$3,FALSE),0))</f>
        <v/>
      </c>
      <c r="CJ158" s="9" t="str">
        <f t="shared" si="194"/>
        <v/>
      </c>
      <c r="CK158" s="9" t="str">
        <f t="shared" si="195"/>
        <v/>
      </c>
      <c r="CL158" s="11"/>
      <c r="CM158" s="11"/>
      <c r="CN158" s="22"/>
      <c r="CO158" s="22"/>
      <c r="CP158" s="10" t="str">
        <f t="shared" si="196"/>
        <v/>
      </c>
      <c r="CQ158" s="11"/>
      <c r="CR158" s="11"/>
      <c r="CS158" s="9" t="str">
        <f t="shared" si="197"/>
        <v/>
      </c>
      <c r="CT158" s="9" t="str">
        <f t="shared" si="198"/>
        <v/>
      </c>
      <c r="CU158" s="21" t="str">
        <f t="shared" si="199"/>
        <v/>
      </c>
      <c r="CV158" s="21" t="str">
        <f t="shared" si="200"/>
        <v/>
      </c>
      <c r="CW158" s="9" t="str">
        <f t="shared" si="221"/>
        <v/>
      </c>
      <c r="CX158" s="9" t="str">
        <f t="shared" si="201"/>
        <v/>
      </c>
      <c r="CY158" s="9" t="str">
        <f t="shared" si="202"/>
        <v/>
      </c>
      <c r="CZ158" s="9" t="str">
        <f t="shared" si="203"/>
        <v/>
      </c>
      <c r="DA158" s="9" t="str">
        <f t="shared" si="204"/>
        <v/>
      </c>
      <c r="DB158" s="9" t="e">
        <f ca="1">IF(AND($AX$3&lt;&gt;"",CU158&lt;&gt;"",CW158&gt;=IF(CW159="",0,CW159)),SUM(INDIRECT("da"&amp;ROW()-CW158+1):DA158),"")</f>
        <v>#N/A</v>
      </c>
      <c r="DC158" s="9" t="e">
        <f t="shared" ca="1" si="205"/>
        <v>#N/A</v>
      </c>
      <c r="DD158" s="9" t="str">
        <f ca="1">IF(ISERROR(VLOOKUP(DC158*60,単価表!$B$4:$G$51,$AY$3,FALSE)),"",VLOOKUP(DC158*60,単価表!$B$4:$G$51,$AY$3,FALSE))</f>
        <v/>
      </c>
      <c r="DE158" s="9" t="str">
        <f t="shared" si="206"/>
        <v/>
      </c>
      <c r="DF158" s="9" t="str">
        <f t="shared" si="207"/>
        <v/>
      </c>
      <c r="DG158" s="13"/>
      <c r="DH158" s="13"/>
      <c r="DI158" s="22"/>
      <c r="DJ158" s="22"/>
      <c r="DK158" s="10" t="str">
        <f t="shared" si="208"/>
        <v/>
      </c>
      <c r="DL158" s="13"/>
      <c r="DM158" s="9" t="str">
        <f t="shared" si="209"/>
        <v/>
      </c>
      <c r="DN158" s="9" t="str">
        <f t="shared" si="210"/>
        <v/>
      </c>
      <c r="DO158" s="21" t="str">
        <f t="shared" si="211"/>
        <v/>
      </c>
      <c r="DP158" s="21" t="str">
        <f t="shared" si="212"/>
        <v/>
      </c>
      <c r="DQ158" s="9" t="str">
        <f t="shared" si="222"/>
        <v/>
      </c>
      <c r="DR158" s="9" t="str">
        <f t="shared" si="213"/>
        <v/>
      </c>
      <c r="DS158" s="9" t="str">
        <f t="shared" si="214"/>
        <v/>
      </c>
      <c r="DT158" s="9" t="e">
        <f ca="1">IF(AND($AX$3&lt;&gt;"",DO158&lt;&gt;"",DQ158&gt;=IF(DQ159="",0,DQ159)),SUM(INDIRECT("ds"&amp;ROW()-DQ158+1):DS158),"")</f>
        <v>#N/A</v>
      </c>
      <c r="DU158" s="9" t="e">
        <f t="shared" ca="1" si="215"/>
        <v>#N/A</v>
      </c>
      <c r="DV158" s="9" t="str">
        <f ca="1">IF(ISERROR(VLOOKUP(DU158*60,単価表!$B$4:$H$51,$AY$3,FALSE)),"",VLOOKUP(DU158*60,単価表!$B$4:$H$51,$AY$3,FALSE))</f>
        <v/>
      </c>
      <c r="DW158" s="9" t="str">
        <f ca="1">IF(DV158="","",DV158+IF(OR(TEXT($AX$3,"000000")="651000",TEXT($AX$3,"000000")="652000",TEXT($AX$3,"000000")="653000"),VLOOKUP(DU158*60,単価表!$B$4:$H$51,$AZ$3,FALSE),0))</f>
        <v/>
      </c>
      <c r="DX158" s="9" t="str">
        <f t="shared" si="216"/>
        <v/>
      </c>
      <c r="DY158" s="9" t="str">
        <f t="shared" si="217"/>
        <v/>
      </c>
      <c r="DZ158" s="9" cm="1">
        <f t="array" ref="DZ158">IF(AND($B158&lt;&gt;"",$F158&lt;&gt;"",$J158&lt;&gt;"",OR($N158&lt;&gt;"",$Q158&lt;&gt;"",$T158&lt;&gt;"")),SUM(($BE$17:$BE$192&lt;&gt;ROW($B158))*($BF$17:$BF$192=$B158)*($BH$17:$BH$192&gt;$F158)*($BG$17:$BG$192&lt;$J158)),0)</f>
        <v>0</v>
      </c>
      <c r="EA158" s="9" cm="1">
        <f t="array" ref="EA158">IF(AND($B158&lt;&gt;"",$F158&lt;&gt;"",$J158&lt;&gt;"",OR($N158&lt;&gt;"",$Q158&lt;&gt;"",$T158&lt;&gt;"")),SUM(($BY$17:$BY$192&lt;&gt;ROW($B158))*($BZ$17:$BZ$192=$B158)*($CB$17:$CB$192&gt;$F158)*($CA$17:$CA$192&lt;$J158)),0)</f>
        <v>0</v>
      </c>
      <c r="EB158" s="9" cm="1">
        <f t="array" ref="EB158">IF(AND($B158&lt;&gt;"",$F158&lt;&gt;"",$J158&lt;&gt;"",OR($N158&lt;&gt;"",$Q158&lt;&gt;"",$T158&lt;&gt;"")),SUM(($CS$17:$CS$192&lt;&gt;ROW($B158))*($CT$17:$CT$192=$B158)*($CV$17:$CV$192&gt;$F158)*($CU$17:$CU$192&lt;$J158)),0)</f>
        <v>0</v>
      </c>
      <c r="EC158" s="9" cm="1">
        <f t="array" ref="EC158">IF(AND($B158&lt;&gt;"",$F158&lt;&gt;"",$J158&lt;&gt;"",OR($N158&lt;&gt;"",$Q158&lt;&gt;"",$T158&lt;&gt;"")),SUM(($DM$17:$DM$192&lt;&gt;ROW($B158))*($DN$17:$DN$192=$B158)*($DP$17:$DP$192&gt;$F158)*($DO$17:$DO$192&lt;$J158)),0)</f>
        <v>0</v>
      </c>
      <c r="ED158" s="9">
        <f t="shared" ca="1" si="218"/>
        <v>0</v>
      </c>
    </row>
    <row r="159" spans="2:134" ht="11.25" customHeight="1" x14ac:dyDescent="0.4">
      <c r="AX159" s="11"/>
      <c r="AY159" s="11"/>
      <c r="AZ159" s="22"/>
      <c r="BA159" s="22"/>
      <c r="BB159" s="12"/>
      <c r="BC159" s="11"/>
      <c r="BD159" s="11"/>
      <c r="BE159" s="9" t="str">
        <f t="shared" si="176"/>
        <v/>
      </c>
      <c r="BF159" s="9" t="str">
        <f t="shared" si="177"/>
        <v/>
      </c>
      <c r="BG159" s="21" t="str">
        <f t="shared" si="178"/>
        <v/>
      </c>
      <c r="BH159" s="21" t="str">
        <f t="shared" si="179"/>
        <v/>
      </c>
      <c r="BI159" s="9" t="str">
        <f t="shared" si="219"/>
        <v/>
      </c>
      <c r="BJ159" s="10" t="str">
        <f t="shared" si="180"/>
        <v/>
      </c>
      <c r="BK159" s="9" t="str">
        <f t="shared" si="181"/>
        <v/>
      </c>
      <c r="BL159" s="9" t="str">
        <f t="shared" si="182"/>
        <v/>
      </c>
      <c r="BM159" s="9" t="str">
        <f t="shared" si="183"/>
        <v/>
      </c>
      <c r="BN159" s="9" t="e">
        <f ca="1">IF(AND($AX$3&lt;&gt;"",BG159&lt;&gt;"",BI159&gt;=IF(BI160="",0,BI160)),SUM(INDIRECT("bm"&amp;ROW()-BI159+1):BM159),"")</f>
        <v>#N/A</v>
      </c>
      <c r="BO159" s="9" t="e">
        <f t="shared" ca="1" si="184"/>
        <v>#N/A</v>
      </c>
      <c r="BP159" s="9" t="str">
        <f ca="1">IF(ISERROR(VLOOKUP(BO159*60,単価表!$B$4:$H$51,$AY$3,FALSE)),"",VLOOKUP(BO159*60,単価表!$B$4:$H$51,$AY$3,FALSE))</f>
        <v/>
      </c>
      <c r="BQ159" s="9" t="str">
        <f t="shared" si="185"/>
        <v/>
      </c>
      <c r="BR159" s="9" t="str">
        <f t="shared" si="186"/>
        <v/>
      </c>
      <c r="BS159" s="13"/>
      <c r="BT159" s="13"/>
      <c r="BU159" s="22"/>
      <c r="BV159" s="22"/>
      <c r="BW159" s="13"/>
      <c r="BX159" s="13"/>
      <c r="BY159" s="9" t="str">
        <f t="shared" si="187"/>
        <v/>
      </c>
      <c r="BZ159" s="9" t="str">
        <f t="shared" si="188"/>
        <v/>
      </c>
      <c r="CA159" s="21" t="str">
        <f t="shared" si="189"/>
        <v/>
      </c>
      <c r="CB159" s="21" t="str">
        <f t="shared" si="190"/>
        <v/>
      </c>
      <c r="CC159" s="9" t="str">
        <f t="shared" si="220"/>
        <v/>
      </c>
      <c r="CD159" s="9" t="str">
        <f t="shared" si="191"/>
        <v/>
      </c>
      <c r="CE159" s="9" t="str">
        <f t="shared" si="192"/>
        <v/>
      </c>
      <c r="CF159" s="9" t="e">
        <f ca="1">IF(AND($AX$3&lt;&gt;"",CA159&lt;&gt;"",CC159&gt;=IF(CC160="",0,CC160)),SUM(INDIRECT("ce"&amp;ROW()-CC159+1):CE159),"")</f>
        <v>#N/A</v>
      </c>
      <c r="CG159" s="9" t="e">
        <f t="shared" ca="1" si="193"/>
        <v>#N/A</v>
      </c>
      <c r="CH159" s="9" t="str">
        <f ca="1">IF(ISERROR(VLOOKUP(CG159*60,単価表!$B$4:$H$51,$AY$3,FALSE)),"",VLOOKUP(CG159*60,単価表!$B$4:$H$51,$AY$3,FALSE))</f>
        <v/>
      </c>
      <c r="CI159" s="9" t="str">
        <f ca="1">IF(CH159="","",CH159+IF(OR(TEXT($AX$3,"000000")="651000",TEXT($AX$3,"000000")="652000",TEXT($AX$3,"000000")="653000"),VLOOKUP(CG159*60,単価表!$B$4:$H$51,$AZ$3,FALSE),0))</f>
        <v/>
      </c>
      <c r="CJ159" s="9" t="str">
        <f t="shared" si="194"/>
        <v/>
      </c>
      <c r="CK159" s="9" t="str">
        <f t="shared" si="195"/>
        <v/>
      </c>
      <c r="CL159" s="11"/>
      <c r="CM159" s="11"/>
      <c r="CN159" s="22"/>
      <c r="CO159" s="22"/>
      <c r="CP159" s="10" t="str">
        <f t="shared" si="196"/>
        <v/>
      </c>
      <c r="CQ159" s="11"/>
      <c r="CR159" s="11"/>
      <c r="CS159" s="9" t="str">
        <f t="shared" si="197"/>
        <v/>
      </c>
      <c r="CT159" s="9" t="str">
        <f t="shared" si="198"/>
        <v/>
      </c>
      <c r="CU159" s="21" t="str">
        <f t="shared" si="199"/>
        <v/>
      </c>
      <c r="CV159" s="21" t="str">
        <f t="shared" si="200"/>
        <v/>
      </c>
      <c r="CW159" s="9" t="str">
        <f t="shared" si="221"/>
        <v/>
      </c>
      <c r="CX159" s="9" t="str">
        <f t="shared" si="201"/>
        <v/>
      </c>
      <c r="CY159" s="9" t="str">
        <f t="shared" si="202"/>
        <v/>
      </c>
      <c r="CZ159" s="9" t="str">
        <f t="shared" si="203"/>
        <v/>
      </c>
      <c r="DA159" s="9" t="str">
        <f t="shared" si="204"/>
        <v/>
      </c>
      <c r="DB159" s="9" t="e">
        <f ca="1">IF(AND($AX$3&lt;&gt;"",CU159&lt;&gt;"",CW159&gt;=IF(CW160="",0,CW160)),SUM(INDIRECT("da"&amp;ROW()-CW159+1):DA159),"")</f>
        <v>#N/A</v>
      </c>
      <c r="DC159" s="9" t="e">
        <f t="shared" ca="1" si="205"/>
        <v>#N/A</v>
      </c>
      <c r="DD159" s="9" t="str">
        <f ca="1">IF(ISERROR(VLOOKUP(DC159*60,単価表!$B$4:$G$51,$AY$3,FALSE)),"",VLOOKUP(DC159*60,単価表!$B$4:$G$51,$AY$3,FALSE))</f>
        <v/>
      </c>
      <c r="DE159" s="9" t="str">
        <f t="shared" si="206"/>
        <v/>
      </c>
      <c r="DF159" s="9" t="str">
        <f t="shared" si="207"/>
        <v/>
      </c>
      <c r="DG159" s="13"/>
      <c r="DH159" s="13"/>
      <c r="DI159" s="22"/>
      <c r="DJ159" s="22"/>
      <c r="DK159" s="10" t="str">
        <f t="shared" si="208"/>
        <v/>
      </c>
      <c r="DL159" s="13"/>
      <c r="DM159" s="9" t="str">
        <f t="shared" si="209"/>
        <v/>
      </c>
      <c r="DN159" s="9" t="str">
        <f t="shared" si="210"/>
        <v/>
      </c>
      <c r="DO159" s="21" t="str">
        <f t="shared" si="211"/>
        <v/>
      </c>
      <c r="DP159" s="21" t="str">
        <f t="shared" si="212"/>
        <v/>
      </c>
      <c r="DQ159" s="9" t="str">
        <f t="shared" si="222"/>
        <v/>
      </c>
      <c r="DR159" s="9" t="str">
        <f t="shared" si="213"/>
        <v/>
      </c>
      <c r="DS159" s="9" t="str">
        <f t="shared" si="214"/>
        <v/>
      </c>
      <c r="DT159" s="9" t="e">
        <f ca="1">IF(AND($AX$3&lt;&gt;"",DO159&lt;&gt;"",DQ159&gt;=IF(DQ160="",0,DQ160)),SUM(INDIRECT("ds"&amp;ROW()-DQ159+1):DS159),"")</f>
        <v>#N/A</v>
      </c>
      <c r="DU159" s="9" t="e">
        <f t="shared" ca="1" si="215"/>
        <v>#N/A</v>
      </c>
      <c r="DV159" s="9" t="str">
        <f ca="1">IF(ISERROR(VLOOKUP(DU159*60,単価表!$B$4:$H$51,$AY$3,FALSE)),"",VLOOKUP(DU159*60,単価表!$B$4:$H$51,$AY$3,FALSE))</f>
        <v/>
      </c>
      <c r="DW159" s="9" t="str">
        <f ca="1">IF(DV159="","",DV159+IF(OR(TEXT($AX$3,"000000")="651000",TEXT($AX$3,"000000")="652000",TEXT($AX$3,"000000")="653000"),VLOOKUP(DU159*60,単価表!$B$4:$H$51,$AZ$3,FALSE),0))</f>
        <v/>
      </c>
      <c r="DX159" s="9" t="str">
        <f t="shared" si="216"/>
        <v/>
      </c>
      <c r="DY159" s="9" t="str">
        <f t="shared" si="217"/>
        <v/>
      </c>
      <c r="DZ159" s="9" cm="1">
        <f t="array" ref="DZ159">IF(AND($B159&lt;&gt;"",$F159&lt;&gt;"",$J159&lt;&gt;"",OR($N159&lt;&gt;"",$Q159&lt;&gt;"",$T159&lt;&gt;"")),SUM(($BE$17:$BE$192&lt;&gt;ROW($B159))*($BF$17:$BF$192=$B159)*($BH$17:$BH$192&gt;$F159)*($BG$17:$BG$192&lt;$J159)),0)</f>
        <v>0</v>
      </c>
      <c r="EA159" s="9" cm="1">
        <f t="array" ref="EA159">IF(AND($B159&lt;&gt;"",$F159&lt;&gt;"",$J159&lt;&gt;"",OR($N159&lt;&gt;"",$Q159&lt;&gt;"",$T159&lt;&gt;"")),SUM(($BY$17:$BY$192&lt;&gt;ROW($B159))*($BZ$17:$BZ$192=$B159)*($CB$17:$CB$192&gt;$F159)*($CA$17:$CA$192&lt;$J159)),0)</f>
        <v>0</v>
      </c>
      <c r="EB159" s="9" cm="1">
        <f t="array" ref="EB159">IF(AND($B159&lt;&gt;"",$F159&lt;&gt;"",$J159&lt;&gt;"",OR($N159&lt;&gt;"",$Q159&lt;&gt;"",$T159&lt;&gt;"")),SUM(($CS$17:$CS$192&lt;&gt;ROW($B159))*($CT$17:$CT$192=$B159)*($CV$17:$CV$192&gt;$F159)*($CU$17:$CU$192&lt;$J159)),0)</f>
        <v>0</v>
      </c>
      <c r="EC159" s="9" cm="1">
        <f t="array" ref="EC159">IF(AND($B159&lt;&gt;"",$F159&lt;&gt;"",$J159&lt;&gt;"",OR($N159&lt;&gt;"",$Q159&lt;&gt;"",$T159&lt;&gt;"")),SUM(($DM$17:$DM$192&lt;&gt;ROW($B159))*($DN$17:$DN$192=$B159)*($DP$17:$DP$192&gt;$F159)*($DO$17:$DO$192&lt;$J159)),0)</f>
        <v>0</v>
      </c>
      <c r="ED159" s="9">
        <f t="shared" ca="1" si="218"/>
        <v>0</v>
      </c>
    </row>
    <row r="160" spans="2:134" ht="18" customHeight="1" x14ac:dyDescent="0.4">
      <c r="B160" s="91" t="s">
        <v>13</v>
      </c>
      <c r="C160" s="91"/>
      <c r="D160" s="91" t="s">
        <v>14</v>
      </c>
      <c r="E160" s="91"/>
      <c r="F160" s="91" t="s">
        <v>15</v>
      </c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0" t="s">
        <v>23</v>
      </c>
      <c r="X160" s="91"/>
      <c r="Y160" s="91"/>
      <c r="Z160" s="91"/>
      <c r="AA160" s="91"/>
      <c r="AB160" s="91"/>
      <c r="AC160" s="90" t="s">
        <v>25</v>
      </c>
      <c r="AD160" s="91"/>
      <c r="AE160" s="91"/>
      <c r="AF160" s="91"/>
      <c r="AG160" s="91"/>
      <c r="AH160" s="91"/>
      <c r="AI160" s="91"/>
      <c r="AJ160" s="91"/>
      <c r="AK160" s="90" t="s">
        <v>26</v>
      </c>
      <c r="AL160" s="91"/>
      <c r="AM160" s="90" t="s">
        <v>27</v>
      </c>
      <c r="AN160" s="91"/>
      <c r="AO160" s="91"/>
      <c r="AP160" s="90" t="s">
        <v>28</v>
      </c>
      <c r="AQ160" s="91"/>
      <c r="AR160" s="91"/>
      <c r="AS160" s="90" t="s">
        <v>29</v>
      </c>
      <c r="AT160" s="91"/>
      <c r="AU160" s="91"/>
      <c r="AX160" s="11"/>
      <c r="AY160" s="11"/>
      <c r="AZ160" s="22"/>
      <c r="BA160" s="22"/>
      <c r="BB160" s="12"/>
      <c r="BC160" s="11"/>
      <c r="BD160" s="11"/>
      <c r="BE160" s="9" t="str">
        <f t="shared" si="176"/>
        <v/>
      </c>
      <c r="BF160" s="9" t="str">
        <f t="shared" si="177"/>
        <v/>
      </c>
      <c r="BG160" s="21" t="str">
        <f t="shared" si="178"/>
        <v/>
      </c>
      <c r="BH160" s="21" t="str">
        <f t="shared" si="179"/>
        <v/>
      </c>
      <c r="BI160" s="9" t="str">
        <f t="shared" si="219"/>
        <v/>
      </c>
      <c r="BJ160" s="10" t="str">
        <f t="shared" si="180"/>
        <v/>
      </c>
      <c r="BK160" s="9" t="str">
        <f t="shared" si="181"/>
        <v/>
      </c>
      <c r="BL160" s="9" t="str">
        <f t="shared" si="182"/>
        <v/>
      </c>
      <c r="BM160" s="9" t="str">
        <f t="shared" si="183"/>
        <v/>
      </c>
      <c r="BN160" s="9" t="e">
        <f ca="1">IF(AND($AX$3&lt;&gt;"",BG160&lt;&gt;"",BI160&gt;=IF(BI161="",0,BI161)),SUM(INDIRECT("bm"&amp;ROW()-BI160+1):BM160),"")</f>
        <v>#N/A</v>
      </c>
      <c r="BO160" s="9" t="e">
        <f t="shared" ca="1" si="184"/>
        <v>#N/A</v>
      </c>
      <c r="BP160" s="9" t="str">
        <f ca="1">IF(ISERROR(VLOOKUP(BO160*60,単価表!$B$4:$H$51,$AY$3,FALSE)),"",VLOOKUP(BO160*60,単価表!$B$4:$H$51,$AY$3,FALSE))</f>
        <v/>
      </c>
      <c r="BQ160" s="9" t="str">
        <f t="shared" si="185"/>
        <v/>
      </c>
      <c r="BR160" s="9" t="str">
        <f t="shared" si="186"/>
        <v/>
      </c>
      <c r="BS160" s="13"/>
      <c r="BT160" s="13"/>
      <c r="BU160" s="22"/>
      <c r="BV160" s="22"/>
      <c r="BW160" s="13"/>
      <c r="BX160" s="13"/>
      <c r="BY160" s="9" t="str">
        <f t="shared" si="187"/>
        <v/>
      </c>
      <c r="BZ160" s="9" t="str">
        <f t="shared" si="188"/>
        <v/>
      </c>
      <c r="CA160" s="21" t="str">
        <f t="shared" si="189"/>
        <v/>
      </c>
      <c r="CB160" s="21" t="str">
        <f t="shared" si="190"/>
        <v/>
      </c>
      <c r="CC160" s="9" t="str">
        <f t="shared" si="220"/>
        <v/>
      </c>
      <c r="CD160" s="9" t="str">
        <f t="shared" si="191"/>
        <v/>
      </c>
      <c r="CE160" s="9" t="str">
        <f t="shared" si="192"/>
        <v/>
      </c>
      <c r="CF160" s="9" t="e">
        <f ca="1">IF(AND($AX$3&lt;&gt;"",CA160&lt;&gt;"",CC160&gt;=IF(CC161="",0,CC161)),SUM(INDIRECT("ce"&amp;ROW()-CC160+1):CE160),"")</f>
        <v>#N/A</v>
      </c>
      <c r="CG160" s="9" t="e">
        <f t="shared" ca="1" si="193"/>
        <v>#N/A</v>
      </c>
      <c r="CH160" s="9" t="str">
        <f ca="1">IF(ISERROR(VLOOKUP(CG160*60,単価表!$B$4:$H$51,$AY$3,FALSE)),"",VLOOKUP(CG160*60,単価表!$B$4:$H$51,$AY$3,FALSE))</f>
        <v/>
      </c>
      <c r="CI160" s="9" t="str">
        <f ca="1">IF(CH160="","",CH160+IF(OR(TEXT($AX$3,"000000")="651000",TEXT($AX$3,"000000")="652000",TEXT($AX$3,"000000")="653000"),VLOOKUP(CG160*60,単価表!$B$4:$H$51,$AZ$3,FALSE),0))</f>
        <v/>
      </c>
      <c r="CJ160" s="9" t="str">
        <f t="shared" si="194"/>
        <v/>
      </c>
      <c r="CK160" s="9" t="str">
        <f t="shared" si="195"/>
        <v/>
      </c>
      <c r="CL160" s="11"/>
      <c r="CM160" s="11"/>
      <c r="CN160" s="22"/>
      <c r="CO160" s="22"/>
      <c r="CP160" s="10" t="str">
        <f t="shared" si="196"/>
        <v/>
      </c>
      <c r="CQ160" s="11"/>
      <c r="CR160" s="11"/>
      <c r="CS160" s="9" t="str">
        <f t="shared" si="197"/>
        <v/>
      </c>
      <c r="CT160" s="9" t="str">
        <f t="shared" si="198"/>
        <v/>
      </c>
      <c r="CU160" s="21" t="str">
        <f t="shared" si="199"/>
        <v/>
      </c>
      <c r="CV160" s="21" t="str">
        <f t="shared" si="200"/>
        <v/>
      </c>
      <c r="CW160" s="9" t="str">
        <f t="shared" si="221"/>
        <v/>
      </c>
      <c r="CX160" s="9" t="str">
        <f t="shared" si="201"/>
        <v/>
      </c>
      <c r="CY160" s="9" t="str">
        <f t="shared" si="202"/>
        <v/>
      </c>
      <c r="CZ160" s="9" t="str">
        <f t="shared" si="203"/>
        <v/>
      </c>
      <c r="DA160" s="9" t="str">
        <f t="shared" si="204"/>
        <v/>
      </c>
      <c r="DB160" s="9" t="e">
        <f ca="1">IF(AND($AX$3&lt;&gt;"",CU160&lt;&gt;"",CW160&gt;=IF(CW161="",0,CW161)),SUM(INDIRECT("da"&amp;ROW()-CW160+1):DA160),"")</f>
        <v>#N/A</v>
      </c>
      <c r="DC160" s="9" t="e">
        <f t="shared" ca="1" si="205"/>
        <v>#N/A</v>
      </c>
      <c r="DD160" s="9" t="str">
        <f ca="1">IF(ISERROR(VLOOKUP(DC160*60,単価表!$B$4:$G$51,$AY$3,FALSE)),"",VLOOKUP(DC160*60,単価表!$B$4:$G$51,$AY$3,FALSE))</f>
        <v/>
      </c>
      <c r="DE160" s="9" t="str">
        <f t="shared" si="206"/>
        <v/>
      </c>
      <c r="DF160" s="9" t="str">
        <f t="shared" si="207"/>
        <v/>
      </c>
      <c r="DG160" s="13"/>
      <c r="DH160" s="13"/>
      <c r="DI160" s="22"/>
      <c r="DJ160" s="22"/>
      <c r="DK160" s="10" t="str">
        <f t="shared" si="208"/>
        <v/>
      </c>
      <c r="DL160" s="13"/>
      <c r="DM160" s="9" t="str">
        <f t="shared" si="209"/>
        <v/>
      </c>
      <c r="DN160" s="9" t="str">
        <f t="shared" si="210"/>
        <v/>
      </c>
      <c r="DO160" s="21" t="str">
        <f t="shared" si="211"/>
        <v/>
      </c>
      <c r="DP160" s="21" t="str">
        <f t="shared" si="212"/>
        <v/>
      </c>
      <c r="DQ160" s="9" t="str">
        <f t="shared" si="222"/>
        <v/>
      </c>
      <c r="DR160" s="9" t="str">
        <f t="shared" si="213"/>
        <v/>
      </c>
      <c r="DS160" s="9" t="str">
        <f t="shared" si="214"/>
        <v/>
      </c>
      <c r="DT160" s="9" t="e">
        <f ca="1">IF(AND($AX$3&lt;&gt;"",DO160&lt;&gt;"",DQ160&gt;=IF(DQ161="",0,DQ161)),SUM(INDIRECT("ds"&amp;ROW()-DQ160+1):DS160),"")</f>
        <v>#N/A</v>
      </c>
      <c r="DU160" s="9" t="e">
        <f t="shared" ca="1" si="215"/>
        <v>#N/A</v>
      </c>
      <c r="DV160" s="9" t="str">
        <f ca="1">IF(ISERROR(VLOOKUP(DU160*60,単価表!$B$4:$H$51,$AY$3,FALSE)),"",VLOOKUP(DU160*60,単価表!$B$4:$H$51,$AY$3,FALSE))</f>
        <v/>
      </c>
      <c r="DW160" s="9" t="str">
        <f ca="1">IF(DV160="","",DV160+IF(OR(TEXT($AX$3,"000000")="651000",TEXT($AX$3,"000000")="652000",TEXT($AX$3,"000000")="653000"),VLOOKUP(DU160*60,単価表!$B$4:$H$51,$AZ$3,FALSE),0))</f>
        <v/>
      </c>
      <c r="DX160" s="9" t="str">
        <f t="shared" si="216"/>
        <v/>
      </c>
      <c r="DY160" s="9" t="str">
        <f t="shared" si="217"/>
        <v/>
      </c>
      <c r="DZ160" s="9" cm="1">
        <f t="array" ref="DZ160">IF(AND($B160&lt;&gt;"",$F160&lt;&gt;"",$J160&lt;&gt;"",OR($N160&lt;&gt;"",$Q160&lt;&gt;"",$T160&lt;&gt;"")),SUM(($BE$17:$BE$192&lt;&gt;ROW($B160))*($BF$17:$BF$192=$B160)*($BH$17:$BH$192&gt;$F160)*($BG$17:$BG$192&lt;$J160)),0)</f>
        <v>0</v>
      </c>
      <c r="EA160" s="9" cm="1">
        <f t="array" ref="EA160">IF(AND($B160&lt;&gt;"",$F160&lt;&gt;"",$J160&lt;&gt;"",OR($N160&lt;&gt;"",$Q160&lt;&gt;"",$T160&lt;&gt;"")),SUM(($BY$17:$BY$192&lt;&gt;ROW($B160))*($BZ$17:$BZ$192=$B160)*($CB$17:$CB$192&gt;$F160)*($CA$17:$CA$192&lt;$J160)),0)</f>
        <v>0</v>
      </c>
      <c r="EB160" s="9" cm="1">
        <f t="array" ref="EB160">IF(AND($B160&lt;&gt;"",$F160&lt;&gt;"",$J160&lt;&gt;"",OR($N160&lt;&gt;"",$Q160&lt;&gt;"",$T160&lt;&gt;"")),SUM(($CS$17:$CS$192&lt;&gt;ROW($B160))*($CT$17:$CT$192=$B160)*($CV$17:$CV$192&gt;$F160)*($CU$17:$CU$192&lt;$J160)),0)</f>
        <v>0</v>
      </c>
      <c r="EC160" s="9" cm="1">
        <f t="array" ref="EC160">IF(AND($B160&lt;&gt;"",$F160&lt;&gt;"",$J160&lt;&gt;"",OR($N160&lt;&gt;"",$Q160&lt;&gt;"",$T160&lt;&gt;"")),SUM(($DM$17:$DM$192&lt;&gt;ROW($B160))*($DN$17:$DN$192=$B160)*($DP$17:$DP$192&gt;$F160)*($DO$17:$DO$192&lt;$J160)),0)</f>
        <v>0</v>
      </c>
      <c r="ED160" s="9">
        <f t="shared" ca="1" si="218"/>
        <v>0</v>
      </c>
    </row>
    <row r="161" spans="2:134" ht="18" customHeight="1" x14ac:dyDescent="0.4">
      <c r="B161" s="91"/>
      <c r="C161" s="91"/>
      <c r="D161" s="91"/>
      <c r="E161" s="91"/>
      <c r="F161" s="91" t="s">
        <v>16</v>
      </c>
      <c r="G161" s="91"/>
      <c r="H161" s="91"/>
      <c r="I161" s="91"/>
      <c r="J161" s="91"/>
      <c r="K161" s="91"/>
      <c r="L161" s="91"/>
      <c r="M161" s="91"/>
      <c r="N161" s="91" t="s">
        <v>19</v>
      </c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X161" s="11"/>
      <c r="AY161" s="11"/>
      <c r="AZ161" s="22"/>
      <c r="BA161" s="22"/>
      <c r="BB161" s="12"/>
      <c r="BC161" s="11"/>
      <c r="BD161" s="11"/>
      <c r="BE161" s="9" t="str">
        <f t="shared" si="176"/>
        <v/>
      </c>
      <c r="BF161" s="9" t="str">
        <f t="shared" si="177"/>
        <v/>
      </c>
      <c r="BG161" s="21" t="str">
        <f t="shared" si="178"/>
        <v/>
      </c>
      <c r="BH161" s="21" t="str">
        <f t="shared" si="179"/>
        <v/>
      </c>
      <c r="BI161" s="9" t="str">
        <f t="shared" si="219"/>
        <v/>
      </c>
      <c r="BJ161" s="10" t="str">
        <f t="shared" si="180"/>
        <v/>
      </c>
      <c r="BK161" s="9" t="str">
        <f t="shared" si="181"/>
        <v/>
      </c>
      <c r="BL161" s="9" t="str">
        <f t="shared" si="182"/>
        <v/>
      </c>
      <c r="BM161" s="9" t="str">
        <f t="shared" si="183"/>
        <v/>
      </c>
      <c r="BN161" s="9" t="e">
        <f ca="1">IF(AND($AX$3&lt;&gt;"",BG161&lt;&gt;"",BI161&gt;=IF(BI162="",0,BI162)),SUM(INDIRECT("bm"&amp;ROW()-BI161+1):BM161),"")</f>
        <v>#N/A</v>
      </c>
      <c r="BO161" s="9" t="e">
        <f t="shared" ca="1" si="184"/>
        <v>#N/A</v>
      </c>
      <c r="BP161" s="9" t="str">
        <f ca="1">IF(ISERROR(VLOOKUP(BO161*60,単価表!$B$4:$H$51,$AY$3,FALSE)),"",VLOOKUP(BO161*60,単価表!$B$4:$H$51,$AY$3,FALSE))</f>
        <v/>
      </c>
      <c r="BQ161" s="9" t="str">
        <f t="shared" si="185"/>
        <v/>
      </c>
      <c r="BR161" s="9" t="str">
        <f t="shared" si="186"/>
        <v/>
      </c>
      <c r="BS161" s="13"/>
      <c r="BT161" s="13"/>
      <c r="BU161" s="22"/>
      <c r="BV161" s="22"/>
      <c r="BW161" s="13"/>
      <c r="BX161" s="13"/>
      <c r="BY161" s="9" t="str">
        <f t="shared" si="187"/>
        <v/>
      </c>
      <c r="BZ161" s="9" t="str">
        <f t="shared" si="188"/>
        <v/>
      </c>
      <c r="CA161" s="21" t="str">
        <f t="shared" si="189"/>
        <v/>
      </c>
      <c r="CB161" s="21" t="str">
        <f t="shared" si="190"/>
        <v/>
      </c>
      <c r="CC161" s="9" t="str">
        <f t="shared" si="220"/>
        <v/>
      </c>
      <c r="CD161" s="9" t="str">
        <f t="shared" si="191"/>
        <v/>
      </c>
      <c r="CE161" s="9" t="str">
        <f t="shared" si="192"/>
        <v/>
      </c>
      <c r="CF161" s="9" t="e">
        <f ca="1">IF(AND($AX$3&lt;&gt;"",CA161&lt;&gt;"",CC161&gt;=IF(CC162="",0,CC162)),SUM(INDIRECT("ce"&amp;ROW()-CC161+1):CE161),"")</f>
        <v>#N/A</v>
      </c>
      <c r="CG161" s="9" t="e">
        <f t="shared" ca="1" si="193"/>
        <v>#N/A</v>
      </c>
      <c r="CH161" s="9" t="str">
        <f ca="1">IF(ISERROR(VLOOKUP(CG161*60,単価表!$B$4:$H$51,$AY$3,FALSE)),"",VLOOKUP(CG161*60,単価表!$B$4:$H$51,$AY$3,FALSE))</f>
        <v/>
      </c>
      <c r="CI161" s="9" t="str">
        <f ca="1">IF(CH161="","",CH161+IF(OR(TEXT($AX$3,"000000")="651000",TEXT($AX$3,"000000")="652000",TEXT($AX$3,"000000")="653000"),VLOOKUP(CG161*60,単価表!$B$4:$H$51,$AZ$3,FALSE),0))</f>
        <v/>
      </c>
      <c r="CJ161" s="9" t="str">
        <f t="shared" si="194"/>
        <v/>
      </c>
      <c r="CK161" s="9" t="str">
        <f t="shared" si="195"/>
        <v/>
      </c>
      <c r="CL161" s="11"/>
      <c r="CM161" s="11"/>
      <c r="CN161" s="22"/>
      <c r="CO161" s="22"/>
      <c r="CP161" s="10" t="str">
        <f t="shared" si="196"/>
        <v/>
      </c>
      <c r="CQ161" s="11"/>
      <c r="CR161" s="11"/>
      <c r="CS161" s="9" t="str">
        <f t="shared" si="197"/>
        <v/>
      </c>
      <c r="CT161" s="9" t="str">
        <f t="shared" si="198"/>
        <v/>
      </c>
      <c r="CU161" s="21" t="str">
        <f t="shared" si="199"/>
        <v/>
      </c>
      <c r="CV161" s="21" t="str">
        <f t="shared" si="200"/>
        <v/>
      </c>
      <c r="CW161" s="9" t="str">
        <f t="shared" si="221"/>
        <v/>
      </c>
      <c r="CX161" s="9" t="str">
        <f t="shared" si="201"/>
        <v/>
      </c>
      <c r="CY161" s="9" t="str">
        <f t="shared" si="202"/>
        <v/>
      </c>
      <c r="CZ161" s="9" t="str">
        <f t="shared" si="203"/>
        <v/>
      </c>
      <c r="DA161" s="9" t="str">
        <f t="shared" si="204"/>
        <v/>
      </c>
      <c r="DB161" s="9" t="e">
        <f ca="1">IF(AND($AX$3&lt;&gt;"",CU161&lt;&gt;"",CW161&gt;=IF(CW162="",0,CW162)),SUM(INDIRECT("da"&amp;ROW()-CW161+1):DA161),"")</f>
        <v>#N/A</v>
      </c>
      <c r="DC161" s="9" t="e">
        <f t="shared" ca="1" si="205"/>
        <v>#N/A</v>
      </c>
      <c r="DD161" s="9" t="str">
        <f ca="1">IF(ISERROR(VLOOKUP(DC161*60,単価表!$B$4:$G$51,$AY$3,FALSE)),"",VLOOKUP(DC161*60,単価表!$B$4:$G$51,$AY$3,FALSE))</f>
        <v/>
      </c>
      <c r="DE161" s="9" t="str">
        <f t="shared" si="206"/>
        <v/>
      </c>
      <c r="DF161" s="9" t="str">
        <f t="shared" si="207"/>
        <v/>
      </c>
      <c r="DG161" s="13"/>
      <c r="DH161" s="13"/>
      <c r="DI161" s="22"/>
      <c r="DJ161" s="22"/>
      <c r="DK161" s="10" t="str">
        <f t="shared" si="208"/>
        <v/>
      </c>
      <c r="DL161" s="13"/>
      <c r="DM161" s="9" t="str">
        <f t="shared" si="209"/>
        <v/>
      </c>
      <c r="DN161" s="9" t="str">
        <f t="shared" si="210"/>
        <v/>
      </c>
      <c r="DO161" s="21" t="str">
        <f t="shared" si="211"/>
        <v/>
      </c>
      <c r="DP161" s="21" t="str">
        <f t="shared" si="212"/>
        <v/>
      </c>
      <c r="DQ161" s="9" t="str">
        <f t="shared" si="222"/>
        <v/>
      </c>
      <c r="DR161" s="9" t="str">
        <f t="shared" si="213"/>
        <v/>
      </c>
      <c r="DS161" s="9" t="str">
        <f t="shared" si="214"/>
        <v/>
      </c>
      <c r="DT161" s="9" t="e">
        <f ca="1">IF(AND($AX$3&lt;&gt;"",DO161&lt;&gt;"",DQ161&gt;=IF(DQ162="",0,DQ162)),SUM(INDIRECT("ds"&amp;ROW()-DQ161+1):DS161),"")</f>
        <v>#N/A</v>
      </c>
      <c r="DU161" s="9" t="e">
        <f t="shared" ca="1" si="215"/>
        <v>#N/A</v>
      </c>
      <c r="DV161" s="9" t="str">
        <f ca="1">IF(ISERROR(VLOOKUP(DU161*60,単価表!$B$4:$H$51,$AY$3,FALSE)),"",VLOOKUP(DU161*60,単価表!$B$4:$H$51,$AY$3,FALSE))</f>
        <v/>
      </c>
      <c r="DW161" s="9" t="str">
        <f ca="1">IF(DV161="","",DV161+IF(OR(TEXT($AX$3,"000000")="651000",TEXT($AX$3,"000000")="652000",TEXT($AX$3,"000000")="653000"),VLOOKUP(DU161*60,単価表!$B$4:$H$51,$AZ$3,FALSE),0))</f>
        <v/>
      </c>
      <c r="DX161" s="9" t="str">
        <f t="shared" si="216"/>
        <v/>
      </c>
      <c r="DY161" s="9" t="str">
        <f t="shared" si="217"/>
        <v/>
      </c>
      <c r="DZ161" s="9" cm="1">
        <f t="array" ref="DZ161">IF(AND($B161&lt;&gt;"",$F161&lt;&gt;"",$J161&lt;&gt;"",OR($N161&lt;&gt;"",$Q161&lt;&gt;"",$T161&lt;&gt;"")),SUM(($BE$17:$BE$192&lt;&gt;ROW($B161))*($BF$17:$BF$192=$B161)*($BH$17:$BH$192&gt;$F161)*($BG$17:$BG$192&lt;$J161)),0)</f>
        <v>0</v>
      </c>
      <c r="EA161" s="9" cm="1">
        <f t="array" ref="EA161">IF(AND($B161&lt;&gt;"",$F161&lt;&gt;"",$J161&lt;&gt;"",OR($N161&lt;&gt;"",$Q161&lt;&gt;"",$T161&lt;&gt;"")),SUM(($BY$17:$BY$192&lt;&gt;ROW($B161))*($BZ$17:$BZ$192=$B161)*($CB$17:$CB$192&gt;$F161)*($CA$17:$CA$192&lt;$J161)),0)</f>
        <v>0</v>
      </c>
      <c r="EB161" s="9" cm="1">
        <f t="array" ref="EB161">IF(AND($B161&lt;&gt;"",$F161&lt;&gt;"",$J161&lt;&gt;"",OR($N161&lt;&gt;"",$Q161&lt;&gt;"",$T161&lt;&gt;"")),SUM(($CS$17:$CS$192&lt;&gt;ROW($B161))*($CT$17:$CT$192=$B161)*($CV$17:$CV$192&gt;$F161)*($CU$17:$CU$192&lt;$J161)),0)</f>
        <v>0</v>
      </c>
      <c r="EC161" s="9" cm="1">
        <f t="array" ref="EC161">IF(AND($B161&lt;&gt;"",$F161&lt;&gt;"",$J161&lt;&gt;"",OR($N161&lt;&gt;"",$Q161&lt;&gt;"",$T161&lt;&gt;"")),SUM(($DM$17:$DM$192&lt;&gt;ROW($B161))*($DN$17:$DN$192=$B161)*($DP$17:$DP$192&gt;$F161)*($DO$17:$DO$192&lt;$J161)),0)</f>
        <v>0</v>
      </c>
      <c r="ED161" s="9">
        <f t="shared" ca="1" si="218"/>
        <v>0</v>
      </c>
    </row>
    <row r="162" spans="2:134" ht="18" customHeight="1" x14ac:dyDescent="0.4">
      <c r="B162" s="91"/>
      <c r="C162" s="91"/>
      <c r="D162" s="91"/>
      <c r="E162" s="91"/>
      <c r="F162" s="90" t="s">
        <v>17</v>
      </c>
      <c r="G162" s="91"/>
      <c r="H162" s="91"/>
      <c r="I162" s="91"/>
      <c r="J162" s="90" t="s">
        <v>18</v>
      </c>
      <c r="K162" s="91"/>
      <c r="L162" s="91"/>
      <c r="M162" s="91"/>
      <c r="N162" s="92" t="s">
        <v>20</v>
      </c>
      <c r="O162" s="92"/>
      <c r="P162" s="92"/>
      <c r="Q162" s="92" t="s">
        <v>21</v>
      </c>
      <c r="R162" s="93"/>
      <c r="S162" s="93"/>
      <c r="T162" s="91" t="s">
        <v>22</v>
      </c>
      <c r="U162" s="91"/>
      <c r="V162" s="91"/>
      <c r="W162" s="91" t="s">
        <v>24</v>
      </c>
      <c r="X162" s="91"/>
      <c r="Y162" s="91"/>
      <c r="Z162" s="91" t="s">
        <v>22</v>
      </c>
      <c r="AA162" s="91"/>
      <c r="AB162" s="91"/>
      <c r="AC162" s="91" t="s">
        <v>24</v>
      </c>
      <c r="AD162" s="91"/>
      <c r="AE162" s="91"/>
      <c r="AF162" s="91"/>
      <c r="AG162" s="91" t="s">
        <v>22</v>
      </c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X162" s="11"/>
      <c r="AY162" s="11"/>
      <c r="AZ162" s="22"/>
      <c r="BA162" s="22"/>
      <c r="BB162" s="12"/>
      <c r="BC162" s="11"/>
      <c r="BD162" s="11"/>
      <c r="BE162" s="9" t="str">
        <f t="shared" si="176"/>
        <v/>
      </c>
      <c r="BF162" s="9" t="str">
        <f t="shared" si="177"/>
        <v/>
      </c>
      <c r="BG162" s="21" t="str">
        <f t="shared" si="178"/>
        <v/>
      </c>
      <c r="BH162" s="21" t="str">
        <f t="shared" si="179"/>
        <v/>
      </c>
      <c r="BI162" s="9" t="str">
        <f t="shared" si="219"/>
        <v/>
      </c>
      <c r="BJ162" s="10" t="str">
        <f t="shared" si="180"/>
        <v/>
      </c>
      <c r="BK162" s="9" t="str">
        <f t="shared" si="181"/>
        <v/>
      </c>
      <c r="BL162" s="9" t="str">
        <f t="shared" si="182"/>
        <v/>
      </c>
      <c r="BM162" s="9" t="str">
        <f t="shared" si="183"/>
        <v/>
      </c>
      <c r="BN162" s="9" t="e">
        <f ca="1">IF(AND($AX$3&lt;&gt;"",BG162&lt;&gt;"",BI162&gt;=IF(BI163="",0,BI163)),SUM(INDIRECT("bm"&amp;ROW()-BI162+1):BM162),"")</f>
        <v>#N/A</v>
      </c>
      <c r="BO162" s="9" t="e">
        <f t="shared" ca="1" si="184"/>
        <v>#N/A</v>
      </c>
      <c r="BP162" s="9" t="str">
        <f ca="1">IF(ISERROR(VLOOKUP(BO162*60,単価表!$B$4:$H$51,$AY$3,FALSE)),"",VLOOKUP(BO162*60,単価表!$B$4:$H$51,$AY$3,FALSE))</f>
        <v/>
      </c>
      <c r="BQ162" s="9" t="str">
        <f t="shared" si="185"/>
        <v/>
      </c>
      <c r="BR162" s="9" t="str">
        <f t="shared" si="186"/>
        <v/>
      </c>
      <c r="BS162" s="13"/>
      <c r="BT162" s="13"/>
      <c r="BU162" s="22"/>
      <c r="BV162" s="22"/>
      <c r="BW162" s="13"/>
      <c r="BX162" s="13"/>
      <c r="BY162" s="9" t="str">
        <f t="shared" si="187"/>
        <v/>
      </c>
      <c r="BZ162" s="9" t="str">
        <f t="shared" si="188"/>
        <v/>
      </c>
      <c r="CA162" s="21" t="str">
        <f t="shared" si="189"/>
        <v/>
      </c>
      <c r="CB162" s="21" t="str">
        <f t="shared" si="190"/>
        <v/>
      </c>
      <c r="CC162" s="9" t="str">
        <f t="shared" si="220"/>
        <v/>
      </c>
      <c r="CD162" s="9" t="str">
        <f t="shared" si="191"/>
        <v/>
      </c>
      <c r="CE162" s="9" t="str">
        <f t="shared" si="192"/>
        <v/>
      </c>
      <c r="CF162" s="9" t="e">
        <f ca="1">IF(AND($AX$3&lt;&gt;"",CA162&lt;&gt;"",CC162&gt;=IF(CC163="",0,CC163)),SUM(INDIRECT("ce"&amp;ROW()-CC162+1):CE162),"")</f>
        <v>#N/A</v>
      </c>
      <c r="CG162" s="9" t="e">
        <f t="shared" ca="1" si="193"/>
        <v>#N/A</v>
      </c>
      <c r="CH162" s="9" t="str">
        <f ca="1">IF(ISERROR(VLOOKUP(CG162*60,単価表!$B$4:$H$51,$AY$3,FALSE)),"",VLOOKUP(CG162*60,単価表!$B$4:$H$51,$AY$3,FALSE))</f>
        <v/>
      </c>
      <c r="CI162" s="9" t="str">
        <f ca="1">IF(CH162="","",CH162+IF(OR(TEXT($AX$3,"000000")="651000",TEXT($AX$3,"000000")="652000",TEXT($AX$3,"000000")="653000"),VLOOKUP(CG162*60,単価表!$B$4:$H$51,$AZ$3,FALSE),0))</f>
        <v/>
      </c>
      <c r="CJ162" s="9" t="str">
        <f t="shared" si="194"/>
        <v/>
      </c>
      <c r="CK162" s="9" t="str">
        <f t="shared" si="195"/>
        <v/>
      </c>
      <c r="CL162" s="11"/>
      <c r="CM162" s="11"/>
      <c r="CN162" s="22"/>
      <c r="CO162" s="22"/>
      <c r="CP162" s="10" t="str">
        <f t="shared" si="196"/>
        <v/>
      </c>
      <c r="CQ162" s="11"/>
      <c r="CR162" s="11"/>
      <c r="CS162" s="9" t="str">
        <f t="shared" si="197"/>
        <v/>
      </c>
      <c r="CT162" s="9" t="str">
        <f t="shared" si="198"/>
        <v/>
      </c>
      <c r="CU162" s="21" t="str">
        <f t="shared" si="199"/>
        <v/>
      </c>
      <c r="CV162" s="21" t="str">
        <f t="shared" si="200"/>
        <v/>
      </c>
      <c r="CW162" s="9" t="str">
        <f t="shared" si="221"/>
        <v/>
      </c>
      <c r="CX162" s="9" t="str">
        <f t="shared" si="201"/>
        <v/>
      </c>
      <c r="CY162" s="9" t="str">
        <f t="shared" si="202"/>
        <v/>
      </c>
      <c r="CZ162" s="9" t="str">
        <f t="shared" si="203"/>
        <v/>
      </c>
      <c r="DA162" s="9" t="str">
        <f t="shared" si="204"/>
        <v/>
      </c>
      <c r="DB162" s="9" t="e">
        <f ca="1">IF(AND($AX$3&lt;&gt;"",CU162&lt;&gt;"",CW162&gt;=IF(CW163="",0,CW163)),SUM(INDIRECT("da"&amp;ROW()-CW162+1):DA162),"")</f>
        <v>#N/A</v>
      </c>
      <c r="DC162" s="9" t="e">
        <f t="shared" ca="1" si="205"/>
        <v>#N/A</v>
      </c>
      <c r="DD162" s="9" t="str">
        <f ca="1">IF(ISERROR(VLOOKUP(DC162*60,単価表!$B$4:$G$51,$AY$3,FALSE)),"",VLOOKUP(DC162*60,単価表!$B$4:$G$51,$AY$3,FALSE))</f>
        <v/>
      </c>
      <c r="DE162" s="9" t="str">
        <f t="shared" si="206"/>
        <v/>
      </c>
      <c r="DF162" s="9" t="str">
        <f t="shared" si="207"/>
        <v/>
      </c>
      <c r="DG162" s="13"/>
      <c r="DH162" s="13"/>
      <c r="DI162" s="22"/>
      <c r="DJ162" s="22"/>
      <c r="DK162" s="10" t="str">
        <f t="shared" si="208"/>
        <v/>
      </c>
      <c r="DL162" s="13"/>
      <c r="DM162" s="9" t="str">
        <f t="shared" si="209"/>
        <v/>
      </c>
      <c r="DN162" s="9" t="str">
        <f t="shared" si="210"/>
        <v/>
      </c>
      <c r="DO162" s="21" t="str">
        <f t="shared" si="211"/>
        <v/>
      </c>
      <c r="DP162" s="21" t="str">
        <f t="shared" si="212"/>
        <v/>
      </c>
      <c r="DQ162" s="9" t="str">
        <f t="shared" si="222"/>
        <v/>
      </c>
      <c r="DR162" s="9" t="str">
        <f t="shared" si="213"/>
        <v/>
      </c>
      <c r="DS162" s="9" t="str">
        <f t="shared" si="214"/>
        <v/>
      </c>
      <c r="DT162" s="9" t="e">
        <f ca="1">IF(AND($AX$3&lt;&gt;"",DO162&lt;&gt;"",DQ162&gt;=IF(DQ163="",0,DQ163)),SUM(INDIRECT("ds"&amp;ROW()-DQ162+1):DS162),"")</f>
        <v>#N/A</v>
      </c>
      <c r="DU162" s="9" t="e">
        <f t="shared" ca="1" si="215"/>
        <v>#N/A</v>
      </c>
      <c r="DV162" s="9" t="str">
        <f ca="1">IF(ISERROR(VLOOKUP(DU162*60,単価表!$B$4:$H$51,$AY$3,FALSE)),"",VLOOKUP(DU162*60,単価表!$B$4:$H$51,$AY$3,FALSE))</f>
        <v/>
      </c>
      <c r="DW162" s="9" t="str">
        <f ca="1">IF(DV162="","",DV162+IF(OR(TEXT($AX$3,"000000")="651000",TEXT($AX$3,"000000")="652000",TEXT($AX$3,"000000")="653000"),VLOOKUP(DU162*60,単価表!$B$4:$H$51,$AZ$3,FALSE),0))</f>
        <v/>
      </c>
      <c r="DX162" s="9" t="str">
        <f t="shared" si="216"/>
        <v/>
      </c>
      <c r="DY162" s="9" t="str">
        <f t="shared" si="217"/>
        <v/>
      </c>
      <c r="DZ162" s="9" cm="1">
        <f t="array" ref="DZ162">IF(AND($B162&lt;&gt;"",$F162&lt;&gt;"",$J162&lt;&gt;"",OR($N162&lt;&gt;"",$Q162&lt;&gt;"",$T162&lt;&gt;"")),SUM(($BE$17:$BE$192&lt;&gt;ROW($B162))*($BF$17:$BF$192=$B162)*($BH$17:$BH$192&gt;$F162)*($BG$17:$BG$192&lt;$J162)),0)</f>
        <v>0</v>
      </c>
      <c r="EA162" s="9" cm="1">
        <f t="array" ref="EA162">IF(AND($B162&lt;&gt;"",$F162&lt;&gt;"",$J162&lt;&gt;"",OR($N162&lt;&gt;"",$Q162&lt;&gt;"",$T162&lt;&gt;"")),SUM(($BY$17:$BY$192&lt;&gt;ROW($B162))*($BZ$17:$BZ$192=$B162)*($CB$17:$CB$192&gt;$F162)*($CA$17:$CA$192&lt;$J162)),0)</f>
        <v>0</v>
      </c>
      <c r="EB162" s="9" cm="1">
        <f t="array" ref="EB162">IF(AND($B162&lt;&gt;"",$F162&lt;&gt;"",$J162&lt;&gt;"",OR($N162&lt;&gt;"",$Q162&lt;&gt;"",$T162&lt;&gt;"")),SUM(($CS$17:$CS$192&lt;&gt;ROW($B162))*($CT$17:$CT$192=$B162)*($CV$17:$CV$192&gt;$F162)*($CU$17:$CU$192&lt;$J162)),0)</f>
        <v>0</v>
      </c>
      <c r="EC162" s="9" cm="1">
        <f t="array" ref="EC162">IF(AND($B162&lt;&gt;"",$F162&lt;&gt;"",$J162&lt;&gt;"",OR($N162&lt;&gt;"",$Q162&lt;&gt;"",$T162&lt;&gt;"")),SUM(($DM$17:$DM$192&lt;&gt;ROW($B162))*($DN$17:$DN$192=$B162)*($DP$17:$DP$192&gt;$F162)*($DO$17:$DO$192&lt;$J162)),0)</f>
        <v>0</v>
      </c>
      <c r="ED162" s="9">
        <f t="shared" ca="1" si="218"/>
        <v>0</v>
      </c>
    </row>
    <row r="163" spans="2:134" ht="18" customHeight="1" x14ac:dyDescent="0.4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2"/>
      <c r="O163" s="92"/>
      <c r="P163" s="92"/>
      <c r="Q163" s="93"/>
      <c r="R163" s="93"/>
      <c r="S163" s="93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X163" s="11"/>
      <c r="AY163" s="11"/>
      <c r="AZ163" s="22"/>
      <c r="BA163" s="22"/>
      <c r="BB163" s="12"/>
      <c r="BC163" s="11"/>
      <c r="BD163" s="11"/>
      <c r="BE163" s="9" t="str">
        <f t="shared" si="176"/>
        <v/>
      </c>
      <c r="BF163" s="9" t="str">
        <f t="shared" si="177"/>
        <v/>
      </c>
      <c r="BG163" s="21" t="str">
        <f t="shared" si="178"/>
        <v/>
      </c>
      <c r="BH163" s="21" t="str">
        <f t="shared" si="179"/>
        <v/>
      </c>
      <c r="BI163" s="9" t="str">
        <f t="shared" si="219"/>
        <v/>
      </c>
      <c r="BJ163" s="10" t="str">
        <f t="shared" si="180"/>
        <v/>
      </c>
      <c r="BK163" s="9" t="str">
        <f t="shared" si="181"/>
        <v/>
      </c>
      <c r="BL163" s="9" t="str">
        <f t="shared" si="182"/>
        <v/>
      </c>
      <c r="BM163" s="9" t="str">
        <f t="shared" si="183"/>
        <v/>
      </c>
      <c r="BN163" s="9" t="e">
        <f ca="1">IF(AND($AX$3&lt;&gt;"",BG163&lt;&gt;"",BI163&gt;=IF(BI164="",0,BI164)),SUM(INDIRECT("bm"&amp;ROW()-BI163+1):BM163),"")</f>
        <v>#N/A</v>
      </c>
      <c r="BO163" s="9" t="e">
        <f t="shared" ca="1" si="184"/>
        <v>#N/A</v>
      </c>
      <c r="BP163" s="9" t="str">
        <f ca="1">IF(ISERROR(VLOOKUP(BO163*60,単価表!$B$4:$H$51,$AY$3,FALSE)),"",VLOOKUP(BO163*60,単価表!$B$4:$H$51,$AY$3,FALSE))</f>
        <v/>
      </c>
      <c r="BQ163" s="9" t="str">
        <f t="shared" si="185"/>
        <v/>
      </c>
      <c r="BR163" s="9" t="str">
        <f t="shared" si="186"/>
        <v/>
      </c>
      <c r="BS163" s="13"/>
      <c r="BT163" s="13"/>
      <c r="BU163" s="22"/>
      <c r="BV163" s="22"/>
      <c r="BW163" s="13"/>
      <c r="BX163" s="13"/>
      <c r="BY163" s="9" t="str">
        <f t="shared" si="187"/>
        <v/>
      </c>
      <c r="BZ163" s="9" t="str">
        <f t="shared" si="188"/>
        <v/>
      </c>
      <c r="CA163" s="21" t="str">
        <f t="shared" si="189"/>
        <v/>
      </c>
      <c r="CB163" s="21" t="str">
        <f t="shared" si="190"/>
        <v/>
      </c>
      <c r="CC163" s="9" t="str">
        <f t="shared" si="220"/>
        <v/>
      </c>
      <c r="CD163" s="9" t="str">
        <f t="shared" si="191"/>
        <v/>
      </c>
      <c r="CE163" s="9" t="str">
        <f t="shared" si="192"/>
        <v/>
      </c>
      <c r="CF163" s="9" t="e">
        <f ca="1">IF(AND($AX$3&lt;&gt;"",CA163&lt;&gt;"",CC163&gt;=IF(CC164="",0,CC164)),SUM(INDIRECT("ce"&amp;ROW()-CC163+1):CE163),"")</f>
        <v>#N/A</v>
      </c>
      <c r="CG163" s="9" t="e">
        <f t="shared" ca="1" si="193"/>
        <v>#N/A</v>
      </c>
      <c r="CH163" s="9" t="str">
        <f ca="1">IF(ISERROR(VLOOKUP(CG163*60,単価表!$B$4:$H$51,$AY$3,FALSE)),"",VLOOKUP(CG163*60,単価表!$B$4:$H$51,$AY$3,FALSE))</f>
        <v/>
      </c>
      <c r="CI163" s="9" t="str">
        <f ca="1">IF(CH163="","",CH163+IF(OR(TEXT($AX$3,"000000")="651000",TEXT($AX$3,"000000")="652000",TEXT($AX$3,"000000")="653000"),VLOOKUP(CG163*60,単価表!$B$4:$H$51,$AZ$3,FALSE),0))</f>
        <v/>
      </c>
      <c r="CJ163" s="9" t="str">
        <f t="shared" si="194"/>
        <v/>
      </c>
      <c r="CK163" s="9" t="str">
        <f t="shared" si="195"/>
        <v/>
      </c>
      <c r="CL163" s="11"/>
      <c r="CM163" s="11"/>
      <c r="CN163" s="22"/>
      <c r="CO163" s="22"/>
      <c r="CP163" s="10" t="str">
        <f t="shared" si="196"/>
        <v/>
      </c>
      <c r="CQ163" s="11"/>
      <c r="CR163" s="11"/>
      <c r="CS163" s="9" t="str">
        <f t="shared" si="197"/>
        <v/>
      </c>
      <c r="CT163" s="9" t="str">
        <f t="shared" si="198"/>
        <v/>
      </c>
      <c r="CU163" s="21" t="str">
        <f t="shared" si="199"/>
        <v/>
      </c>
      <c r="CV163" s="21" t="str">
        <f t="shared" si="200"/>
        <v/>
      </c>
      <c r="CW163" s="9" t="str">
        <f t="shared" si="221"/>
        <v/>
      </c>
      <c r="CX163" s="9" t="str">
        <f t="shared" si="201"/>
        <v/>
      </c>
      <c r="CY163" s="9" t="str">
        <f t="shared" si="202"/>
        <v/>
      </c>
      <c r="CZ163" s="9" t="str">
        <f t="shared" si="203"/>
        <v/>
      </c>
      <c r="DA163" s="9" t="str">
        <f t="shared" si="204"/>
        <v/>
      </c>
      <c r="DB163" s="9" t="e">
        <f ca="1">IF(AND($AX$3&lt;&gt;"",CU163&lt;&gt;"",CW163&gt;=IF(CW164="",0,CW164)),SUM(INDIRECT("da"&amp;ROW()-CW163+1):DA163),"")</f>
        <v>#N/A</v>
      </c>
      <c r="DC163" s="9" t="e">
        <f t="shared" ca="1" si="205"/>
        <v>#N/A</v>
      </c>
      <c r="DD163" s="9" t="str">
        <f ca="1">IF(ISERROR(VLOOKUP(DC163*60,単価表!$B$4:$G$51,$AY$3,FALSE)),"",VLOOKUP(DC163*60,単価表!$B$4:$G$51,$AY$3,FALSE))</f>
        <v/>
      </c>
      <c r="DE163" s="9" t="str">
        <f t="shared" si="206"/>
        <v/>
      </c>
      <c r="DF163" s="9" t="str">
        <f t="shared" si="207"/>
        <v/>
      </c>
      <c r="DG163" s="13"/>
      <c r="DH163" s="13"/>
      <c r="DI163" s="22"/>
      <c r="DJ163" s="22"/>
      <c r="DK163" s="10" t="str">
        <f t="shared" si="208"/>
        <v/>
      </c>
      <c r="DL163" s="13"/>
      <c r="DM163" s="9" t="str">
        <f t="shared" si="209"/>
        <v/>
      </c>
      <c r="DN163" s="9" t="str">
        <f t="shared" si="210"/>
        <v/>
      </c>
      <c r="DO163" s="21" t="str">
        <f t="shared" si="211"/>
        <v/>
      </c>
      <c r="DP163" s="21" t="str">
        <f t="shared" si="212"/>
        <v/>
      </c>
      <c r="DQ163" s="9" t="str">
        <f t="shared" si="222"/>
        <v/>
      </c>
      <c r="DR163" s="9" t="str">
        <f t="shared" si="213"/>
        <v/>
      </c>
      <c r="DS163" s="9" t="str">
        <f t="shared" si="214"/>
        <v/>
      </c>
      <c r="DT163" s="9" t="e">
        <f ca="1">IF(AND($AX$3&lt;&gt;"",DO163&lt;&gt;"",DQ163&gt;=IF(DQ164="",0,DQ164)),SUM(INDIRECT("ds"&amp;ROW()-DQ163+1):DS163),"")</f>
        <v>#N/A</v>
      </c>
      <c r="DU163" s="9" t="e">
        <f t="shared" ca="1" si="215"/>
        <v>#N/A</v>
      </c>
      <c r="DV163" s="9" t="str">
        <f ca="1">IF(ISERROR(VLOOKUP(DU163*60,単価表!$B$4:$H$51,$AY$3,FALSE)),"",VLOOKUP(DU163*60,単価表!$B$4:$H$51,$AY$3,FALSE))</f>
        <v/>
      </c>
      <c r="DW163" s="9" t="str">
        <f ca="1">IF(DV163="","",DV163+IF(OR(TEXT($AX$3,"000000")="651000",TEXT($AX$3,"000000")="652000",TEXT($AX$3,"000000")="653000"),VLOOKUP(DU163*60,単価表!$B$4:$H$51,$AZ$3,FALSE),0))</f>
        <v/>
      </c>
      <c r="DX163" s="9" t="str">
        <f t="shared" si="216"/>
        <v/>
      </c>
      <c r="DY163" s="9" t="str">
        <f t="shared" si="217"/>
        <v/>
      </c>
      <c r="DZ163" s="9" cm="1">
        <f t="array" ref="DZ163">IF(AND($B163&lt;&gt;"",$F163&lt;&gt;"",$J163&lt;&gt;"",OR($N163&lt;&gt;"",$Q163&lt;&gt;"",$T163&lt;&gt;"")),SUM(($BE$17:$BE$192&lt;&gt;ROW($B163))*($BF$17:$BF$192=$B163)*($BH$17:$BH$192&gt;$F163)*($BG$17:$BG$192&lt;$J163)),0)</f>
        <v>0</v>
      </c>
      <c r="EA163" s="9" cm="1">
        <f t="array" ref="EA163">IF(AND($B163&lt;&gt;"",$F163&lt;&gt;"",$J163&lt;&gt;"",OR($N163&lt;&gt;"",$Q163&lt;&gt;"",$T163&lt;&gt;"")),SUM(($BY$17:$BY$192&lt;&gt;ROW($B163))*($BZ$17:$BZ$192=$B163)*($CB$17:$CB$192&gt;$F163)*($CA$17:$CA$192&lt;$J163)),0)</f>
        <v>0</v>
      </c>
      <c r="EB163" s="9" cm="1">
        <f t="array" ref="EB163">IF(AND($B163&lt;&gt;"",$F163&lt;&gt;"",$J163&lt;&gt;"",OR($N163&lt;&gt;"",$Q163&lt;&gt;"",$T163&lt;&gt;"")),SUM(($CS$17:$CS$192&lt;&gt;ROW($B163))*($CT$17:$CT$192=$B163)*($CV$17:$CV$192&gt;$F163)*($CU$17:$CU$192&lt;$J163)),0)</f>
        <v>0</v>
      </c>
      <c r="EC163" s="9" cm="1">
        <f t="array" ref="EC163">IF(AND($B163&lt;&gt;"",$F163&lt;&gt;"",$J163&lt;&gt;"",OR($N163&lt;&gt;"",$Q163&lt;&gt;"",$T163&lt;&gt;"")),SUM(($DM$17:$DM$192&lt;&gt;ROW($B163))*($DN$17:$DN$192=$B163)*($DP$17:$DP$192&gt;$F163)*($DO$17:$DO$192&lt;$J163)),0)</f>
        <v>0</v>
      </c>
      <c r="ED163" s="9">
        <f t="shared" ca="1" si="218"/>
        <v>0</v>
      </c>
    </row>
    <row r="164" spans="2:134" ht="21" customHeight="1" x14ac:dyDescent="0.4">
      <c r="B164" s="86"/>
      <c r="C164" s="86"/>
      <c r="D164" s="132" t="str">
        <f>IF($B164="","",TEXT(TEXT($C$2,"YYYY/MM")&amp;"/"&amp;TEXT($B164,"00"),"AAA"))</f>
        <v/>
      </c>
      <c r="E164" s="132"/>
      <c r="F164" s="88"/>
      <c r="G164" s="88"/>
      <c r="H164" s="88"/>
      <c r="I164" s="88"/>
      <c r="J164" s="88"/>
      <c r="K164" s="88"/>
      <c r="L164" s="88"/>
      <c r="M164" s="88"/>
      <c r="N164" s="89"/>
      <c r="O164" s="89"/>
      <c r="P164" s="89"/>
      <c r="Q164" s="89"/>
      <c r="R164" s="89"/>
      <c r="S164" s="89"/>
      <c r="T164" s="89"/>
      <c r="U164" s="89"/>
      <c r="V164" s="89"/>
      <c r="W164" s="133" t="str">
        <f>IF(AND(BQ164="",DE164=""),IF(OR(N164&lt;&gt;"",Q164&lt;&gt;""),"―",""),IF(OR(BQ164="最低時間未満",DE164="最低時間未満"),"不可",SUM(BQ164,DE164)))</f>
        <v/>
      </c>
      <c r="X164" s="133"/>
      <c r="Y164" s="133"/>
      <c r="Z164" s="133" t="str">
        <f>IF(AND(CJ164="",DX164=""),IF(T164&lt;&gt;"","―",""),IF(OR(CJ164="最低時間未満",DX164="最低時間未満"),"不可",SUM(CJ164,DX164)))</f>
        <v/>
      </c>
      <c r="AA164" s="133"/>
      <c r="AB164" s="133"/>
      <c r="AC164" s="134" t="str">
        <f>IF(AND(BR164="",DF164=""),IF(OR(N164&lt;&gt;"",Q164&lt;&gt;""),"―",""),IF(BR164="",0,BR164)+IF(DF164="",0,DF164))</f>
        <v/>
      </c>
      <c r="AD164" s="134"/>
      <c r="AE164" s="134"/>
      <c r="AF164" s="134"/>
      <c r="AG164" s="134" t="str">
        <f>IF(AND(CK164="",DY164=""),IF(T164&lt;&gt;"","―",""),IF(CK164="",0,CK164)+IF(DY164="",0,DY164))</f>
        <v/>
      </c>
      <c r="AH164" s="134"/>
      <c r="AI164" s="134"/>
      <c r="AJ164" s="134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20"/>
      <c r="AX164" s="10" t="str">
        <f t="shared" si="154"/>
        <v/>
      </c>
      <c r="AY164" s="10" t="str">
        <f t="shared" si="155"/>
        <v/>
      </c>
      <c r="AZ164" s="21" t="str">
        <f t="shared" si="156"/>
        <v/>
      </c>
      <c r="BA164" s="21" t="str">
        <f t="shared" si="157"/>
        <v/>
      </c>
      <c r="BB164" s="10" t="str">
        <f t="shared" ref="BB164:BB192" si="223">IF(AND(AZ164&lt;&gt;"",BA164&lt;&gt;""),HOUR(BA164-AZ164) * 60 + MINUTE(BA164-AZ164),"")</f>
        <v/>
      </c>
      <c r="BC164" s="10" t="str">
        <f t="shared" si="158"/>
        <v/>
      </c>
      <c r="BD164" s="10" t="str">
        <f t="shared" si="159"/>
        <v/>
      </c>
      <c r="BE164" s="9" t="str">
        <f t="shared" si="176"/>
        <v/>
      </c>
      <c r="BF164" s="9" t="str">
        <f t="shared" si="177"/>
        <v/>
      </c>
      <c r="BG164" s="21" t="str">
        <f t="shared" si="178"/>
        <v/>
      </c>
      <c r="BH164" s="21" t="str">
        <f t="shared" si="179"/>
        <v/>
      </c>
      <c r="BI164" s="9" t="str">
        <f t="shared" si="219"/>
        <v/>
      </c>
      <c r="BJ164" s="10" t="str">
        <f t="shared" si="180"/>
        <v/>
      </c>
      <c r="BK164" s="9" t="str">
        <f t="shared" si="181"/>
        <v/>
      </c>
      <c r="BL164" s="9" t="str">
        <f t="shared" si="182"/>
        <v/>
      </c>
      <c r="BM164" s="9" t="str">
        <f t="shared" si="183"/>
        <v/>
      </c>
      <c r="BN164" s="9" t="e">
        <f ca="1">IF(AND($AX$3&lt;&gt;"",BG164&lt;&gt;"",BI164&gt;=IF(BI165="",0,BI165)),SUM(INDIRECT("bm"&amp;ROW()-BI164+1):BM164),"")</f>
        <v>#N/A</v>
      </c>
      <c r="BO164" s="9" t="e">
        <f t="shared" ca="1" si="184"/>
        <v>#N/A</v>
      </c>
      <c r="BP164" s="9" t="str">
        <f ca="1">IF(ISERROR(VLOOKUP(BO164*60,単価表!$B$4:$H$51,$AY$3,FALSE)),"",VLOOKUP(BO164*60,単価表!$B$4:$H$51,$AY$3,FALSE))</f>
        <v/>
      </c>
      <c r="BQ164" s="9" t="str">
        <f t="shared" si="185"/>
        <v/>
      </c>
      <c r="BR164" s="9" t="str">
        <f t="shared" si="186"/>
        <v/>
      </c>
      <c r="BS164" s="13"/>
      <c r="BT164" s="13"/>
      <c r="BU164" s="22"/>
      <c r="BV164" s="22"/>
      <c r="BW164" s="13"/>
      <c r="BX164" s="13"/>
      <c r="BY164" s="9" t="str">
        <f t="shared" si="187"/>
        <v/>
      </c>
      <c r="BZ164" s="9" t="str">
        <f t="shared" si="188"/>
        <v/>
      </c>
      <c r="CA164" s="21" t="str">
        <f t="shared" si="189"/>
        <v/>
      </c>
      <c r="CB164" s="21" t="str">
        <f t="shared" si="190"/>
        <v/>
      </c>
      <c r="CC164" s="9" t="str">
        <f t="shared" si="220"/>
        <v/>
      </c>
      <c r="CD164" s="9" t="str">
        <f t="shared" si="191"/>
        <v/>
      </c>
      <c r="CE164" s="9" t="str">
        <f t="shared" si="192"/>
        <v/>
      </c>
      <c r="CF164" s="9" t="e">
        <f ca="1">IF(AND($AX$3&lt;&gt;"",CA164&lt;&gt;"",CC164&gt;=IF(CC165="",0,CC165)),SUM(INDIRECT("ce"&amp;ROW()-CC164+1):CE164),"")</f>
        <v>#N/A</v>
      </c>
      <c r="CG164" s="9" t="e">
        <f t="shared" ca="1" si="193"/>
        <v>#N/A</v>
      </c>
      <c r="CH164" s="9" t="str">
        <f ca="1">IF(ISERROR(VLOOKUP(CG164*60,単価表!$B$4:$H$51,$AY$3,FALSE)),"",VLOOKUP(CG164*60,単価表!$B$4:$H$51,$AY$3,FALSE))</f>
        <v/>
      </c>
      <c r="CI164" s="9" t="str">
        <f ca="1">IF(CH164="","",CH164+IF(OR(TEXT($AX$3,"000000")="651000",TEXT($AX$3,"000000")="652000",TEXT($AX$3,"000000")="653000"),VLOOKUP(CG164*60,単価表!$B$4:$H$51,$AZ$3,FALSE),0))</f>
        <v/>
      </c>
      <c r="CJ164" s="9" t="str">
        <f t="shared" si="194"/>
        <v/>
      </c>
      <c r="CK164" s="9" t="str">
        <f t="shared" si="195"/>
        <v/>
      </c>
      <c r="CL164" s="11"/>
      <c r="CM164" s="11"/>
      <c r="CN164" s="22"/>
      <c r="CO164" s="22"/>
      <c r="CP164" s="10" t="str">
        <f t="shared" si="196"/>
        <v/>
      </c>
      <c r="CQ164" s="11"/>
      <c r="CR164" s="11"/>
      <c r="CS164" s="9" t="str">
        <f t="shared" si="197"/>
        <v/>
      </c>
      <c r="CT164" s="9" t="str">
        <f t="shared" si="198"/>
        <v/>
      </c>
      <c r="CU164" s="21" t="str">
        <f t="shared" si="199"/>
        <v/>
      </c>
      <c r="CV164" s="21" t="str">
        <f t="shared" si="200"/>
        <v/>
      </c>
      <c r="CW164" s="9" t="str">
        <f t="shared" si="221"/>
        <v/>
      </c>
      <c r="CX164" s="9" t="str">
        <f t="shared" si="201"/>
        <v/>
      </c>
      <c r="CY164" s="9" t="str">
        <f t="shared" si="202"/>
        <v/>
      </c>
      <c r="CZ164" s="9" t="str">
        <f t="shared" si="203"/>
        <v/>
      </c>
      <c r="DA164" s="9" t="str">
        <f t="shared" si="204"/>
        <v/>
      </c>
      <c r="DB164" s="9" t="e">
        <f ca="1">IF(AND($AX$3&lt;&gt;"",CU164&lt;&gt;"",CW164&gt;=IF(CW165="",0,CW165)),SUM(INDIRECT("da"&amp;ROW()-CW164+1):DA164),"")</f>
        <v>#N/A</v>
      </c>
      <c r="DC164" s="9" t="e">
        <f t="shared" ca="1" si="205"/>
        <v>#N/A</v>
      </c>
      <c r="DD164" s="9" t="str">
        <f ca="1">IF(ISERROR(VLOOKUP(DC164*60,単価表!$B$4:$G$51,$AY$3,FALSE)),"",VLOOKUP(DC164*60,単価表!$B$4:$G$51,$AY$3,FALSE))</f>
        <v/>
      </c>
      <c r="DE164" s="9" t="str">
        <f t="shared" si="206"/>
        <v/>
      </c>
      <c r="DF164" s="9" t="str">
        <f t="shared" si="207"/>
        <v/>
      </c>
      <c r="DG164" s="13"/>
      <c r="DH164" s="13"/>
      <c r="DI164" s="22"/>
      <c r="DJ164" s="22"/>
      <c r="DK164" s="10" t="str">
        <f t="shared" si="208"/>
        <v/>
      </c>
      <c r="DL164" s="13"/>
      <c r="DM164" s="9" t="str">
        <f t="shared" si="209"/>
        <v/>
      </c>
      <c r="DN164" s="9" t="str">
        <f t="shared" si="210"/>
        <v/>
      </c>
      <c r="DO164" s="21" t="str">
        <f t="shared" si="211"/>
        <v/>
      </c>
      <c r="DP164" s="21" t="str">
        <f t="shared" si="212"/>
        <v/>
      </c>
      <c r="DQ164" s="9" t="str">
        <f t="shared" si="222"/>
        <v/>
      </c>
      <c r="DR164" s="9" t="str">
        <f t="shared" si="213"/>
        <v/>
      </c>
      <c r="DS164" s="9" t="str">
        <f t="shared" si="214"/>
        <v/>
      </c>
      <c r="DT164" s="9" t="e">
        <f ca="1">IF(AND($AX$3&lt;&gt;"",DO164&lt;&gt;"",DQ164&gt;=IF(DQ165="",0,DQ165)),SUM(INDIRECT("ds"&amp;ROW()-DQ164+1):DS164),"")</f>
        <v>#N/A</v>
      </c>
      <c r="DU164" s="9" t="e">
        <f t="shared" ca="1" si="215"/>
        <v>#N/A</v>
      </c>
      <c r="DV164" s="9" t="str">
        <f ca="1">IF(ISERROR(VLOOKUP(DU164*60,単価表!$B$4:$H$51,$AY$3,FALSE)),"",VLOOKUP(DU164*60,単価表!$B$4:$H$51,$AY$3,FALSE))</f>
        <v/>
      </c>
      <c r="DW164" s="9" t="str">
        <f ca="1">IF(DV164="","",DV164+IF(OR(TEXT($AX$3,"000000")="651000",TEXT($AX$3,"000000")="652000",TEXT($AX$3,"000000")="653000"),VLOOKUP(DU164*60,単価表!$B$4:$H$51,$AZ$3,FALSE),0))</f>
        <v/>
      </c>
      <c r="DX164" s="9" t="str">
        <f t="shared" si="216"/>
        <v/>
      </c>
      <c r="DY164" s="9" t="str">
        <f t="shared" si="217"/>
        <v/>
      </c>
      <c r="DZ164" s="9" cm="1">
        <f t="array" ref="DZ164">IF(AND($B164&lt;&gt;"",$F164&lt;&gt;"",$J164&lt;&gt;"",OR($N164&lt;&gt;"",$Q164&lt;&gt;"",$T164&lt;&gt;"")),SUM(($BE$17:$BE$192&lt;&gt;ROW($B164))*($BF$17:$BF$192=$B164)*($BH$17:$BH$192&gt;$F164)*($BG$17:$BG$192&lt;$J164)),0)</f>
        <v>0</v>
      </c>
      <c r="EA164" s="9" cm="1">
        <f t="array" ref="EA164">IF(AND($B164&lt;&gt;"",$F164&lt;&gt;"",$J164&lt;&gt;"",OR($N164&lt;&gt;"",$Q164&lt;&gt;"",$T164&lt;&gt;"")),SUM(($BY$17:$BY$192&lt;&gt;ROW($B164))*($BZ$17:$BZ$192=$B164)*($CB$17:$CB$192&gt;$F164)*($CA$17:$CA$192&lt;$J164)),0)</f>
        <v>0</v>
      </c>
      <c r="EB164" s="9" cm="1">
        <f t="array" ref="EB164">IF(AND($B164&lt;&gt;"",$F164&lt;&gt;"",$J164&lt;&gt;"",OR($N164&lt;&gt;"",$Q164&lt;&gt;"",$T164&lt;&gt;"")),SUM(($CS$17:$CS$192&lt;&gt;ROW($B164))*($CT$17:$CT$192=$B164)*($CV$17:$CV$192&gt;$F164)*($CU$17:$CU$192&lt;$J164)),0)</f>
        <v>0</v>
      </c>
      <c r="EC164" s="9" cm="1">
        <f t="array" ref="EC164">IF(AND($B164&lt;&gt;"",$F164&lt;&gt;"",$J164&lt;&gt;"",OR($N164&lt;&gt;"",$Q164&lt;&gt;"",$T164&lt;&gt;"")),SUM(($DM$17:$DM$192&lt;&gt;ROW($B164))*($DN$17:$DN$192=$B164)*($DP$17:$DP$192&gt;$F164)*($DO$17:$DO$192&lt;$J164)),0)</f>
        <v>0</v>
      </c>
      <c r="ED164" s="9">
        <f t="shared" ca="1" si="218"/>
        <v>0</v>
      </c>
    </row>
    <row r="165" spans="2:134" ht="21" customHeight="1" x14ac:dyDescent="0.4">
      <c r="B165" s="86"/>
      <c r="C165" s="86"/>
      <c r="D165" s="132" t="str">
        <f>IF($B165="","",TEXT(TEXT($C$2,"YYYY/MM")&amp;"/"&amp;TEXT($B165,"00"),"AAA"))</f>
        <v/>
      </c>
      <c r="E165" s="132"/>
      <c r="F165" s="88"/>
      <c r="G165" s="88"/>
      <c r="H165" s="88"/>
      <c r="I165" s="88"/>
      <c r="J165" s="88"/>
      <c r="K165" s="88"/>
      <c r="L165" s="88"/>
      <c r="M165" s="88"/>
      <c r="N165" s="89"/>
      <c r="O165" s="89"/>
      <c r="P165" s="89"/>
      <c r="Q165" s="89"/>
      <c r="R165" s="89"/>
      <c r="S165" s="89"/>
      <c r="T165" s="89"/>
      <c r="U165" s="89"/>
      <c r="V165" s="89"/>
      <c r="W165" s="133" t="str">
        <f t="shared" ref="W165:W192" si="224">IF(AND(BQ165="",DE165=""),IF(OR(N165&lt;&gt;"",Q165&lt;&gt;""),"―",""),IF(OR(BQ165="最低時間未満",DE165="最低時間未満"),"不可",SUM(BQ165,DE165)))</f>
        <v/>
      </c>
      <c r="X165" s="133"/>
      <c r="Y165" s="133"/>
      <c r="Z165" s="133" t="str">
        <f t="shared" ref="Z165:Z192" si="225">IF(AND(CJ165="",DX165=""),IF(T165&lt;&gt;"","―",""),IF(OR(CJ165="最低時間未満",DX165="最低時間未満"),"不可",SUM(CJ165,DX165)))</f>
        <v/>
      </c>
      <c r="AA165" s="133"/>
      <c r="AB165" s="133"/>
      <c r="AC165" s="134" t="str">
        <f t="shared" ref="AC165:AC192" si="226">IF(AND(BR165="",DF165=""),IF(OR(N165&lt;&gt;"",Q165&lt;&gt;""),"―",""),IF(BR165="",0,BR165)+IF(DF165="",0,DF165))</f>
        <v/>
      </c>
      <c r="AD165" s="134"/>
      <c r="AE165" s="134"/>
      <c r="AF165" s="134"/>
      <c r="AG165" s="134" t="str">
        <f t="shared" ref="AG165:AG192" si="227">IF(AND(CK165="",DY165=""),IF(T165&lt;&gt;"","―",""),IF(CK165="",0,CK165)+IF(DY165="",0,DY165))</f>
        <v/>
      </c>
      <c r="AH165" s="134"/>
      <c r="AI165" s="134"/>
      <c r="AJ165" s="134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20"/>
      <c r="AX165" s="10" t="str">
        <f t="shared" si="154"/>
        <v/>
      </c>
      <c r="AY165" s="10" t="str">
        <f t="shared" si="155"/>
        <v/>
      </c>
      <c r="AZ165" s="21" t="str">
        <f t="shared" si="156"/>
        <v/>
      </c>
      <c r="BA165" s="21" t="str">
        <f t="shared" si="157"/>
        <v/>
      </c>
      <c r="BB165" s="10" t="str">
        <f t="shared" si="223"/>
        <v/>
      </c>
      <c r="BC165" s="10" t="str">
        <f t="shared" si="158"/>
        <v/>
      </c>
      <c r="BD165" s="10" t="str">
        <f t="shared" si="159"/>
        <v/>
      </c>
      <c r="BE165" s="9" t="str">
        <f t="shared" si="176"/>
        <v/>
      </c>
      <c r="BF165" s="9" t="str">
        <f t="shared" si="177"/>
        <v/>
      </c>
      <c r="BG165" s="21" t="str">
        <f t="shared" si="178"/>
        <v/>
      </c>
      <c r="BH165" s="21" t="str">
        <f t="shared" si="179"/>
        <v/>
      </c>
      <c r="BI165" s="9" t="str">
        <f t="shared" si="219"/>
        <v/>
      </c>
      <c r="BJ165" s="10" t="str">
        <f t="shared" si="180"/>
        <v/>
      </c>
      <c r="BK165" s="9" t="str">
        <f t="shared" si="181"/>
        <v/>
      </c>
      <c r="BL165" s="9" t="str">
        <f t="shared" si="182"/>
        <v/>
      </c>
      <c r="BM165" s="9" t="str">
        <f t="shared" si="183"/>
        <v/>
      </c>
      <c r="BN165" s="9" t="e">
        <f ca="1">IF(AND($AX$3&lt;&gt;"",BG165&lt;&gt;"",BI165&gt;=IF(BI166="",0,BI166)),SUM(INDIRECT("bm"&amp;ROW()-BI165+1):BM165),"")</f>
        <v>#N/A</v>
      </c>
      <c r="BO165" s="9" t="e">
        <f t="shared" ca="1" si="184"/>
        <v>#N/A</v>
      </c>
      <c r="BP165" s="9" t="str">
        <f ca="1">IF(ISERROR(VLOOKUP(BO165*60,単価表!$B$4:$H$51,$AY$3,FALSE)),"",VLOOKUP(BO165*60,単価表!$B$4:$H$51,$AY$3,FALSE))</f>
        <v/>
      </c>
      <c r="BQ165" s="9" t="str">
        <f t="shared" si="185"/>
        <v/>
      </c>
      <c r="BR165" s="9" t="str">
        <f t="shared" si="186"/>
        <v/>
      </c>
      <c r="BS165" s="9" t="str">
        <f t="shared" ref="BS165:BS192" si="228">IF(AND(F165&lt;&gt;"",T165&lt;&gt;"",AV165&lt;&gt;2),ROW(),"")</f>
        <v/>
      </c>
      <c r="BT165" s="9" t="str">
        <f t="shared" ref="BT165:BT192" si="229">IF(AND(F165&lt;&gt;"",T165&lt;&gt;"",AV165&lt;&gt;2),B165,"")</f>
        <v/>
      </c>
      <c r="BU165" s="21" t="str">
        <f t="shared" ref="BU165:BU192" si="230">IF(AND(F165&lt;&gt;"",T165&lt;&gt;"",AV165&lt;&gt;2),F165,"")</f>
        <v/>
      </c>
      <c r="BV165" s="21" t="str">
        <f t="shared" ref="BV165:BV192" si="231">IF(AND(F165&lt;&gt;"",T165&lt;&gt;"",AV165&lt;&gt;2),J165,"")</f>
        <v/>
      </c>
      <c r="BW165" s="10" t="str">
        <f t="shared" ref="BW165:BW192" si="232">IF(AND(BU165&lt;&gt;"",BV165&lt;&gt;""),HOUR(BV165-BU165) * 60 + MINUTE(BV165-BU165),"")</f>
        <v/>
      </c>
      <c r="BX165" s="9" t="str">
        <f t="shared" ref="BX165:BX192" si="233">IF(AND(F165&lt;&gt;"",T165&lt;&gt;"",AV165&lt;&gt;2),T165,"")</f>
        <v/>
      </c>
      <c r="BY165" s="9" t="str">
        <f t="shared" si="187"/>
        <v/>
      </c>
      <c r="BZ165" s="9" t="str">
        <f t="shared" si="188"/>
        <v/>
      </c>
      <c r="CA165" s="21" t="str">
        <f t="shared" si="189"/>
        <v/>
      </c>
      <c r="CB165" s="21" t="str">
        <f t="shared" si="190"/>
        <v/>
      </c>
      <c r="CC165" s="9" t="str">
        <f t="shared" si="220"/>
        <v/>
      </c>
      <c r="CD165" s="9" t="str">
        <f t="shared" si="191"/>
        <v/>
      </c>
      <c r="CE165" s="9" t="str">
        <f t="shared" si="192"/>
        <v/>
      </c>
      <c r="CF165" s="9" t="e">
        <f ca="1">IF(AND($AX$3&lt;&gt;"",CA165&lt;&gt;"",CC165&gt;=IF(CC166="",0,CC166)),SUM(INDIRECT("ce"&amp;ROW()-CC165+1):CE165),"")</f>
        <v>#N/A</v>
      </c>
      <c r="CG165" s="9" t="e">
        <f t="shared" ca="1" si="193"/>
        <v>#N/A</v>
      </c>
      <c r="CH165" s="9" t="str">
        <f ca="1">IF(ISERROR(VLOOKUP(CG165*60,単価表!$B$4:$H$51,$AY$3,FALSE)),"",VLOOKUP(CG165*60,単価表!$B$4:$H$51,$AY$3,FALSE))</f>
        <v/>
      </c>
      <c r="CI165" s="9" t="str">
        <f ca="1">IF(CH165="","",CH165+IF(OR(TEXT($AX$3,"000000")="651000",TEXT($AX$3,"000000")="652000",TEXT($AX$3,"000000")="653000"),VLOOKUP(CG165*60,単価表!$B$4:$H$51,$AZ$3,FALSE),0))</f>
        <v/>
      </c>
      <c r="CJ165" s="9" t="str">
        <f t="shared" si="194"/>
        <v/>
      </c>
      <c r="CK165" s="9" t="str">
        <f t="shared" si="195"/>
        <v/>
      </c>
      <c r="CL165" s="9" t="str">
        <f t="shared" si="160"/>
        <v/>
      </c>
      <c r="CM165" s="9" t="str">
        <f t="shared" si="161"/>
        <v/>
      </c>
      <c r="CN165" s="21" t="str">
        <f t="shared" si="162"/>
        <v/>
      </c>
      <c r="CO165" s="21" t="str">
        <f t="shared" si="163"/>
        <v/>
      </c>
      <c r="CP165" s="10" t="str">
        <f t="shared" si="196"/>
        <v/>
      </c>
      <c r="CQ165" s="9" t="str">
        <f t="shared" si="164"/>
        <v/>
      </c>
      <c r="CR165" s="9" t="str">
        <f t="shared" si="165"/>
        <v/>
      </c>
      <c r="CS165" s="9" t="str">
        <f t="shared" si="197"/>
        <v/>
      </c>
      <c r="CT165" s="9" t="str">
        <f t="shared" si="198"/>
        <v/>
      </c>
      <c r="CU165" s="21" t="str">
        <f t="shared" si="199"/>
        <v/>
      </c>
      <c r="CV165" s="21" t="str">
        <f t="shared" si="200"/>
        <v/>
      </c>
      <c r="CW165" s="9" t="str">
        <f t="shared" si="221"/>
        <v/>
      </c>
      <c r="CX165" s="9" t="str">
        <f t="shared" si="201"/>
        <v/>
      </c>
      <c r="CY165" s="9" t="str">
        <f t="shared" si="202"/>
        <v/>
      </c>
      <c r="CZ165" s="9" t="str">
        <f t="shared" si="203"/>
        <v/>
      </c>
      <c r="DA165" s="9" t="str">
        <f t="shared" si="204"/>
        <v/>
      </c>
      <c r="DB165" s="9" t="e">
        <f ca="1">IF(AND($AX$3&lt;&gt;"",CU165&lt;&gt;"",CW165&gt;=IF(CW166="",0,CW166)),SUM(INDIRECT("da"&amp;ROW()-CW165+1):DA165),"")</f>
        <v>#N/A</v>
      </c>
      <c r="DC165" s="9" t="e">
        <f t="shared" ca="1" si="205"/>
        <v>#N/A</v>
      </c>
      <c r="DD165" s="9" t="str">
        <f ca="1">IF(ISERROR(VLOOKUP(DC165*60,単価表!$B$4:$G$51,$AY$3,FALSE)),"",VLOOKUP(DC165*60,単価表!$B$4:$G$51,$AY$3,FALSE))</f>
        <v/>
      </c>
      <c r="DE165" s="9" t="str">
        <f t="shared" si="206"/>
        <v/>
      </c>
      <c r="DF165" s="9" t="str">
        <f t="shared" si="207"/>
        <v/>
      </c>
      <c r="DG165" s="9" t="str">
        <f t="shared" si="166"/>
        <v/>
      </c>
      <c r="DH165" s="9" t="str">
        <f t="shared" si="167"/>
        <v/>
      </c>
      <c r="DI165" s="21" t="str">
        <f t="shared" si="168"/>
        <v/>
      </c>
      <c r="DJ165" s="21" t="str">
        <f t="shared" si="169"/>
        <v/>
      </c>
      <c r="DK165" s="10" t="str">
        <f t="shared" si="208"/>
        <v/>
      </c>
      <c r="DL165" s="9" t="str">
        <f t="shared" si="170"/>
        <v/>
      </c>
      <c r="DM165" s="9" t="str">
        <f t="shared" si="209"/>
        <v/>
      </c>
      <c r="DN165" s="9" t="str">
        <f t="shared" si="210"/>
        <v/>
      </c>
      <c r="DO165" s="21" t="str">
        <f t="shared" si="211"/>
        <v/>
      </c>
      <c r="DP165" s="21" t="str">
        <f t="shared" si="212"/>
        <v/>
      </c>
      <c r="DQ165" s="9" t="str">
        <f t="shared" si="222"/>
        <v/>
      </c>
      <c r="DR165" s="9" t="str">
        <f t="shared" si="213"/>
        <v/>
      </c>
      <c r="DS165" s="9" t="str">
        <f t="shared" si="214"/>
        <v/>
      </c>
      <c r="DT165" s="9" t="e">
        <f ca="1">IF(AND($AX$3&lt;&gt;"",DO165&lt;&gt;"",DQ165&gt;=IF(DQ166="",0,DQ166)),SUM(INDIRECT("ds"&amp;ROW()-DQ165+1):DS165),"")</f>
        <v>#N/A</v>
      </c>
      <c r="DU165" s="9" t="e">
        <f t="shared" ca="1" si="215"/>
        <v>#N/A</v>
      </c>
      <c r="DV165" s="9" t="str">
        <f ca="1">IF(ISERROR(VLOOKUP(DU165*60,単価表!$B$4:$H$51,$AY$3,FALSE)),"",VLOOKUP(DU165*60,単価表!$B$4:$H$51,$AY$3,FALSE))</f>
        <v/>
      </c>
      <c r="DW165" s="9" t="str">
        <f ca="1">IF(DV165="","",DV165+IF(OR(TEXT($AX$3,"000000")="651000",TEXT($AX$3,"000000")="652000",TEXT($AX$3,"000000")="653000"),VLOOKUP(DU165*60,単価表!$B$4:$H$51,$AZ$3,FALSE),0))</f>
        <v/>
      </c>
      <c r="DX165" s="9" t="str">
        <f t="shared" si="216"/>
        <v/>
      </c>
      <c r="DY165" s="9" t="str">
        <f t="shared" si="217"/>
        <v/>
      </c>
      <c r="DZ165" s="9" cm="1">
        <f t="array" ref="DZ165">IF(AND($B165&lt;&gt;"",$F165&lt;&gt;"",$J165&lt;&gt;"",OR($N165&lt;&gt;"",$Q165&lt;&gt;"",$T165&lt;&gt;"")),SUM(($BE$17:$BE$192&lt;&gt;ROW($B165))*($BF$17:$BF$192=$B165)*($BH$17:$BH$192&gt;$F165)*($BG$17:$BG$192&lt;$J165)),0)</f>
        <v>0</v>
      </c>
      <c r="EA165" s="9" cm="1">
        <f t="array" ref="EA165">IF(AND($B165&lt;&gt;"",$F165&lt;&gt;"",$J165&lt;&gt;"",OR($N165&lt;&gt;"",$Q165&lt;&gt;"",$T165&lt;&gt;"")),SUM(($BY$17:$BY$192&lt;&gt;ROW($B165))*($BZ$17:$BZ$192=$B165)*($CB$17:$CB$192&gt;$F165)*($CA$17:$CA$192&lt;$J165)),0)</f>
        <v>0</v>
      </c>
      <c r="EB165" s="9" cm="1">
        <f t="array" ref="EB165">IF(AND($B165&lt;&gt;"",$F165&lt;&gt;"",$J165&lt;&gt;"",OR($N165&lt;&gt;"",$Q165&lt;&gt;"",$T165&lt;&gt;"")),SUM(($CS$17:$CS$192&lt;&gt;ROW($B165))*($CT$17:$CT$192=$B165)*($CV$17:$CV$192&gt;$F165)*($CU$17:$CU$192&lt;$J165)),0)</f>
        <v>0</v>
      </c>
      <c r="EC165" s="9" cm="1">
        <f t="array" ref="EC165">IF(AND($B165&lt;&gt;"",$F165&lt;&gt;"",$J165&lt;&gt;"",OR($N165&lt;&gt;"",$Q165&lt;&gt;"",$T165&lt;&gt;"")),SUM(($DM$17:$DM$192&lt;&gt;ROW($B165))*($DN$17:$DN$192=$B165)*($DP$17:$DP$192&gt;$F165)*($DO$17:$DO$192&lt;$J165)),0)</f>
        <v>0</v>
      </c>
      <c r="ED165" s="9">
        <f t="shared" ca="1" si="218"/>
        <v>0</v>
      </c>
    </row>
    <row r="166" spans="2:134" ht="21" customHeight="1" x14ac:dyDescent="0.4">
      <c r="B166" s="86"/>
      <c r="C166" s="86"/>
      <c r="D166" s="132" t="str">
        <f>IF($B166="","",TEXT(TEXT($C$2,"YYYY/MM")&amp;"/"&amp;TEXT($B166,"00"),"AAA"))</f>
        <v/>
      </c>
      <c r="E166" s="132"/>
      <c r="F166" s="88"/>
      <c r="G166" s="88"/>
      <c r="H166" s="88"/>
      <c r="I166" s="88"/>
      <c r="J166" s="88"/>
      <c r="K166" s="88"/>
      <c r="L166" s="88"/>
      <c r="M166" s="88"/>
      <c r="N166" s="89"/>
      <c r="O166" s="89"/>
      <c r="P166" s="89"/>
      <c r="Q166" s="89"/>
      <c r="R166" s="89"/>
      <c r="S166" s="89"/>
      <c r="T166" s="89"/>
      <c r="U166" s="89"/>
      <c r="V166" s="89"/>
      <c r="W166" s="133" t="str">
        <f t="shared" si="224"/>
        <v/>
      </c>
      <c r="X166" s="133"/>
      <c r="Y166" s="133"/>
      <c r="Z166" s="133" t="str">
        <f t="shared" si="225"/>
        <v/>
      </c>
      <c r="AA166" s="133"/>
      <c r="AB166" s="133"/>
      <c r="AC166" s="134" t="str">
        <f t="shared" si="226"/>
        <v/>
      </c>
      <c r="AD166" s="134"/>
      <c r="AE166" s="134"/>
      <c r="AF166" s="134"/>
      <c r="AG166" s="134" t="str">
        <f t="shared" si="227"/>
        <v/>
      </c>
      <c r="AH166" s="134"/>
      <c r="AI166" s="134"/>
      <c r="AJ166" s="134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20"/>
      <c r="AX166" s="10" t="str">
        <f t="shared" si="154"/>
        <v/>
      </c>
      <c r="AY166" s="10" t="str">
        <f t="shared" si="155"/>
        <v/>
      </c>
      <c r="AZ166" s="21" t="str">
        <f t="shared" si="156"/>
        <v/>
      </c>
      <c r="BA166" s="21" t="str">
        <f t="shared" si="157"/>
        <v/>
      </c>
      <c r="BB166" s="10" t="str">
        <f t="shared" si="223"/>
        <v/>
      </c>
      <c r="BC166" s="10" t="str">
        <f t="shared" si="158"/>
        <v/>
      </c>
      <c r="BD166" s="10" t="str">
        <f t="shared" si="159"/>
        <v/>
      </c>
      <c r="BE166" s="9" t="str">
        <f t="shared" si="176"/>
        <v/>
      </c>
      <c r="BF166" s="9" t="str">
        <f t="shared" si="177"/>
        <v/>
      </c>
      <c r="BG166" s="21" t="str">
        <f t="shared" si="178"/>
        <v/>
      </c>
      <c r="BH166" s="21" t="str">
        <f t="shared" si="179"/>
        <v/>
      </c>
      <c r="BI166" s="9" t="str">
        <f t="shared" si="219"/>
        <v/>
      </c>
      <c r="BJ166" s="10" t="str">
        <f t="shared" si="180"/>
        <v/>
      </c>
      <c r="BK166" s="9" t="str">
        <f t="shared" si="181"/>
        <v/>
      </c>
      <c r="BL166" s="9" t="str">
        <f t="shared" si="182"/>
        <v/>
      </c>
      <c r="BM166" s="9" t="str">
        <f t="shared" si="183"/>
        <v/>
      </c>
      <c r="BN166" s="9" t="e">
        <f ca="1">IF(AND($AX$3&lt;&gt;"",BG166&lt;&gt;"",BI166&gt;=IF(BI167="",0,BI167)),SUM(INDIRECT("bm"&amp;ROW()-BI166+1):BM166),"")</f>
        <v>#N/A</v>
      </c>
      <c r="BO166" s="9" t="e">
        <f t="shared" ca="1" si="184"/>
        <v>#N/A</v>
      </c>
      <c r="BP166" s="9" t="str">
        <f ca="1">IF(ISERROR(VLOOKUP(BO166*60,単価表!$B$4:$H$51,$AY$3,FALSE)),"",VLOOKUP(BO166*60,単価表!$B$4:$H$51,$AY$3,FALSE))</f>
        <v/>
      </c>
      <c r="BQ166" s="9" t="str">
        <f t="shared" si="185"/>
        <v/>
      </c>
      <c r="BR166" s="9" t="str">
        <f t="shared" si="186"/>
        <v/>
      </c>
      <c r="BS166" s="9" t="str">
        <f t="shared" si="228"/>
        <v/>
      </c>
      <c r="BT166" s="9" t="str">
        <f t="shared" si="229"/>
        <v/>
      </c>
      <c r="BU166" s="21" t="str">
        <f t="shared" si="230"/>
        <v/>
      </c>
      <c r="BV166" s="21" t="str">
        <f t="shared" si="231"/>
        <v/>
      </c>
      <c r="BW166" s="10" t="str">
        <f t="shared" si="232"/>
        <v/>
      </c>
      <c r="BX166" s="9" t="str">
        <f t="shared" si="233"/>
        <v/>
      </c>
      <c r="BY166" s="9" t="str">
        <f t="shared" si="187"/>
        <v/>
      </c>
      <c r="BZ166" s="9" t="str">
        <f t="shared" si="188"/>
        <v/>
      </c>
      <c r="CA166" s="21" t="str">
        <f t="shared" si="189"/>
        <v/>
      </c>
      <c r="CB166" s="21" t="str">
        <f t="shared" si="190"/>
        <v/>
      </c>
      <c r="CC166" s="9" t="str">
        <f t="shared" si="220"/>
        <v/>
      </c>
      <c r="CD166" s="9" t="str">
        <f t="shared" si="191"/>
        <v/>
      </c>
      <c r="CE166" s="9" t="str">
        <f t="shared" si="192"/>
        <v/>
      </c>
      <c r="CF166" s="9" t="e">
        <f ca="1">IF(AND($AX$3&lt;&gt;"",CA166&lt;&gt;"",CC166&gt;=IF(CC167="",0,CC167)),SUM(INDIRECT("ce"&amp;ROW()-CC166+1):CE166),"")</f>
        <v>#N/A</v>
      </c>
      <c r="CG166" s="9" t="e">
        <f t="shared" ca="1" si="193"/>
        <v>#N/A</v>
      </c>
      <c r="CH166" s="9" t="str">
        <f ca="1">IF(ISERROR(VLOOKUP(CG166*60,単価表!$B$4:$H$51,$AY$3,FALSE)),"",VLOOKUP(CG166*60,単価表!$B$4:$H$51,$AY$3,FALSE))</f>
        <v/>
      </c>
      <c r="CI166" s="9" t="str">
        <f ca="1">IF(CH166="","",CH166+IF(OR(TEXT($AX$3,"000000")="651000",TEXT($AX$3,"000000")="652000",TEXT($AX$3,"000000")="653000"),VLOOKUP(CG166*60,単価表!$B$4:$H$51,$AZ$3,FALSE),0))</f>
        <v/>
      </c>
      <c r="CJ166" s="9" t="str">
        <f t="shared" si="194"/>
        <v/>
      </c>
      <c r="CK166" s="9" t="str">
        <f t="shared" si="195"/>
        <v/>
      </c>
      <c r="CL166" s="9" t="str">
        <f t="shared" si="160"/>
        <v/>
      </c>
      <c r="CM166" s="9" t="str">
        <f t="shared" si="161"/>
        <v/>
      </c>
      <c r="CN166" s="21" t="str">
        <f t="shared" si="162"/>
        <v/>
      </c>
      <c r="CO166" s="21" t="str">
        <f t="shared" si="163"/>
        <v/>
      </c>
      <c r="CP166" s="10" t="str">
        <f t="shared" si="196"/>
        <v/>
      </c>
      <c r="CQ166" s="9" t="str">
        <f t="shared" si="164"/>
        <v/>
      </c>
      <c r="CR166" s="9" t="str">
        <f t="shared" si="165"/>
        <v/>
      </c>
      <c r="CS166" s="9" t="str">
        <f t="shared" si="197"/>
        <v/>
      </c>
      <c r="CT166" s="9" t="str">
        <f t="shared" si="198"/>
        <v/>
      </c>
      <c r="CU166" s="21" t="str">
        <f t="shared" si="199"/>
        <v/>
      </c>
      <c r="CV166" s="21" t="str">
        <f t="shared" si="200"/>
        <v/>
      </c>
      <c r="CW166" s="9" t="str">
        <f t="shared" si="221"/>
        <v/>
      </c>
      <c r="CX166" s="9" t="str">
        <f t="shared" si="201"/>
        <v/>
      </c>
      <c r="CY166" s="9" t="str">
        <f t="shared" si="202"/>
        <v/>
      </c>
      <c r="CZ166" s="9" t="str">
        <f t="shared" si="203"/>
        <v/>
      </c>
      <c r="DA166" s="9" t="str">
        <f t="shared" si="204"/>
        <v/>
      </c>
      <c r="DB166" s="9" t="e">
        <f ca="1">IF(AND($AX$3&lt;&gt;"",CU166&lt;&gt;"",CW166&gt;=IF(CW167="",0,CW167)),SUM(INDIRECT("da"&amp;ROW()-CW166+1):DA166),"")</f>
        <v>#N/A</v>
      </c>
      <c r="DC166" s="9" t="e">
        <f t="shared" ca="1" si="205"/>
        <v>#N/A</v>
      </c>
      <c r="DD166" s="9" t="str">
        <f ca="1">IF(ISERROR(VLOOKUP(DC166*60,単価表!$B$4:$G$51,$AY$3,FALSE)),"",VLOOKUP(DC166*60,単価表!$B$4:$G$51,$AY$3,FALSE))</f>
        <v/>
      </c>
      <c r="DE166" s="9" t="str">
        <f t="shared" si="206"/>
        <v/>
      </c>
      <c r="DF166" s="9" t="str">
        <f t="shared" si="207"/>
        <v/>
      </c>
      <c r="DG166" s="9" t="str">
        <f t="shared" si="166"/>
        <v/>
      </c>
      <c r="DH166" s="9" t="str">
        <f t="shared" si="167"/>
        <v/>
      </c>
      <c r="DI166" s="21" t="str">
        <f t="shared" si="168"/>
        <v/>
      </c>
      <c r="DJ166" s="21" t="str">
        <f t="shared" si="169"/>
        <v/>
      </c>
      <c r="DK166" s="10" t="str">
        <f t="shared" si="208"/>
        <v/>
      </c>
      <c r="DL166" s="9" t="str">
        <f t="shared" si="170"/>
        <v/>
      </c>
      <c r="DM166" s="9" t="str">
        <f t="shared" si="209"/>
        <v/>
      </c>
      <c r="DN166" s="9" t="str">
        <f t="shared" si="210"/>
        <v/>
      </c>
      <c r="DO166" s="21" t="str">
        <f t="shared" si="211"/>
        <v/>
      </c>
      <c r="DP166" s="21" t="str">
        <f t="shared" si="212"/>
        <v/>
      </c>
      <c r="DQ166" s="9" t="str">
        <f t="shared" si="222"/>
        <v/>
      </c>
      <c r="DR166" s="9" t="str">
        <f t="shared" si="213"/>
        <v/>
      </c>
      <c r="DS166" s="9" t="str">
        <f t="shared" si="214"/>
        <v/>
      </c>
      <c r="DT166" s="9" t="e">
        <f ca="1">IF(AND($AX$3&lt;&gt;"",DO166&lt;&gt;"",DQ166&gt;=IF(DQ167="",0,DQ167)),SUM(INDIRECT("ds"&amp;ROW()-DQ166+1):DS166),"")</f>
        <v>#N/A</v>
      </c>
      <c r="DU166" s="9" t="e">
        <f t="shared" ca="1" si="215"/>
        <v>#N/A</v>
      </c>
      <c r="DV166" s="9" t="str">
        <f ca="1">IF(ISERROR(VLOOKUP(DU166*60,単価表!$B$4:$H$51,$AY$3,FALSE)),"",VLOOKUP(DU166*60,単価表!$B$4:$H$51,$AY$3,FALSE))</f>
        <v/>
      </c>
      <c r="DW166" s="9" t="str">
        <f ca="1">IF(DV166="","",DV166+IF(OR(TEXT($AX$3,"000000")="651000",TEXT($AX$3,"000000")="652000",TEXT($AX$3,"000000")="653000"),VLOOKUP(DU166*60,単価表!$B$4:$H$51,$AZ$3,FALSE),0))</f>
        <v/>
      </c>
      <c r="DX166" s="9" t="str">
        <f t="shared" si="216"/>
        <v/>
      </c>
      <c r="DY166" s="9" t="str">
        <f t="shared" si="217"/>
        <v/>
      </c>
      <c r="DZ166" s="9" cm="1">
        <f t="array" ref="DZ166">IF(AND($B166&lt;&gt;"",$F166&lt;&gt;"",$J166&lt;&gt;"",OR($N166&lt;&gt;"",$Q166&lt;&gt;"",$T166&lt;&gt;"")),SUM(($BE$17:$BE$192&lt;&gt;ROW($B166))*($BF$17:$BF$192=$B166)*($BH$17:$BH$192&gt;$F166)*($BG$17:$BG$192&lt;$J166)),0)</f>
        <v>0</v>
      </c>
      <c r="EA166" s="9" cm="1">
        <f t="array" ref="EA166">IF(AND($B166&lt;&gt;"",$F166&lt;&gt;"",$J166&lt;&gt;"",OR($N166&lt;&gt;"",$Q166&lt;&gt;"",$T166&lt;&gt;"")),SUM(($BY$17:$BY$192&lt;&gt;ROW($B166))*($BZ$17:$BZ$192=$B166)*($CB$17:$CB$192&gt;$F166)*($CA$17:$CA$192&lt;$J166)),0)</f>
        <v>0</v>
      </c>
      <c r="EB166" s="9" cm="1">
        <f t="array" ref="EB166">IF(AND($B166&lt;&gt;"",$F166&lt;&gt;"",$J166&lt;&gt;"",OR($N166&lt;&gt;"",$Q166&lt;&gt;"",$T166&lt;&gt;"")),SUM(($CS$17:$CS$192&lt;&gt;ROW($B166))*($CT$17:$CT$192=$B166)*($CV$17:$CV$192&gt;$F166)*($CU$17:$CU$192&lt;$J166)),0)</f>
        <v>0</v>
      </c>
      <c r="EC166" s="9" cm="1">
        <f t="array" ref="EC166">IF(AND($B166&lt;&gt;"",$F166&lt;&gt;"",$J166&lt;&gt;"",OR($N166&lt;&gt;"",$Q166&lt;&gt;"",$T166&lt;&gt;"")),SUM(($DM$17:$DM$192&lt;&gt;ROW($B166))*($DN$17:$DN$192=$B166)*($DP$17:$DP$192&gt;$F166)*($DO$17:$DO$192&lt;$J166)),0)</f>
        <v>0</v>
      </c>
      <c r="ED166" s="9">
        <f t="shared" ca="1" si="218"/>
        <v>0</v>
      </c>
    </row>
    <row r="167" spans="2:134" ht="21" customHeight="1" x14ac:dyDescent="0.4">
      <c r="B167" s="86"/>
      <c r="C167" s="86"/>
      <c r="D167" s="132" t="str">
        <f t="shared" ref="D167:D192" si="234">IF($B167="","",TEXT(TEXT($C$2,"YYYY/MM")&amp;"/"&amp;TEXT($B167,"00"),"AAA"))</f>
        <v/>
      </c>
      <c r="E167" s="132"/>
      <c r="F167" s="88"/>
      <c r="G167" s="88"/>
      <c r="H167" s="88"/>
      <c r="I167" s="88"/>
      <c r="J167" s="88"/>
      <c r="K167" s="88"/>
      <c r="L167" s="88"/>
      <c r="M167" s="88"/>
      <c r="N167" s="89"/>
      <c r="O167" s="89"/>
      <c r="P167" s="89"/>
      <c r="Q167" s="89"/>
      <c r="R167" s="89"/>
      <c r="S167" s="89"/>
      <c r="T167" s="89"/>
      <c r="U167" s="89"/>
      <c r="V167" s="89"/>
      <c r="W167" s="133" t="str">
        <f t="shared" si="224"/>
        <v/>
      </c>
      <c r="X167" s="133"/>
      <c r="Y167" s="133"/>
      <c r="Z167" s="133" t="str">
        <f t="shared" si="225"/>
        <v/>
      </c>
      <c r="AA167" s="133"/>
      <c r="AB167" s="133"/>
      <c r="AC167" s="134" t="str">
        <f t="shared" si="226"/>
        <v/>
      </c>
      <c r="AD167" s="134"/>
      <c r="AE167" s="134"/>
      <c r="AF167" s="134"/>
      <c r="AG167" s="134" t="str">
        <f t="shared" si="227"/>
        <v/>
      </c>
      <c r="AH167" s="134"/>
      <c r="AI167" s="134"/>
      <c r="AJ167" s="134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20"/>
      <c r="AX167" s="10" t="str">
        <f t="shared" si="154"/>
        <v/>
      </c>
      <c r="AY167" s="10" t="str">
        <f t="shared" si="155"/>
        <v/>
      </c>
      <c r="AZ167" s="21" t="str">
        <f t="shared" si="156"/>
        <v/>
      </c>
      <c r="BA167" s="21" t="str">
        <f t="shared" si="157"/>
        <v/>
      </c>
      <c r="BB167" s="10" t="str">
        <f t="shared" si="223"/>
        <v/>
      </c>
      <c r="BC167" s="10" t="str">
        <f t="shared" si="158"/>
        <v/>
      </c>
      <c r="BD167" s="10" t="str">
        <f t="shared" si="159"/>
        <v/>
      </c>
      <c r="BE167" s="9" t="str">
        <f t="shared" si="176"/>
        <v/>
      </c>
      <c r="BF167" s="9" t="str">
        <f t="shared" si="177"/>
        <v/>
      </c>
      <c r="BG167" s="21" t="str">
        <f t="shared" si="178"/>
        <v/>
      </c>
      <c r="BH167" s="21" t="str">
        <f t="shared" si="179"/>
        <v/>
      </c>
      <c r="BI167" s="9" t="str">
        <f t="shared" si="219"/>
        <v/>
      </c>
      <c r="BJ167" s="10" t="str">
        <f t="shared" si="180"/>
        <v/>
      </c>
      <c r="BK167" s="9" t="str">
        <f t="shared" si="181"/>
        <v/>
      </c>
      <c r="BL167" s="9" t="str">
        <f t="shared" si="182"/>
        <v/>
      </c>
      <c r="BM167" s="9" t="str">
        <f t="shared" si="183"/>
        <v/>
      </c>
      <c r="BN167" s="9" t="e">
        <f ca="1">IF(AND($AX$3&lt;&gt;"",BG167&lt;&gt;"",BI167&gt;=IF(BI168="",0,BI168)),SUM(INDIRECT("bm"&amp;ROW()-BI167+1):BM167),"")</f>
        <v>#N/A</v>
      </c>
      <c r="BO167" s="9" t="e">
        <f t="shared" ca="1" si="184"/>
        <v>#N/A</v>
      </c>
      <c r="BP167" s="9" t="str">
        <f ca="1">IF(ISERROR(VLOOKUP(BO167*60,単価表!$B$4:$H$51,$AY$3,FALSE)),"",VLOOKUP(BO167*60,単価表!$B$4:$H$51,$AY$3,FALSE))</f>
        <v/>
      </c>
      <c r="BQ167" s="9" t="str">
        <f t="shared" si="185"/>
        <v/>
      </c>
      <c r="BR167" s="9" t="str">
        <f t="shared" si="186"/>
        <v/>
      </c>
      <c r="BS167" s="9" t="str">
        <f t="shared" si="228"/>
        <v/>
      </c>
      <c r="BT167" s="9" t="str">
        <f t="shared" si="229"/>
        <v/>
      </c>
      <c r="BU167" s="21" t="str">
        <f t="shared" si="230"/>
        <v/>
      </c>
      <c r="BV167" s="21" t="str">
        <f t="shared" si="231"/>
        <v/>
      </c>
      <c r="BW167" s="10" t="str">
        <f t="shared" si="232"/>
        <v/>
      </c>
      <c r="BX167" s="9" t="str">
        <f t="shared" si="233"/>
        <v/>
      </c>
      <c r="BY167" s="9" t="str">
        <f t="shared" si="187"/>
        <v/>
      </c>
      <c r="BZ167" s="9" t="str">
        <f t="shared" si="188"/>
        <v/>
      </c>
      <c r="CA167" s="21" t="str">
        <f t="shared" si="189"/>
        <v/>
      </c>
      <c r="CB167" s="21" t="str">
        <f t="shared" si="190"/>
        <v/>
      </c>
      <c r="CC167" s="9" t="str">
        <f t="shared" si="220"/>
        <v/>
      </c>
      <c r="CD167" s="9" t="str">
        <f t="shared" si="191"/>
        <v/>
      </c>
      <c r="CE167" s="9" t="str">
        <f t="shared" si="192"/>
        <v/>
      </c>
      <c r="CF167" s="9" t="e">
        <f ca="1">IF(AND($AX$3&lt;&gt;"",CA167&lt;&gt;"",CC167&gt;=IF(CC168="",0,CC168)),SUM(INDIRECT("ce"&amp;ROW()-CC167+1):CE167),"")</f>
        <v>#N/A</v>
      </c>
      <c r="CG167" s="9" t="e">
        <f t="shared" ca="1" si="193"/>
        <v>#N/A</v>
      </c>
      <c r="CH167" s="9" t="str">
        <f ca="1">IF(ISERROR(VLOOKUP(CG167*60,単価表!$B$4:$H$51,$AY$3,FALSE)),"",VLOOKUP(CG167*60,単価表!$B$4:$H$51,$AY$3,FALSE))</f>
        <v/>
      </c>
      <c r="CI167" s="9" t="str">
        <f ca="1">IF(CH167="","",CH167+IF(OR(TEXT($AX$3,"000000")="651000",TEXT($AX$3,"000000")="652000",TEXT($AX$3,"000000")="653000"),VLOOKUP(CG167*60,単価表!$B$4:$H$51,$AZ$3,FALSE),0))</f>
        <v/>
      </c>
      <c r="CJ167" s="9" t="str">
        <f t="shared" si="194"/>
        <v/>
      </c>
      <c r="CK167" s="9" t="str">
        <f t="shared" si="195"/>
        <v/>
      </c>
      <c r="CL167" s="9" t="str">
        <f t="shared" si="160"/>
        <v/>
      </c>
      <c r="CM167" s="9" t="str">
        <f t="shared" si="161"/>
        <v/>
      </c>
      <c r="CN167" s="21" t="str">
        <f t="shared" si="162"/>
        <v/>
      </c>
      <c r="CO167" s="21" t="str">
        <f t="shared" si="163"/>
        <v/>
      </c>
      <c r="CP167" s="10" t="str">
        <f t="shared" si="196"/>
        <v/>
      </c>
      <c r="CQ167" s="9" t="str">
        <f t="shared" si="164"/>
        <v/>
      </c>
      <c r="CR167" s="9" t="str">
        <f t="shared" si="165"/>
        <v/>
      </c>
      <c r="CS167" s="9" t="str">
        <f t="shared" si="197"/>
        <v/>
      </c>
      <c r="CT167" s="9" t="str">
        <f t="shared" si="198"/>
        <v/>
      </c>
      <c r="CU167" s="21" t="str">
        <f t="shared" si="199"/>
        <v/>
      </c>
      <c r="CV167" s="21" t="str">
        <f t="shared" si="200"/>
        <v/>
      </c>
      <c r="CW167" s="9" t="str">
        <f t="shared" si="221"/>
        <v/>
      </c>
      <c r="CX167" s="9" t="str">
        <f t="shared" si="201"/>
        <v/>
      </c>
      <c r="CY167" s="9" t="str">
        <f t="shared" si="202"/>
        <v/>
      </c>
      <c r="CZ167" s="9" t="str">
        <f t="shared" si="203"/>
        <v/>
      </c>
      <c r="DA167" s="9" t="str">
        <f t="shared" si="204"/>
        <v/>
      </c>
      <c r="DB167" s="9" t="e">
        <f ca="1">IF(AND($AX$3&lt;&gt;"",CU167&lt;&gt;"",CW167&gt;=IF(CW168="",0,CW168)),SUM(INDIRECT("da"&amp;ROW()-CW167+1):DA167),"")</f>
        <v>#N/A</v>
      </c>
      <c r="DC167" s="9" t="e">
        <f t="shared" ca="1" si="205"/>
        <v>#N/A</v>
      </c>
      <c r="DD167" s="9" t="str">
        <f ca="1">IF(ISERROR(VLOOKUP(DC167*60,単価表!$B$4:$G$51,$AY$3,FALSE)),"",VLOOKUP(DC167*60,単価表!$B$4:$G$51,$AY$3,FALSE))</f>
        <v/>
      </c>
      <c r="DE167" s="9" t="str">
        <f t="shared" si="206"/>
        <v/>
      </c>
      <c r="DF167" s="9" t="str">
        <f t="shared" si="207"/>
        <v/>
      </c>
      <c r="DG167" s="9" t="str">
        <f t="shared" si="166"/>
        <v/>
      </c>
      <c r="DH167" s="9" t="str">
        <f t="shared" si="167"/>
        <v/>
      </c>
      <c r="DI167" s="21" t="str">
        <f t="shared" si="168"/>
        <v/>
      </c>
      <c r="DJ167" s="21" t="str">
        <f t="shared" si="169"/>
        <v/>
      </c>
      <c r="DK167" s="10" t="str">
        <f t="shared" si="208"/>
        <v/>
      </c>
      <c r="DL167" s="9" t="str">
        <f t="shared" si="170"/>
        <v/>
      </c>
      <c r="DM167" s="9" t="str">
        <f t="shared" si="209"/>
        <v/>
      </c>
      <c r="DN167" s="9" t="str">
        <f t="shared" si="210"/>
        <v/>
      </c>
      <c r="DO167" s="21" t="str">
        <f t="shared" si="211"/>
        <v/>
      </c>
      <c r="DP167" s="21" t="str">
        <f t="shared" si="212"/>
        <v/>
      </c>
      <c r="DQ167" s="9" t="str">
        <f t="shared" si="222"/>
        <v/>
      </c>
      <c r="DR167" s="9" t="str">
        <f t="shared" si="213"/>
        <v/>
      </c>
      <c r="DS167" s="9" t="str">
        <f t="shared" si="214"/>
        <v/>
      </c>
      <c r="DT167" s="9" t="e">
        <f ca="1">IF(AND($AX$3&lt;&gt;"",DO167&lt;&gt;"",DQ167&gt;=IF(DQ168="",0,DQ168)),SUM(INDIRECT("ds"&amp;ROW()-DQ167+1):DS167),"")</f>
        <v>#N/A</v>
      </c>
      <c r="DU167" s="9" t="e">
        <f t="shared" ca="1" si="215"/>
        <v>#N/A</v>
      </c>
      <c r="DV167" s="9" t="str">
        <f ca="1">IF(ISERROR(VLOOKUP(DU167*60,単価表!$B$4:$H$51,$AY$3,FALSE)),"",VLOOKUP(DU167*60,単価表!$B$4:$H$51,$AY$3,FALSE))</f>
        <v/>
      </c>
      <c r="DW167" s="9" t="str">
        <f ca="1">IF(DV167="","",DV167+IF(OR(TEXT($AX$3,"000000")="651000",TEXT($AX$3,"000000")="652000",TEXT($AX$3,"000000")="653000"),VLOOKUP(DU167*60,単価表!$B$4:$H$51,$AZ$3,FALSE),0))</f>
        <v/>
      </c>
      <c r="DX167" s="9" t="str">
        <f t="shared" si="216"/>
        <v/>
      </c>
      <c r="DY167" s="9" t="str">
        <f t="shared" si="217"/>
        <v/>
      </c>
      <c r="DZ167" s="9" cm="1">
        <f t="array" ref="DZ167">IF(AND($B167&lt;&gt;"",$F167&lt;&gt;"",$J167&lt;&gt;"",OR($N167&lt;&gt;"",$Q167&lt;&gt;"",$T167&lt;&gt;"")),SUM(($BE$17:$BE$192&lt;&gt;ROW($B167))*($BF$17:$BF$192=$B167)*($BH$17:$BH$192&gt;$F167)*($BG$17:$BG$192&lt;$J167)),0)</f>
        <v>0</v>
      </c>
      <c r="EA167" s="9" cm="1">
        <f t="array" ref="EA167">IF(AND($B167&lt;&gt;"",$F167&lt;&gt;"",$J167&lt;&gt;"",OR($N167&lt;&gt;"",$Q167&lt;&gt;"",$T167&lt;&gt;"")),SUM(($BY$17:$BY$192&lt;&gt;ROW($B167))*($BZ$17:$BZ$192=$B167)*($CB$17:$CB$192&gt;$F167)*($CA$17:$CA$192&lt;$J167)),0)</f>
        <v>0</v>
      </c>
      <c r="EB167" s="9" cm="1">
        <f t="array" ref="EB167">IF(AND($B167&lt;&gt;"",$F167&lt;&gt;"",$J167&lt;&gt;"",OR($N167&lt;&gt;"",$Q167&lt;&gt;"",$T167&lt;&gt;"")),SUM(($CS$17:$CS$192&lt;&gt;ROW($B167))*($CT$17:$CT$192=$B167)*($CV$17:$CV$192&gt;$F167)*($CU$17:$CU$192&lt;$J167)),0)</f>
        <v>0</v>
      </c>
      <c r="EC167" s="9" cm="1">
        <f t="array" ref="EC167">IF(AND($B167&lt;&gt;"",$F167&lt;&gt;"",$J167&lt;&gt;"",OR($N167&lt;&gt;"",$Q167&lt;&gt;"",$T167&lt;&gt;"")),SUM(($DM$17:$DM$192&lt;&gt;ROW($B167))*($DN$17:$DN$192=$B167)*($DP$17:$DP$192&gt;$F167)*($DO$17:$DO$192&lt;$J167)),0)</f>
        <v>0</v>
      </c>
      <c r="ED167" s="9">
        <f t="shared" ca="1" si="218"/>
        <v>0</v>
      </c>
    </row>
    <row r="168" spans="2:134" ht="21" customHeight="1" x14ac:dyDescent="0.4">
      <c r="B168" s="86"/>
      <c r="C168" s="86"/>
      <c r="D168" s="132" t="str">
        <f t="shared" si="234"/>
        <v/>
      </c>
      <c r="E168" s="132"/>
      <c r="F168" s="88"/>
      <c r="G168" s="88"/>
      <c r="H168" s="88"/>
      <c r="I168" s="88"/>
      <c r="J168" s="88"/>
      <c r="K168" s="88"/>
      <c r="L168" s="88"/>
      <c r="M168" s="88"/>
      <c r="N168" s="89"/>
      <c r="O168" s="89"/>
      <c r="P168" s="89"/>
      <c r="Q168" s="89"/>
      <c r="R168" s="89"/>
      <c r="S168" s="89"/>
      <c r="T168" s="89"/>
      <c r="U168" s="89"/>
      <c r="V168" s="89"/>
      <c r="W168" s="133" t="str">
        <f t="shared" si="224"/>
        <v/>
      </c>
      <c r="X168" s="133"/>
      <c r="Y168" s="133"/>
      <c r="Z168" s="133" t="str">
        <f t="shared" si="225"/>
        <v/>
      </c>
      <c r="AA168" s="133"/>
      <c r="AB168" s="133"/>
      <c r="AC168" s="134" t="str">
        <f t="shared" si="226"/>
        <v/>
      </c>
      <c r="AD168" s="134"/>
      <c r="AE168" s="134"/>
      <c r="AF168" s="134"/>
      <c r="AG168" s="134" t="str">
        <f t="shared" si="227"/>
        <v/>
      </c>
      <c r="AH168" s="134"/>
      <c r="AI168" s="134"/>
      <c r="AJ168" s="134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20"/>
      <c r="AX168" s="10" t="str">
        <f t="shared" si="154"/>
        <v/>
      </c>
      <c r="AY168" s="10" t="str">
        <f t="shared" si="155"/>
        <v/>
      </c>
      <c r="AZ168" s="21" t="str">
        <f t="shared" si="156"/>
        <v/>
      </c>
      <c r="BA168" s="21" t="str">
        <f t="shared" si="157"/>
        <v/>
      </c>
      <c r="BB168" s="10" t="str">
        <f t="shared" si="223"/>
        <v/>
      </c>
      <c r="BC168" s="10" t="str">
        <f t="shared" si="158"/>
        <v/>
      </c>
      <c r="BD168" s="10" t="str">
        <f t="shared" si="159"/>
        <v/>
      </c>
      <c r="BE168" s="9" t="str">
        <f t="shared" si="176"/>
        <v/>
      </c>
      <c r="BF168" s="9" t="str">
        <f t="shared" si="177"/>
        <v/>
      </c>
      <c r="BG168" s="21" t="str">
        <f t="shared" si="178"/>
        <v/>
      </c>
      <c r="BH168" s="21" t="str">
        <f t="shared" si="179"/>
        <v/>
      </c>
      <c r="BI168" s="9" t="str">
        <f t="shared" si="219"/>
        <v/>
      </c>
      <c r="BJ168" s="10" t="str">
        <f t="shared" si="180"/>
        <v/>
      </c>
      <c r="BK168" s="9" t="str">
        <f t="shared" si="181"/>
        <v/>
      </c>
      <c r="BL168" s="9" t="str">
        <f t="shared" si="182"/>
        <v/>
      </c>
      <c r="BM168" s="9" t="str">
        <f t="shared" si="183"/>
        <v/>
      </c>
      <c r="BN168" s="9" t="e">
        <f ca="1">IF(AND($AX$3&lt;&gt;"",BG168&lt;&gt;"",BI168&gt;=IF(BI169="",0,BI169)),SUM(INDIRECT("bm"&amp;ROW()-BI168+1):BM168),"")</f>
        <v>#N/A</v>
      </c>
      <c r="BO168" s="9" t="e">
        <f t="shared" ca="1" si="184"/>
        <v>#N/A</v>
      </c>
      <c r="BP168" s="9" t="str">
        <f ca="1">IF(ISERROR(VLOOKUP(BO168*60,単価表!$B$4:$H$51,$AY$3,FALSE)),"",VLOOKUP(BO168*60,単価表!$B$4:$H$51,$AY$3,FALSE))</f>
        <v/>
      </c>
      <c r="BQ168" s="9" t="str">
        <f t="shared" si="185"/>
        <v/>
      </c>
      <c r="BR168" s="9" t="str">
        <f t="shared" si="186"/>
        <v/>
      </c>
      <c r="BS168" s="9" t="str">
        <f t="shared" si="228"/>
        <v/>
      </c>
      <c r="BT168" s="9" t="str">
        <f t="shared" si="229"/>
        <v/>
      </c>
      <c r="BU168" s="21" t="str">
        <f t="shared" si="230"/>
        <v/>
      </c>
      <c r="BV168" s="21" t="str">
        <f t="shared" si="231"/>
        <v/>
      </c>
      <c r="BW168" s="10" t="str">
        <f t="shared" si="232"/>
        <v/>
      </c>
      <c r="BX168" s="9" t="str">
        <f t="shared" si="233"/>
        <v/>
      </c>
      <c r="BY168" s="9" t="str">
        <f t="shared" si="187"/>
        <v/>
      </c>
      <c r="BZ168" s="9" t="str">
        <f t="shared" si="188"/>
        <v/>
      </c>
      <c r="CA168" s="21" t="str">
        <f t="shared" si="189"/>
        <v/>
      </c>
      <c r="CB168" s="21" t="str">
        <f t="shared" si="190"/>
        <v/>
      </c>
      <c r="CC168" s="9" t="str">
        <f t="shared" si="220"/>
        <v/>
      </c>
      <c r="CD168" s="9" t="str">
        <f t="shared" si="191"/>
        <v/>
      </c>
      <c r="CE168" s="9" t="str">
        <f t="shared" si="192"/>
        <v/>
      </c>
      <c r="CF168" s="9" t="e">
        <f ca="1">IF(AND($AX$3&lt;&gt;"",CA168&lt;&gt;"",CC168&gt;=IF(CC169="",0,CC169)),SUM(INDIRECT("ce"&amp;ROW()-CC168+1):CE168),"")</f>
        <v>#N/A</v>
      </c>
      <c r="CG168" s="9" t="e">
        <f t="shared" ca="1" si="193"/>
        <v>#N/A</v>
      </c>
      <c r="CH168" s="9" t="str">
        <f ca="1">IF(ISERROR(VLOOKUP(CG168*60,単価表!$B$4:$H$51,$AY$3,FALSE)),"",VLOOKUP(CG168*60,単価表!$B$4:$H$51,$AY$3,FALSE))</f>
        <v/>
      </c>
      <c r="CI168" s="9" t="str">
        <f ca="1">IF(CH168="","",CH168+IF(OR(TEXT($AX$3,"000000")="651000",TEXT($AX$3,"000000")="652000",TEXT($AX$3,"000000")="653000"),VLOOKUP(CG168*60,単価表!$B$4:$H$51,$AZ$3,FALSE),0))</f>
        <v/>
      </c>
      <c r="CJ168" s="9" t="str">
        <f t="shared" si="194"/>
        <v/>
      </c>
      <c r="CK168" s="9" t="str">
        <f t="shared" si="195"/>
        <v/>
      </c>
      <c r="CL168" s="9" t="str">
        <f t="shared" si="160"/>
        <v/>
      </c>
      <c r="CM168" s="9" t="str">
        <f t="shared" si="161"/>
        <v/>
      </c>
      <c r="CN168" s="21" t="str">
        <f t="shared" si="162"/>
        <v/>
      </c>
      <c r="CO168" s="21" t="str">
        <f t="shared" si="163"/>
        <v/>
      </c>
      <c r="CP168" s="10" t="str">
        <f t="shared" si="196"/>
        <v/>
      </c>
      <c r="CQ168" s="9" t="str">
        <f t="shared" si="164"/>
        <v/>
      </c>
      <c r="CR168" s="9" t="str">
        <f t="shared" si="165"/>
        <v/>
      </c>
      <c r="CS168" s="9" t="str">
        <f t="shared" si="197"/>
        <v/>
      </c>
      <c r="CT168" s="9" t="str">
        <f t="shared" si="198"/>
        <v/>
      </c>
      <c r="CU168" s="21" t="str">
        <f t="shared" si="199"/>
        <v/>
      </c>
      <c r="CV168" s="21" t="str">
        <f t="shared" si="200"/>
        <v/>
      </c>
      <c r="CW168" s="9" t="str">
        <f t="shared" si="221"/>
        <v/>
      </c>
      <c r="CX168" s="9" t="str">
        <f t="shared" si="201"/>
        <v/>
      </c>
      <c r="CY168" s="9" t="str">
        <f t="shared" si="202"/>
        <v/>
      </c>
      <c r="CZ168" s="9" t="str">
        <f t="shared" si="203"/>
        <v/>
      </c>
      <c r="DA168" s="9" t="str">
        <f t="shared" si="204"/>
        <v/>
      </c>
      <c r="DB168" s="9" t="e">
        <f ca="1">IF(AND($AX$3&lt;&gt;"",CU168&lt;&gt;"",CW168&gt;=IF(CW169="",0,CW169)),SUM(INDIRECT("da"&amp;ROW()-CW168+1):DA168),"")</f>
        <v>#N/A</v>
      </c>
      <c r="DC168" s="9" t="e">
        <f t="shared" ca="1" si="205"/>
        <v>#N/A</v>
      </c>
      <c r="DD168" s="9" t="str">
        <f ca="1">IF(ISERROR(VLOOKUP(DC168*60,単価表!$B$4:$G$51,$AY$3,FALSE)),"",VLOOKUP(DC168*60,単価表!$B$4:$G$51,$AY$3,FALSE))</f>
        <v/>
      </c>
      <c r="DE168" s="9" t="str">
        <f t="shared" si="206"/>
        <v/>
      </c>
      <c r="DF168" s="9" t="str">
        <f t="shared" si="207"/>
        <v/>
      </c>
      <c r="DG168" s="9" t="str">
        <f t="shared" si="166"/>
        <v/>
      </c>
      <c r="DH168" s="9" t="str">
        <f t="shared" si="167"/>
        <v/>
      </c>
      <c r="DI168" s="21" t="str">
        <f t="shared" si="168"/>
        <v/>
      </c>
      <c r="DJ168" s="21" t="str">
        <f t="shared" si="169"/>
        <v/>
      </c>
      <c r="DK168" s="10" t="str">
        <f t="shared" si="208"/>
        <v/>
      </c>
      <c r="DL168" s="9" t="str">
        <f t="shared" si="170"/>
        <v/>
      </c>
      <c r="DM168" s="9" t="str">
        <f t="shared" si="209"/>
        <v/>
      </c>
      <c r="DN168" s="9" t="str">
        <f t="shared" si="210"/>
        <v/>
      </c>
      <c r="DO168" s="21" t="str">
        <f t="shared" si="211"/>
        <v/>
      </c>
      <c r="DP168" s="21" t="str">
        <f t="shared" si="212"/>
        <v/>
      </c>
      <c r="DQ168" s="9" t="str">
        <f t="shared" si="222"/>
        <v/>
      </c>
      <c r="DR168" s="9" t="str">
        <f t="shared" si="213"/>
        <v/>
      </c>
      <c r="DS168" s="9" t="str">
        <f t="shared" si="214"/>
        <v/>
      </c>
      <c r="DT168" s="9" t="e">
        <f ca="1">IF(AND($AX$3&lt;&gt;"",DO168&lt;&gt;"",DQ168&gt;=IF(DQ169="",0,DQ169)),SUM(INDIRECT("ds"&amp;ROW()-DQ168+1):DS168),"")</f>
        <v>#N/A</v>
      </c>
      <c r="DU168" s="9" t="e">
        <f t="shared" ca="1" si="215"/>
        <v>#N/A</v>
      </c>
      <c r="DV168" s="9" t="str">
        <f ca="1">IF(ISERROR(VLOOKUP(DU168*60,単価表!$B$4:$H$51,$AY$3,FALSE)),"",VLOOKUP(DU168*60,単価表!$B$4:$H$51,$AY$3,FALSE))</f>
        <v/>
      </c>
      <c r="DW168" s="9" t="str">
        <f ca="1">IF(DV168="","",DV168+IF(OR(TEXT($AX$3,"000000")="651000",TEXT($AX$3,"000000")="652000",TEXT($AX$3,"000000")="653000"),VLOOKUP(DU168*60,単価表!$B$4:$H$51,$AZ$3,FALSE),0))</f>
        <v/>
      </c>
      <c r="DX168" s="9" t="str">
        <f t="shared" si="216"/>
        <v/>
      </c>
      <c r="DY168" s="9" t="str">
        <f t="shared" si="217"/>
        <v/>
      </c>
      <c r="DZ168" s="9" cm="1">
        <f t="array" ref="DZ168">IF(AND($B168&lt;&gt;"",$F168&lt;&gt;"",$J168&lt;&gt;"",OR($N168&lt;&gt;"",$Q168&lt;&gt;"",$T168&lt;&gt;"")),SUM(($BE$17:$BE$192&lt;&gt;ROW($B168))*($BF$17:$BF$192=$B168)*($BH$17:$BH$192&gt;$F168)*($BG$17:$BG$192&lt;$J168)),0)</f>
        <v>0</v>
      </c>
      <c r="EA168" s="9" cm="1">
        <f t="array" ref="EA168">IF(AND($B168&lt;&gt;"",$F168&lt;&gt;"",$J168&lt;&gt;"",OR($N168&lt;&gt;"",$Q168&lt;&gt;"",$T168&lt;&gt;"")),SUM(($BY$17:$BY$192&lt;&gt;ROW($B168))*($BZ$17:$BZ$192=$B168)*($CB$17:$CB$192&gt;$F168)*($CA$17:$CA$192&lt;$J168)),0)</f>
        <v>0</v>
      </c>
      <c r="EB168" s="9" cm="1">
        <f t="array" ref="EB168">IF(AND($B168&lt;&gt;"",$F168&lt;&gt;"",$J168&lt;&gt;"",OR($N168&lt;&gt;"",$Q168&lt;&gt;"",$T168&lt;&gt;"")),SUM(($CS$17:$CS$192&lt;&gt;ROW($B168))*($CT$17:$CT$192=$B168)*($CV$17:$CV$192&gt;$F168)*($CU$17:$CU$192&lt;$J168)),0)</f>
        <v>0</v>
      </c>
      <c r="EC168" s="9" cm="1">
        <f t="array" ref="EC168">IF(AND($B168&lt;&gt;"",$F168&lt;&gt;"",$J168&lt;&gt;"",OR($N168&lt;&gt;"",$Q168&lt;&gt;"",$T168&lt;&gt;"")),SUM(($DM$17:$DM$192&lt;&gt;ROW($B168))*($DN$17:$DN$192=$B168)*($DP$17:$DP$192&gt;$F168)*($DO$17:$DO$192&lt;$J168)),0)</f>
        <v>0</v>
      </c>
      <c r="ED168" s="9">
        <f t="shared" ca="1" si="218"/>
        <v>0</v>
      </c>
    </row>
    <row r="169" spans="2:134" ht="21" customHeight="1" x14ac:dyDescent="0.4">
      <c r="B169" s="86"/>
      <c r="C169" s="86"/>
      <c r="D169" s="132" t="str">
        <f t="shared" si="234"/>
        <v/>
      </c>
      <c r="E169" s="132"/>
      <c r="F169" s="88"/>
      <c r="G169" s="88"/>
      <c r="H169" s="88"/>
      <c r="I169" s="88"/>
      <c r="J169" s="88"/>
      <c r="K169" s="88"/>
      <c r="L169" s="88"/>
      <c r="M169" s="88"/>
      <c r="N169" s="89"/>
      <c r="O169" s="89"/>
      <c r="P169" s="89"/>
      <c r="Q169" s="89"/>
      <c r="R169" s="89"/>
      <c r="S169" s="89"/>
      <c r="T169" s="89"/>
      <c r="U169" s="89"/>
      <c r="V169" s="89"/>
      <c r="W169" s="133" t="str">
        <f t="shared" si="224"/>
        <v/>
      </c>
      <c r="X169" s="133"/>
      <c r="Y169" s="133"/>
      <c r="Z169" s="133" t="str">
        <f t="shared" si="225"/>
        <v/>
      </c>
      <c r="AA169" s="133"/>
      <c r="AB169" s="133"/>
      <c r="AC169" s="134" t="str">
        <f t="shared" si="226"/>
        <v/>
      </c>
      <c r="AD169" s="134"/>
      <c r="AE169" s="134"/>
      <c r="AF169" s="134"/>
      <c r="AG169" s="134" t="str">
        <f t="shared" si="227"/>
        <v/>
      </c>
      <c r="AH169" s="134"/>
      <c r="AI169" s="134"/>
      <c r="AJ169" s="134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20"/>
      <c r="AX169" s="10" t="str">
        <f t="shared" si="154"/>
        <v/>
      </c>
      <c r="AY169" s="10" t="str">
        <f t="shared" si="155"/>
        <v/>
      </c>
      <c r="AZ169" s="21" t="str">
        <f t="shared" si="156"/>
        <v/>
      </c>
      <c r="BA169" s="21" t="str">
        <f t="shared" si="157"/>
        <v/>
      </c>
      <c r="BB169" s="10" t="str">
        <f t="shared" si="223"/>
        <v/>
      </c>
      <c r="BC169" s="10" t="str">
        <f t="shared" si="158"/>
        <v/>
      </c>
      <c r="BD169" s="10" t="str">
        <f t="shared" si="159"/>
        <v/>
      </c>
      <c r="BE169" s="9" t="str">
        <f t="shared" si="176"/>
        <v/>
      </c>
      <c r="BF169" s="9" t="str">
        <f t="shared" si="177"/>
        <v/>
      </c>
      <c r="BG169" s="21" t="str">
        <f t="shared" si="178"/>
        <v/>
      </c>
      <c r="BH169" s="21" t="str">
        <f t="shared" si="179"/>
        <v/>
      </c>
      <c r="BI169" s="9" t="str">
        <f t="shared" si="219"/>
        <v/>
      </c>
      <c r="BJ169" s="10" t="str">
        <f t="shared" si="180"/>
        <v/>
      </c>
      <c r="BK169" s="9" t="str">
        <f t="shared" si="181"/>
        <v/>
      </c>
      <c r="BL169" s="9" t="str">
        <f t="shared" si="182"/>
        <v/>
      </c>
      <c r="BM169" s="9" t="str">
        <f t="shared" si="183"/>
        <v/>
      </c>
      <c r="BN169" s="9" t="e">
        <f ca="1">IF(AND($AX$3&lt;&gt;"",BG169&lt;&gt;"",BI169&gt;=IF(BI170="",0,BI170)),SUM(INDIRECT("bm"&amp;ROW()-BI169+1):BM169),"")</f>
        <v>#N/A</v>
      </c>
      <c r="BO169" s="9" t="e">
        <f t="shared" ca="1" si="184"/>
        <v>#N/A</v>
      </c>
      <c r="BP169" s="9" t="str">
        <f ca="1">IF(ISERROR(VLOOKUP(BO169*60,単価表!$B$4:$H$51,$AY$3,FALSE)),"",VLOOKUP(BO169*60,単価表!$B$4:$H$51,$AY$3,FALSE))</f>
        <v/>
      </c>
      <c r="BQ169" s="9" t="str">
        <f t="shared" si="185"/>
        <v/>
      </c>
      <c r="BR169" s="9" t="str">
        <f t="shared" si="186"/>
        <v/>
      </c>
      <c r="BS169" s="9" t="str">
        <f t="shared" si="228"/>
        <v/>
      </c>
      <c r="BT169" s="9" t="str">
        <f t="shared" si="229"/>
        <v/>
      </c>
      <c r="BU169" s="21" t="str">
        <f t="shared" si="230"/>
        <v/>
      </c>
      <c r="BV169" s="21" t="str">
        <f t="shared" si="231"/>
        <v/>
      </c>
      <c r="BW169" s="10" t="str">
        <f t="shared" si="232"/>
        <v/>
      </c>
      <c r="BX169" s="9" t="str">
        <f t="shared" si="233"/>
        <v/>
      </c>
      <c r="BY169" s="9" t="str">
        <f t="shared" si="187"/>
        <v/>
      </c>
      <c r="BZ169" s="9" t="str">
        <f t="shared" si="188"/>
        <v/>
      </c>
      <c r="CA169" s="21" t="str">
        <f t="shared" si="189"/>
        <v/>
      </c>
      <c r="CB169" s="21" t="str">
        <f t="shared" si="190"/>
        <v/>
      </c>
      <c r="CC169" s="9" t="str">
        <f t="shared" si="220"/>
        <v/>
      </c>
      <c r="CD169" s="9" t="str">
        <f t="shared" si="191"/>
        <v/>
      </c>
      <c r="CE169" s="9" t="str">
        <f t="shared" si="192"/>
        <v/>
      </c>
      <c r="CF169" s="9" t="e">
        <f ca="1">IF(AND($AX$3&lt;&gt;"",CA169&lt;&gt;"",CC169&gt;=IF(CC170="",0,CC170)),SUM(INDIRECT("ce"&amp;ROW()-CC169+1):CE169),"")</f>
        <v>#N/A</v>
      </c>
      <c r="CG169" s="9" t="e">
        <f t="shared" ca="1" si="193"/>
        <v>#N/A</v>
      </c>
      <c r="CH169" s="9" t="str">
        <f ca="1">IF(ISERROR(VLOOKUP(CG169*60,単価表!$B$4:$H$51,$AY$3,FALSE)),"",VLOOKUP(CG169*60,単価表!$B$4:$H$51,$AY$3,FALSE))</f>
        <v/>
      </c>
      <c r="CI169" s="9" t="str">
        <f ca="1">IF(CH169="","",CH169+IF(OR(TEXT($AX$3,"000000")="651000",TEXT($AX$3,"000000")="652000",TEXT($AX$3,"000000")="653000"),VLOOKUP(CG169*60,単価表!$B$4:$H$51,$AZ$3,FALSE),0))</f>
        <v/>
      </c>
      <c r="CJ169" s="9" t="str">
        <f t="shared" si="194"/>
        <v/>
      </c>
      <c r="CK169" s="9" t="str">
        <f t="shared" si="195"/>
        <v/>
      </c>
      <c r="CL169" s="9" t="str">
        <f t="shared" si="160"/>
        <v/>
      </c>
      <c r="CM169" s="9" t="str">
        <f t="shared" si="161"/>
        <v/>
      </c>
      <c r="CN169" s="21" t="str">
        <f t="shared" si="162"/>
        <v/>
      </c>
      <c r="CO169" s="21" t="str">
        <f t="shared" si="163"/>
        <v/>
      </c>
      <c r="CP169" s="10" t="str">
        <f t="shared" si="196"/>
        <v/>
      </c>
      <c r="CQ169" s="9" t="str">
        <f t="shared" si="164"/>
        <v/>
      </c>
      <c r="CR169" s="9" t="str">
        <f t="shared" si="165"/>
        <v/>
      </c>
      <c r="CS169" s="9" t="str">
        <f t="shared" si="197"/>
        <v/>
      </c>
      <c r="CT169" s="9" t="str">
        <f t="shared" si="198"/>
        <v/>
      </c>
      <c r="CU169" s="21" t="str">
        <f t="shared" si="199"/>
        <v/>
      </c>
      <c r="CV169" s="21" t="str">
        <f t="shared" si="200"/>
        <v/>
      </c>
      <c r="CW169" s="9" t="str">
        <f t="shared" si="221"/>
        <v/>
      </c>
      <c r="CX169" s="9" t="str">
        <f t="shared" si="201"/>
        <v/>
      </c>
      <c r="CY169" s="9" t="str">
        <f t="shared" si="202"/>
        <v/>
      </c>
      <c r="CZ169" s="9" t="str">
        <f t="shared" si="203"/>
        <v/>
      </c>
      <c r="DA169" s="9" t="str">
        <f t="shared" si="204"/>
        <v/>
      </c>
      <c r="DB169" s="9" t="e">
        <f ca="1">IF(AND($AX$3&lt;&gt;"",CU169&lt;&gt;"",CW169&gt;=IF(CW170="",0,CW170)),SUM(INDIRECT("da"&amp;ROW()-CW169+1):DA169),"")</f>
        <v>#N/A</v>
      </c>
      <c r="DC169" s="9" t="e">
        <f t="shared" ca="1" si="205"/>
        <v>#N/A</v>
      </c>
      <c r="DD169" s="9" t="str">
        <f ca="1">IF(ISERROR(VLOOKUP(DC169*60,単価表!$B$4:$G$51,$AY$3,FALSE)),"",VLOOKUP(DC169*60,単価表!$B$4:$G$51,$AY$3,FALSE))</f>
        <v/>
      </c>
      <c r="DE169" s="9" t="str">
        <f t="shared" si="206"/>
        <v/>
      </c>
      <c r="DF169" s="9" t="str">
        <f t="shared" si="207"/>
        <v/>
      </c>
      <c r="DG169" s="9" t="str">
        <f t="shared" si="166"/>
        <v/>
      </c>
      <c r="DH169" s="9" t="str">
        <f t="shared" si="167"/>
        <v/>
      </c>
      <c r="DI169" s="21" t="str">
        <f t="shared" si="168"/>
        <v/>
      </c>
      <c r="DJ169" s="21" t="str">
        <f t="shared" si="169"/>
        <v/>
      </c>
      <c r="DK169" s="10" t="str">
        <f t="shared" si="208"/>
        <v/>
      </c>
      <c r="DL169" s="9" t="str">
        <f t="shared" si="170"/>
        <v/>
      </c>
      <c r="DM169" s="9" t="str">
        <f t="shared" si="209"/>
        <v/>
      </c>
      <c r="DN169" s="9" t="str">
        <f t="shared" si="210"/>
        <v/>
      </c>
      <c r="DO169" s="21" t="str">
        <f t="shared" si="211"/>
        <v/>
      </c>
      <c r="DP169" s="21" t="str">
        <f t="shared" si="212"/>
        <v/>
      </c>
      <c r="DQ169" s="9" t="str">
        <f t="shared" si="222"/>
        <v/>
      </c>
      <c r="DR169" s="9" t="str">
        <f t="shared" si="213"/>
        <v/>
      </c>
      <c r="DS169" s="9" t="str">
        <f t="shared" si="214"/>
        <v/>
      </c>
      <c r="DT169" s="9" t="e">
        <f ca="1">IF(AND($AX$3&lt;&gt;"",DO169&lt;&gt;"",DQ169&gt;=IF(DQ170="",0,DQ170)),SUM(INDIRECT("ds"&amp;ROW()-DQ169+1):DS169),"")</f>
        <v>#N/A</v>
      </c>
      <c r="DU169" s="9" t="e">
        <f t="shared" ca="1" si="215"/>
        <v>#N/A</v>
      </c>
      <c r="DV169" s="9" t="str">
        <f ca="1">IF(ISERROR(VLOOKUP(DU169*60,単価表!$B$4:$H$51,$AY$3,FALSE)),"",VLOOKUP(DU169*60,単価表!$B$4:$H$51,$AY$3,FALSE))</f>
        <v/>
      </c>
      <c r="DW169" s="9" t="str">
        <f ca="1">IF(DV169="","",DV169+IF(OR(TEXT($AX$3,"000000")="651000",TEXT($AX$3,"000000")="652000",TEXT($AX$3,"000000")="653000"),VLOOKUP(DU169*60,単価表!$B$4:$H$51,$AZ$3,FALSE),0))</f>
        <v/>
      </c>
      <c r="DX169" s="9" t="str">
        <f t="shared" si="216"/>
        <v/>
      </c>
      <c r="DY169" s="9" t="str">
        <f t="shared" si="217"/>
        <v/>
      </c>
      <c r="DZ169" s="9" cm="1">
        <f t="array" ref="DZ169">IF(AND($B169&lt;&gt;"",$F169&lt;&gt;"",$J169&lt;&gt;"",OR($N169&lt;&gt;"",$Q169&lt;&gt;"",$T169&lt;&gt;"")),SUM(($BE$17:$BE$192&lt;&gt;ROW($B169))*($BF$17:$BF$192=$B169)*($BH$17:$BH$192&gt;$F169)*($BG$17:$BG$192&lt;$J169)),0)</f>
        <v>0</v>
      </c>
      <c r="EA169" s="9" cm="1">
        <f t="array" ref="EA169">IF(AND($B169&lt;&gt;"",$F169&lt;&gt;"",$J169&lt;&gt;"",OR($N169&lt;&gt;"",$Q169&lt;&gt;"",$T169&lt;&gt;"")),SUM(($BY$17:$BY$192&lt;&gt;ROW($B169))*($BZ$17:$BZ$192=$B169)*($CB$17:$CB$192&gt;$F169)*($CA$17:$CA$192&lt;$J169)),0)</f>
        <v>0</v>
      </c>
      <c r="EB169" s="9" cm="1">
        <f t="array" ref="EB169">IF(AND($B169&lt;&gt;"",$F169&lt;&gt;"",$J169&lt;&gt;"",OR($N169&lt;&gt;"",$Q169&lt;&gt;"",$T169&lt;&gt;"")),SUM(($CS$17:$CS$192&lt;&gt;ROW($B169))*($CT$17:$CT$192=$B169)*($CV$17:$CV$192&gt;$F169)*($CU$17:$CU$192&lt;$J169)),0)</f>
        <v>0</v>
      </c>
      <c r="EC169" s="9" cm="1">
        <f t="array" ref="EC169">IF(AND($B169&lt;&gt;"",$F169&lt;&gt;"",$J169&lt;&gt;"",OR($N169&lt;&gt;"",$Q169&lt;&gt;"",$T169&lt;&gt;"")),SUM(($DM$17:$DM$192&lt;&gt;ROW($B169))*($DN$17:$DN$192=$B169)*($DP$17:$DP$192&gt;$F169)*($DO$17:$DO$192&lt;$J169)),0)</f>
        <v>0</v>
      </c>
      <c r="ED169" s="9">
        <f t="shared" ca="1" si="218"/>
        <v>0</v>
      </c>
    </row>
    <row r="170" spans="2:134" ht="21" customHeight="1" x14ac:dyDescent="0.4">
      <c r="B170" s="86"/>
      <c r="C170" s="86"/>
      <c r="D170" s="132" t="str">
        <f t="shared" si="234"/>
        <v/>
      </c>
      <c r="E170" s="132"/>
      <c r="F170" s="88"/>
      <c r="G170" s="88"/>
      <c r="H170" s="88"/>
      <c r="I170" s="88"/>
      <c r="J170" s="88"/>
      <c r="K170" s="88"/>
      <c r="L170" s="88"/>
      <c r="M170" s="88"/>
      <c r="N170" s="89"/>
      <c r="O170" s="89"/>
      <c r="P170" s="89"/>
      <c r="Q170" s="89"/>
      <c r="R170" s="89"/>
      <c r="S170" s="89"/>
      <c r="T170" s="89"/>
      <c r="U170" s="89"/>
      <c r="V170" s="89"/>
      <c r="W170" s="133" t="str">
        <f t="shared" si="224"/>
        <v/>
      </c>
      <c r="X170" s="133"/>
      <c r="Y170" s="133"/>
      <c r="Z170" s="133" t="str">
        <f t="shared" si="225"/>
        <v/>
      </c>
      <c r="AA170" s="133"/>
      <c r="AB170" s="133"/>
      <c r="AC170" s="134" t="str">
        <f t="shared" si="226"/>
        <v/>
      </c>
      <c r="AD170" s="134"/>
      <c r="AE170" s="134"/>
      <c r="AF170" s="134"/>
      <c r="AG170" s="134" t="str">
        <f t="shared" si="227"/>
        <v/>
      </c>
      <c r="AH170" s="134"/>
      <c r="AI170" s="134"/>
      <c r="AJ170" s="134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20"/>
      <c r="AX170" s="10" t="str">
        <f t="shared" si="154"/>
        <v/>
      </c>
      <c r="AY170" s="10" t="str">
        <f t="shared" si="155"/>
        <v/>
      </c>
      <c r="AZ170" s="21" t="str">
        <f t="shared" si="156"/>
        <v/>
      </c>
      <c r="BA170" s="21" t="str">
        <f t="shared" si="157"/>
        <v/>
      </c>
      <c r="BB170" s="10" t="str">
        <f t="shared" si="223"/>
        <v/>
      </c>
      <c r="BC170" s="10" t="str">
        <f t="shared" si="158"/>
        <v/>
      </c>
      <c r="BD170" s="10" t="str">
        <f t="shared" si="159"/>
        <v/>
      </c>
      <c r="BE170" s="9" t="str">
        <f t="shared" si="176"/>
        <v/>
      </c>
      <c r="BF170" s="9" t="str">
        <f t="shared" si="177"/>
        <v/>
      </c>
      <c r="BG170" s="21" t="str">
        <f t="shared" si="178"/>
        <v/>
      </c>
      <c r="BH170" s="21" t="str">
        <f t="shared" si="179"/>
        <v/>
      </c>
      <c r="BI170" s="9" t="str">
        <f t="shared" si="219"/>
        <v/>
      </c>
      <c r="BJ170" s="10" t="str">
        <f t="shared" si="180"/>
        <v/>
      </c>
      <c r="BK170" s="9" t="str">
        <f t="shared" si="181"/>
        <v/>
      </c>
      <c r="BL170" s="9" t="str">
        <f t="shared" si="182"/>
        <v/>
      </c>
      <c r="BM170" s="9" t="str">
        <f t="shared" si="183"/>
        <v/>
      </c>
      <c r="BN170" s="9" t="e">
        <f ca="1">IF(AND($AX$3&lt;&gt;"",BG170&lt;&gt;"",BI170&gt;=IF(BI171="",0,BI171)),SUM(INDIRECT("bm"&amp;ROW()-BI170+1):BM170),"")</f>
        <v>#N/A</v>
      </c>
      <c r="BO170" s="9" t="e">
        <f t="shared" ca="1" si="184"/>
        <v>#N/A</v>
      </c>
      <c r="BP170" s="9" t="str">
        <f ca="1">IF(ISERROR(VLOOKUP(BO170*60,単価表!$B$4:$H$51,$AY$3,FALSE)),"",VLOOKUP(BO170*60,単価表!$B$4:$H$51,$AY$3,FALSE))</f>
        <v/>
      </c>
      <c r="BQ170" s="9" t="str">
        <f t="shared" si="185"/>
        <v/>
      </c>
      <c r="BR170" s="9" t="str">
        <f t="shared" si="186"/>
        <v/>
      </c>
      <c r="BS170" s="9" t="str">
        <f t="shared" si="228"/>
        <v/>
      </c>
      <c r="BT170" s="9" t="str">
        <f t="shared" si="229"/>
        <v/>
      </c>
      <c r="BU170" s="21" t="str">
        <f t="shared" si="230"/>
        <v/>
      </c>
      <c r="BV170" s="21" t="str">
        <f t="shared" si="231"/>
        <v/>
      </c>
      <c r="BW170" s="10" t="str">
        <f t="shared" si="232"/>
        <v/>
      </c>
      <c r="BX170" s="9" t="str">
        <f t="shared" si="233"/>
        <v/>
      </c>
      <c r="BY170" s="9" t="str">
        <f t="shared" si="187"/>
        <v/>
      </c>
      <c r="BZ170" s="9" t="str">
        <f t="shared" si="188"/>
        <v/>
      </c>
      <c r="CA170" s="21" t="str">
        <f t="shared" si="189"/>
        <v/>
      </c>
      <c r="CB170" s="21" t="str">
        <f t="shared" si="190"/>
        <v/>
      </c>
      <c r="CC170" s="9" t="str">
        <f t="shared" si="220"/>
        <v/>
      </c>
      <c r="CD170" s="9" t="str">
        <f t="shared" si="191"/>
        <v/>
      </c>
      <c r="CE170" s="9" t="str">
        <f t="shared" si="192"/>
        <v/>
      </c>
      <c r="CF170" s="9" t="e">
        <f ca="1">IF(AND($AX$3&lt;&gt;"",CA170&lt;&gt;"",CC170&gt;=IF(CC171="",0,CC171)),SUM(INDIRECT("ce"&amp;ROW()-CC170+1):CE170),"")</f>
        <v>#N/A</v>
      </c>
      <c r="CG170" s="9" t="e">
        <f t="shared" ca="1" si="193"/>
        <v>#N/A</v>
      </c>
      <c r="CH170" s="9" t="str">
        <f ca="1">IF(ISERROR(VLOOKUP(CG170*60,単価表!$B$4:$H$51,$AY$3,FALSE)),"",VLOOKUP(CG170*60,単価表!$B$4:$H$51,$AY$3,FALSE))</f>
        <v/>
      </c>
      <c r="CI170" s="9" t="str">
        <f ca="1">IF(CH170="","",CH170+IF(OR(TEXT($AX$3,"000000")="651000",TEXT($AX$3,"000000")="652000",TEXT($AX$3,"000000")="653000"),VLOOKUP(CG170*60,単価表!$B$4:$H$51,$AZ$3,FALSE),0))</f>
        <v/>
      </c>
      <c r="CJ170" s="9" t="str">
        <f t="shared" si="194"/>
        <v/>
      </c>
      <c r="CK170" s="9" t="str">
        <f t="shared" si="195"/>
        <v/>
      </c>
      <c r="CL170" s="9" t="str">
        <f t="shared" si="160"/>
        <v/>
      </c>
      <c r="CM170" s="9" t="str">
        <f t="shared" si="161"/>
        <v/>
      </c>
      <c r="CN170" s="21" t="str">
        <f t="shared" si="162"/>
        <v/>
      </c>
      <c r="CO170" s="21" t="str">
        <f t="shared" si="163"/>
        <v/>
      </c>
      <c r="CP170" s="10" t="str">
        <f t="shared" si="196"/>
        <v/>
      </c>
      <c r="CQ170" s="9" t="str">
        <f t="shared" si="164"/>
        <v/>
      </c>
      <c r="CR170" s="9" t="str">
        <f t="shared" si="165"/>
        <v/>
      </c>
      <c r="CS170" s="9" t="str">
        <f t="shared" si="197"/>
        <v/>
      </c>
      <c r="CT170" s="9" t="str">
        <f t="shared" si="198"/>
        <v/>
      </c>
      <c r="CU170" s="21" t="str">
        <f t="shared" si="199"/>
        <v/>
      </c>
      <c r="CV170" s="21" t="str">
        <f t="shared" si="200"/>
        <v/>
      </c>
      <c r="CW170" s="9" t="str">
        <f t="shared" si="221"/>
        <v/>
      </c>
      <c r="CX170" s="9" t="str">
        <f t="shared" si="201"/>
        <v/>
      </c>
      <c r="CY170" s="9" t="str">
        <f t="shared" si="202"/>
        <v/>
      </c>
      <c r="CZ170" s="9" t="str">
        <f t="shared" si="203"/>
        <v/>
      </c>
      <c r="DA170" s="9" t="str">
        <f t="shared" si="204"/>
        <v/>
      </c>
      <c r="DB170" s="9" t="e">
        <f ca="1">IF(AND($AX$3&lt;&gt;"",CU170&lt;&gt;"",CW170&gt;=IF(CW171="",0,CW171)),SUM(INDIRECT("da"&amp;ROW()-CW170+1):DA170),"")</f>
        <v>#N/A</v>
      </c>
      <c r="DC170" s="9" t="e">
        <f t="shared" ca="1" si="205"/>
        <v>#N/A</v>
      </c>
      <c r="DD170" s="9" t="str">
        <f ca="1">IF(ISERROR(VLOOKUP(DC170*60,単価表!$B$4:$G$51,$AY$3,FALSE)),"",VLOOKUP(DC170*60,単価表!$B$4:$G$51,$AY$3,FALSE))</f>
        <v/>
      </c>
      <c r="DE170" s="9" t="str">
        <f t="shared" si="206"/>
        <v/>
      </c>
      <c r="DF170" s="9" t="str">
        <f t="shared" si="207"/>
        <v/>
      </c>
      <c r="DG170" s="9" t="str">
        <f t="shared" si="166"/>
        <v/>
      </c>
      <c r="DH170" s="9" t="str">
        <f t="shared" si="167"/>
        <v/>
      </c>
      <c r="DI170" s="21" t="str">
        <f t="shared" si="168"/>
        <v/>
      </c>
      <c r="DJ170" s="21" t="str">
        <f t="shared" si="169"/>
        <v/>
      </c>
      <c r="DK170" s="10" t="str">
        <f t="shared" si="208"/>
        <v/>
      </c>
      <c r="DL170" s="9" t="str">
        <f t="shared" si="170"/>
        <v/>
      </c>
      <c r="DM170" s="9" t="str">
        <f t="shared" si="209"/>
        <v/>
      </c>
      <c r="DN170" s="9" t="str">
        <f t="shared" si="210"/>
        <v/>
      </c>
      <c r="DO170" s="21" t="str">
        <f t="shared" si="211"/>
        <v/>
      </c>
      <c r="DP170" s="21" t="str">
        <f t="shared" si="212"/>
        <v/>
      </c>
      <c r="DQ170" s="9" t="str">
        <f t="shared" si="222"/>
        <v/>
      </c>
      <c r="DR170" s="9" t="str">
        <f t="shared" si="213"/>
        <v/>
      </c>
      <c r="DS170" s="9" t="str">
        <f t="shared" si="214"/>
        <v/>
      </c>
      <c r="DT170" s="9" t="e">
        <f ca="1">IF(AND($AX$3&lt;&gt;"",DO170&lt;&gt;"",DQ170&gt;=IF(DQ171="",0,DQ171)),SUM(INDIRECT("ds"&amp;ROW()-DQ170+1):DS170),"")</f>
        <v>#N/A</v>
      </c>
      <c r="DU170" s="9" t="e">
        <f t="shared" ca="1" si="215"/>
        <v>#N/A</v>
      </c>
      <c r="DV170" s="9" t="str">
        <f ca="1">IF(ISERROR(VLOOKUP(DU170*60,単価表!$B$4:$H$51,$AY$3,FALSE)),"",VLOOKUP(DU170*60,単価表!$B$4:$H$51,$AY$3,FALSE))</f>
        <v/>
      </c>
      <c r="DW170" s="9" t="str">
        <f ca="1">IF(DV170="","",DV170+IF(OR(TEXT($AX$3,"000000")="651000",TEXT($AX$3,"000000")="652000",TEXT($AX$3,"000000")="653000"),VLOOKUP(DU170*60,単価表!$B$4:$H$51,$AZ$3,FALSE),0))</f>
        <v/>
      </c>
      <c r="DX170" s="9" t="str">
        <f t="shared" si="216"/>
        <v/>
      </c>
      <c r="DY170" s="9" t="str">
        <f t="shared" si="217"/>
        <v/>
      </c>
      <c r="DZ170" s="9" cm="1">
        <f t="array" ref="DZ170">IF(AND($B170&lt;&gt;"",$F170&lt;&gt;"",$J170&lt;&gt;"",OR($N170&lt;&gt;"",$Q170&lt;&gt;"",$T170&lt;&gt;"")),SUM(($BE$17:$BE$192&lt;&gt;ROW($B170))*($BF$17:$BF$192=$B170)*($BH$17:$BH$192&gt;$F170)*($BG$17:$BG$192&lt;$J170)),0)</f>
        <v>0</v>
      </c>
      <c r="EA170" s="9" cm="1">
        <f t="array" ref="EA170">IF(AND($B170&lt;&gt;"",$F170&lt;&gt;"",$J170&lt;&gt;"",OR($N170&lt;&gt;"",$Q170&lt;&gt;"",$T170&lt;&gt;"")),SUM(($BY$17:$BY$192&lt;&gt;ROW($B170))*($BZ$17:$BZ$192=$B170)*($CB$17:$CB$192&gt;$F170)*($CA$17:$CA$192&lt;$J170)),0)</f>
        <v>0</v>
      </c>
      <c r="EB170" s="9" cm="1">
        <f t="array" ref="EB170">IF(AND($B170&lt;&gt;"",$F170&lt;&gt;"",$J170&lt;&gt;"",OR($N170&lt;&gt;"",$Q170&lt;&gt;"",$T170&lt;&gt;"")),SUM(($CS$17:$CS$192&lt;&gt;ROW($B170))*($CT$17:$CT$192=$B170)*($CV$17:$CV$192&gt;$F170)*($CU$17:$CU$192&lt;$J170)),0)</f>
        <v>0</v>
      </c>
      <c r="EC170" s="9" cm="1">
        <f t="array" ref="EC170">IF(AND($B170&lt;&gt;"",$F170&lt;&gt;"",$J170&lt;&gt;"",OR($N170&lt;&gt;"",$Q170&lt;&gt;"",$T170&lt;&gt;"")),SUM(($DM$17:$DM$192&lt;&gt;ROW($B170))*($DN$17:$DN$192=$B170)*($DP$17:$DP$192&gt;$F170)*($DO$17:$DO$192&lt;$J170)),0)</f>
        <v>0</v>
      </c>
      <c r="ED170" s="9">
        <f t="shared" ca="1" si="218"/>
        <v>0</v>
      </c>
    </row>
    <row r="171" spans="2:134" ht="21" customHeight="1" x14ac:dyDescent="0.4">
      <c r="B171" s="86"/>
      <c r="C171" s="86"/>
      <c r="D171" s="132" t="str">
        <f t="shared" si="234"/>
        <v/>
      </c>
      <c r="E171" s="132"/>
      <c r="F171" s="88"/>
      <c r="G171" s="88"/>
      <c r="H171" s="88"/>
      <c r="I171" s="88"/>
      <c r="J171" s="88"/>
      <c r="K171" s="88"/>
      <c r="L171" s="88"/>
      <c r="M171" s="88"/>
      <c r="N171" s="89"/>
      <c r="O171" s="89"/>
      <c r="P171" s="89"/>
      <c r="Q171" s="89"/>
      <c r="R171" s="89"/>
      <c r="S171" s="89"/>
      <c r="T171" s="89"/>
      <c r="U171" s="89"/>
      <c r="V171" s="89"/>
      <c r="W171" s="133" t="str">
        <f t="shared" si="224"/>
        <v/>
      </c>
      <c r="X171" s="133"/>
      <c r="Y171" s="133"/>
      <c r="Z171" s="133" t="str">
        <f t="shared" si="225"/>
        <v/>
      </c>
      <c r="AA171" s="133"/>
      <c r="AB171" s="133"/>
      <c r="AC171" s="134" t="str">
        <f t="shared" si="226"/>
        <v/>
      </c>
      <c r="AD171" s="134"/>
      <c r="AE171" s="134"/>
      <c r="AF171" s="134"/>
      <c r="AG171" s="134" t="str">
        <f t="shared" si="227"/>
        <v/>
      </c>
      <c r="AH171" s="134"/>
      <c r="AI171" s="134"/>
      <c r="AJ171" s="134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20"/>
      <c r="AX171" s="10" t="str">
        <f t="shared" si="154"/>
        <v/>
      </c>
      <c r="AY171" s="10" t="str">
        <f t="shared" si="155"/>
        <v/>
      </c>
      <c r="AZ171" s="21" t="str">
        <f t="shared" si="156"/>
        <v/>
      </c>
      <c r="BA171" s="21" t="str">
        <f t="shared" si="157"/>
        <v/>
      </c>
      <c r="BB171" s="10" t="str">
        <f t="shared" si="223"/>
        <v/>
      </c>
      <c r="BC171" s="10" t="str">
        <f t="shared" si="158"/>
        <v/>
      </c>
      <c r="BD171" s="10" t="str">
        <f t="shared" si="159"/>
        <v/>
      </c>
      <c r="BE171" s="9" t="str">
        <f t="shared" si="176"/>
        <v/>
      </c>
      <c r="BF171" s="9" t="str">
        <f t="shared" si="177"/>
        <v/>
      </c>
      <c r="BG171" s="21" t="str">
        <f t="shared" si="178"/>
        <v/>
      </c>
      <c r="BH171" s="21" t="str">
        <f t="shared" si="179"/>
        <v/>
      </c>
      <c r="BI171" s="9" t="str">
        <f t="shared" si="219"/>
        <v/>
      </c>
      <c r="BJ171" s="10" t="str">
        <f t="shared" si="180"/>
        <v/>
      </c>
      <c r="BK171" s="9" t="str">
        <f t="shared" si="181"/>
        <v/>
      </c>
      <c r="BL171" s="9" t="str">
        <f t="shared" si="182"/>
        <v/>
      </c>
      <c r="BM171" s="9" t="str">
        <f t="shared" si="183"/>
        <v/>
      </c>
      <c r="BN171" s="9" t="e">
        <f ca="1">IF(AND($AX$3&lt;&gt;"",BG171&lt;&gt;"",BI171&gt;=IF(BI172="",0,BI172)),SUM(INDIRECT("bm"&amp;ROW()-BI171+1):BM171),"")</f>
        <v>#N/A</v>
      </c>
      <c r="BO171" s="9" t="e">
        <f t="shared" ca="1" si="184"/>
        <v>#N/A</v>
      </c>
      <c r="BP171" s="9" t="str">
        <f ca="1">IF(ISERROR(VLOOKUP(BO171*60,単価表!$B$4:$H$51,$AY$3,FALSE)),"",VLOOKUP(BO171*60,単価表!$B$4:$H$51,$AY$3,FALSE))</f>
        <v/>
      </c>
      <c r="BQ171" s="9" t="str">
        <f t="shared" si="185"/>
        <v/>
      </c>
      <c r="BR171" s="9" t="str">
        <f t="shared" si="186"/>
        <v/>
      </c>
      <c r="BS171" s="9" t="str">
        <f t="shared" si="228"/>
        <v/>
      </c>
      <c r="BT171" s="9" t="str">
        <f t="shared" si="229"/>
        <v/>
      </c>
      <c r="BU171" s="21" t="str">
        <f t="shared" si="230"/>
        <v/>
      </c>
      <c r="BV171" s="21" t="str">
        <f t="shared" si="231"/>
        <v/>
      </c>
      <c r="BW171" s="10" t="str">
        <f t="shared" si="232"/>
        <v/>
      </c>
      <c r="BX171" s="9" t="str">
        <f t="shared" si="233"/>
        <v/>
      </c>
      <c r="BY171" s="9" t="str">
        <f t="shared" si="187"/>
        <v/>
      </c>
      <c r="BZ171" s="9" t="str">
        <f t="shared" si="188"/>
        <v/>
      </c>
      <c r="CA171" s="21" t="str">
        <f t="shared" si="189"/>
        <v/>
      </c>
      <c r="CB171" s="21" t="str">
        <f t="shared" si="190"/>
        <v/>
      </c>
      <c r="CC171" s="9" t="str">
        <f t="shared" si="220"/>
        <v/>
      </c>
      <c r="CD171" s="9" t="str">
        <f t="shared" si="191"/>
        <v/>
      </c>
      <c r="CE171" s="9" t="str">
        <f t="shared" si="192"/>
        <v/>
      </c>
      <c r="CF171" s="9" t="e">
        <f ca="1">IF(AND($AX$3&lt;&gt;"",CA171&lt;&gt;"",CC171&gt;=IF(CC172="",0,CC172)),SUM(INDIRECT("ce"&amp;ROW()-CC171+1):CE171),"")</f>
        <v>#N/A</v>
      </c>
      <c r="CG171" s="9" t="e">
        <f t="shared" ca="1" si="193"/>
        <v>#N/A</v>
      </c>
      <c r="CH171" s="9" t="str">
        <f ca="1">IF(ISERROR(VLOOKUP(CG171*60,単価表!$B$4:$H$51,$AY$3,FALSE)),"",VLOOKUP(CG171*60,単価表!$B$4:$H$51,$AY$3,FALSE))</f>
        <v/>
      </c>
      <c r="CI171" s="9" t="str">
        <f ca="1">IF(CH171="","",CH171+IF(OR(TEXT($AX$3,"000000")="651000",TEXT($AX$3,"000000")="652000",TEXT($AX$3,"000000")="653000"),VLOOKUP(CG171*60,単価表!$B$4:$H$51,$AZ$3,FALSE),0))</f>
        <v/>
      </c>
      <c r="CJ171" s="9" t="str">
        <f t="shared" si="194"/>
        <v/>
      </c>
      <c r="CK171" s="9" t="str">
        <f t="shared" si="195"/>
        <v/>
      </c>
      <c r="CL171" s="9" t="str">
        <f t="shared" si="160"/>
        <v/>
      </c>
      <c r="CM171" s="9" t="str">
        <f t="shared" si="161"/>
        <v/>
      </c>
      <c r="CN171" s="21" t="str">
        <f t="shared" si="162"/>
        <v/>
      </c>
      <c r="CO171" s="21" t="str">
        <f t="shared" si="163"/>
        <v/>
      </c>
      <c r="CP171" s="10" t="str">
        <f t="shared" si="196"/>
        <v/>
      </c>
      <c r="CQ171" s="9" t="str">
        <f t="shared" si="164"/>
        <v/>
      </c>
      <c r="CR171" s="9" t="str">
        <f t="shared" si="165"/>
        <v/>
      </c>
      <c r="CS171" s="9" t="str">
        <f t="shared" si="197"/>
        <v/>
      </c>
      <c r="CT171" s="9" t="str">
        <f t="shared" si="198"/>
        <v/>
      </c>
      <c r="CU171" s="21" t="str">
        <f t="shared" si="199"/>
        <v/>
      </c>
      <c r="CV171" s="21" t="str">
        <f t="shared" si="200"/>
        <v/>
      </c>
      <c r="CW171" s="9" t="str">
        <f t="shared" si="221"/>
        <v/>
      </c>
      <c r="CX171" s="9" t="str">
        <f t="shared" si="201"/>
        <v/>
      </c>
      <c r="CY171" s="9" t="str">
        <f t="shared" si="202"/>
        <v/>
      </c>
      <c r="CZ171" s="9" t="str">
        <f t="shared" si="203"/>
        <v/>
      </c>
      <c r="DA171" s="9" t="str">
        <f t="shared" si="204"/>
        <v/>
      </c>
      <c r="DB171" s="9" t="e">
        <f ca="1">IF(AND($AX$3&lt;&gt;"",CU171&lt;&gt;"",CW171&gt;=IF(CW172="",0,CW172)),SUM(INDIRECT("da"&amp;ROW()-CW171+1):DA171),"")</f>
        <v>#N/A</v>
      </c>
      <c r="DC171" s="9" t="e">
        <f t="shared" ca="1" si="205"/>
        <v>#N/A</v>
      </c>
      <c r="DD171" s="9" t="str">
        <f ca="1">IF(ISERROR(VLOOKUP(DC171*60,単価表!$B$4:$G$51,$AY$3,FALSE)),"",VLOOKUP(DC171*60,単価表!$B$4:$G$51,$AY$3,FALSE))</f>
        <v/>
      </c>
      <c r="DE171" s="9" t="str">
        <f t="shared" si="206"/>
        <v/>
      </c>
      <c r="DF171" s="9" t="str">
        <f t="shared" si="207"/>
        <v/>
      </c>
      <c r="DG171" s="9" t="str">
        <f t="shared" si="166"/>
        <v/>
      </c>
      <c r="DH171" s="9" t="str">
        <f t="shared" si="167"/>
        <v/>
      </c>
      <c r="DI171" s="21" t="str">
        <f t="shared" si="168"/>
        <v/>
      </c>
      <c r="DJ171" s="21" t="str">
        <f t="shared" si="169"/>
        <v/>
      </c>
      <c r="DK171" s="10" t="str">
        <f t="shared" si="208"/>
        <v/>
      </c>
      <c r="DL171" s="9" t="str">
        <f t="shared" si="170"/>
        <v/>
      </c>
      <c r="DM171" s="9" t="str">
        <f t="shared" si="209"/>
        <v/>
      </c>
      <c r="DN171" s="9" t="str">
        <f t="shared" si="210"/>
        <v/>
      </c>
      <c r="DO171" s="21" t="str">
        <f t="shared" si="211"/>
        <v/>
      </c>
      <c r="DP171" s="21" t="str">
        <f t="shared" si="212"/>
        <v/>
      </c>
      <c r="DQ171" s="9" t="str">
        <f t="shared" si="222"/>
        <v/>
      </c>
      <c r="DR171" s="9" t="str">
        <f t="shared" si="213"/>
        <v/>
      </c>
      <c r="DS171" s="9" t="str">
        <f t="shared" si="214"/>
        <v/>
      </c>
      <c r="DT171" s="9" t="e">
        <f ca="1">IF(AND($AX$3&lt;&gt;"",DO171&lt;&gt;"",DQ171&gt;=IF(DQ172="",0,DQ172)),SUM(INDIRECT("ds"&amp;ROW()-DQ171+1):DS171),"")</f>
        <v>#N/A</v>
      </c>
      <c r="DU171" s="9" t="e">
        <f t="shared" ca="1" si="215"/>
        <v>#N/A</v>
      </c>
      <c r="DV171" s="9" t="str">
        <f ca="1">IF(ISERROR(VLOOKUP(DU171*60,単価表!$B$4:$H$51,$AY$3,FALSE)),"",VLOOKUP(DU171*60,単価表!$B$4:$H$51,$AY$3,FALSE))</f>
        <v/>
      </c>
      <c r="DW171" s="9" t="str">
        <f ca="1">IF(DV171="","",DV171+IF(OR(TEXT($AX$3,"000000")="651000",TEXT($AX$3,"000000")="652000",TEXT($AX$3,"000000")="653000"),VLOOKUP(DU171*60,単価表!$B$4:$H$51,$AZ$3,FALSE),0))</f>
        <v/>
      </c>
      <c r="DX171" s="9" t="str">
        <f t="shared" si="216"/>
        <v/>
      </c>
      <c r="DY171" s="9" t="str">
        <f t="shared" si="217"/>
        <v/>
      </c>
      <c r="DZ171" s="9" cm="1">
        <f t="array" ref="DZ171">IF(AND($B171&lt;&gt;"",$F171&lt;&gt;"",$J171&lt;&gt;"",OR($N171&lt;&gt;"",$Q171&lt;&gt;"",$T171&lt;&gt;"")),SUM(($BE$17:$BE$192&lt;&gt;ROW($B171))*($BF$17:$BF$192=$B171)*($BH$17:$BH$192&gt;$F171)*($BG$17:$BG$192&lt;$J171)),0)</f>
        <v>0</v>
      </c>
      <c r="EA171" s="9" cm="1">
        <f t="array" ref="EA171">IF(AND($B171&lt;&gt;"",$F171&lt;&gt;"",$J171&lt;&gt;"",OR($N171&lt;&gt;"",$Q171&lt;&gt;"",$T171&lt;&gt;"")),SUM(($BY$17:$BY$192&lt;&gt;ROW($B171))*($BZ$17:$BZ$192=$B171)*($CB$17:$CB$192&gt;$F171)*($CA$17:$CA$192&lt;$J171)),0)</f>
        <v>0</v>
      </c>
      <c r="EB171" s="9" cm="1">
        <f t="array" ref="EB171">IF(AND($B171&lt;&gt;"",$F171&lt;&gt;"",$J171&lt;&gt;"",OR($N171&lt;&gt;"",$Q171&lt;&gt;"",$T171&lt;&gt;"")),SUM(($CS$17:$CS$192&lt;&gt;ROW($B171))*($CT$17:$CT$192=$B171)*($CV$17:$CV$192&gt;$F171)*($CU$17:$CU$192&lt;$J171)),0)</f>
        <v>0</v>
      </c>
      <c r="EC171" s="9" cm="1">
        <f t="array" ref="EC171">IF(AND($B171&lt;&gt;"",$F171&lt;&gt;"",$J171&lt;&gt;"",OR($N171&lt;&gt;"",$Q171&lt;&gt;"",$T171&lt;&gt;"")),SUM(($DM$17:$DM$192&lt;&gt;ROW($B171))*($DN$17:$DN$192=$B171)*($DP$17:$DP$192&gt;$F171)*($DO$17:$DO$192&lt;$J171)),0)</f>
        <v>0</v>
      </c>
      <c r="ED171" s="9">
        <f t="shared" ca="1" si="218"/>
        <v>0</v>
      </c>
    </row>
    <row r="172" spans="2:134" ht="21" customHeight="1" x14ac:dyDescent="0.4">
      <c r="B172" s="86"/>
      <c r="C172" s="86"/>
      <c r="D172" s="132" t="str">
        <f t="shared" si="234"/>
        <v/>
      </c>
      <c r="E172" s="132"/>
      <c r="F172" s="88"/>
      <c r="G172" s="88"/>
      <c r="H172" s="88"/>
      <c r="I172" s="88"/>
      <c r="J172" s="88"/>
      <c r="K172" s="88"/>
      <c r="L172" s="88"/>
      <c r="M172" s="88"/>
      <c r="N172" s="89"/>
      <c r="O172" s="89"/>
      <c r="P172" s="89"/>
      <c r="Q172" s="89"/>
      <c r="R172" s="89"/>
      <c r="S172" s="89"/>
      <c r="T172" s="89"/>
      <c r="U172" s="89"/>
      <c r="V172" s="89"/>
      <c r="W172" s="133" t="str">
        <f t="shared" si="224"/>
        <v/>
      </c>
      <c r="X172" s="133"/>
      <c r="Y172" s="133"/>
      <c r="Z172" s="133" t="str">
        <f t="shared" si="225"/>
        <v/>
      </c>
      <c r="AA172" s="133"/>
      <c r="AB172" s="133"/>
      <c r="AC172" s="134" t="str">
        <f t="shared" si="226"/>
        <v/>
      </c>
      <c r="AD172" s="134"/>
      <c r="AE172" s="134"/>
      <c r="AF172" s="134"/>
      <c r="AG172" s="134" t="str">
        <f t="shared" si="227"/>
        <v/>
      </c>
      <c r="AH172" s="134"/>
      <c r="AI172" s="134"/>
      <c r="AJ172" s="134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20"/>
      <c r="AX172" s="10" t="str">
        <f t="shared" si="154"/>
        <v/>
      </c>
      <c r="AY172" s="10" t="str">
        <f t="shared" si="155"/>
        <v/>
      </c>
      <c r="AZ172" s="21" t="str">
        <f t="shared" si="156"/>
        <v/>
      </c>
      <c r="BA172" s="21" t="str">
        <f t="shared" si="157"/>
        <v/>
      </c>
      <c r="BB172" s="10" t="str">
        <f t="shared" si="223"/>
        <v/>
      </c>
      <c r="BC172" s="10" t="str">
        <f t="shared" si="158"/>
        <v/>
      </c>
      <c r="BD172" s="10" t="str">
        <f t="shared" si="159"/>
        <v/>
      </c>
      <c r="BE172" s="9" t="str">
        <f t="shared" si="176"/>
        <v/>
      </c>
      <c r="BF172" s="9" t="str">
        <f t="shared" si="177"/>
        <v/>
      </c>
      <c r="BG172" s="21" t="str">
        <f t="shared" si="178"/>
        <v/>
      </c>
      <c r="BH172" s="21" t="str">
        <f t="shared" si="179"/>
        <v/>
      </c>
      <c r="BI172" s="9" t="str">
        <f t="shared" si="219"/>
        <v/>
      </c>
      <c r="BJ172" s="10" t="str">
        <f t="shared" si="180"/>
        <v/>
      </c>
      <c r="BK172" s="9" t="str">
        <f t="shared" si="181"/>
        <v/>
      </c>
      <c r="BL172" s="9" t="str">
        <f t="shared" si="182"/>
        <v/>
      </c>
      <c r="BM172" s="9" t="str">
        <f t="shared" si="183"/>
        <v/>
      </c>
      <c r="BN172" s="9" t="e">
        <f ca="1">IF(AND($AX$3&lt;&gt;"",BG172&lt;&gt;"",BI172&gt;=IF(BI173="",0,BI173)),SUM(INDIRECT("bm"&amp;ROW()-BI172+1):BM172),"")</f>
        <v>#N/A</v>
      </c>
      <c r="BO172" s="9" t="e">
        <f t="shared" ca="1" si="184"/>
        <v>#N/A</v>
      </c>
      <c r="BP172" s="9" t="str">
        <f ca="1">IF(ISERROR(VLOOKUP(BO172*60,単価表!$B$4:$H$51,$AY$3,FALSE)),"",VLOOKUP(BO172*60,単価表!$B$4:$H$51,$AY$3,FALSE))</f>
        <v/>
      </c>
      <c r="BQ172" s="9" t="str">
        <f t="shared" si="185"/>
        <v/>
      </c>
      <c r="BR172" s="9" t="str">
        <f t="shared" si="186"/>
        <v/>
      </c>
      <c r="BS172" s="9" t="str">
        <f t="shared" si="228"/>
        <v/>
      </c>
      <c r="BT172" s="9" t="str">
        <f t="shared" si="229"/>
        <v/>
      </c>
      <c r="BU172" s="21" t="str">
        <f t="shared" si="230"/>
        <v/>
      </c>
      <c r="BV172" s="21" t="str">
        <f t="shared" si="231"/>
        <v/>
      </c>
      <c r="BW172" s="10" t="str">
        <f t="shared" si="232"/>
        <v/>
      </c>
      <c r="BX172" s="9" t="str">
        <f t="shared" si="233"/>
        <v/>
      </c>
      <c r="BY172" s="9" t="str">
        <f t="shared" si="187"/>
        <v/>
      </c>
      <c r="BZ172" s="9" t="str">
        <f t="shared" si="188"/>
        <v/>
      </c>
      <c r="CA172" s="21" t="str">
        <f t="shared" si="189"/>
        <v/>
      </c>
      <c r="CB172" s="21" t="str">
        <f t="shared" si="190"/>
        <v/>
      </c>
      <c r="CC172" s="9" t="str">
        <f t="shared" si="220"/>
        <v/>
      </c>
      <c r="CD172" s="9" t="str">
        <f t="shared" si="191"/>
        <v/>
      </c>
      <c r="CE172" s="9" t="str">
        <f t="shared" si="192"/>
        <v/>
      </c>
      <c r="CF172" s="9" t="e">
        <f ca="1">IF(AND($AX$3&lt;&gt;"",CA172&lt;&gt;"",CC172&gt;=IF(CC173="",0,CC173)),SUM(INDIRECT("ce"&amp;ROW()-CC172+1):CE172),"")</f>
        <v>#N/A</v>
      </c>
      <c r="CG172" s="9" t="e">
        <f t="shared" ca="1" si="193"/>
        <v>#N/A</v>
      </c>
      <c r="CH172" s="9" t="str">
        <f ca="1">IF(ISERROR(VLOOKUP(CG172*60,単価表!$B$4:$H$51,$AY$3,FALSE)),"",VLOOKUP(CG172*60,単価表!$B$4:$H$51,$AY$3,FALSE))</f>
        <v/>
      </c>
      <c r="CI172" s="9" t="str">
        <f ca="1">IF(CH172="","",CH172+IF(OR(TEXT($AX$3,"000000")="651000",TEXT($AX$3,"000000")="652000",TEXT($AX$3,"000000")="653000"),VLOOKUP(CG172*60,単価表!$B$4:$H$51,$AZ$3,FALSE),0))</f>
        <v/>
      </c>
      <c r="CJ172" s="9" t="str">
        <f t="shared" si="194"/>
        <v/>
      </c>
      <c r="CK172" s="9" t="str">
        <f t="shared" si="195"/>
        <v/>
      </c>
      <c r="CL172" s="9" t="str">
        <f t="shared" si="160"/>
        <v/>
      </c>
      <c r="CM172" s="9" t="str">
        <f t="shared" si="161"/>
        <v/>
      </c>
      <c r="CN172" s="21" t="str">
        <f t="shared" si="162"/>
        <v/>
      </c>
      <c r="CO172" s="21" t="str">
        <f t="shared" si="163"/>
        <v/>
      </c>
      <c r="CP172" s="10" t="str">
        <f t="shared" si="196"/>
        <v/>
      </c>
      <c r="CQ172" s="9" t="str">
        <f t="shared" si="164"/>
        <v/>
      </c>
      <c r="CR172" s="9" t="str">
        <f t="shared" si="165"/>
        <v/>
      </c>
      <c r="CS172" s="9" t="str">
        <f t="shared" si="197"/>
        <v/>
      </c>
      <c r="CT172" s="9" t="str">
        <f t="shared" si="198"/>
        <v/>
      </c>
      <c r="CU172" s="21" t="str">
        <f t="shared" si="199"/>
        <v/>
      </c>
      <c r="CV172" s="21" t="str">
        <f t="shared" si="200"/>
        <v/>
      </c>
      <c r="CW172" s="9" t="str">
        <f t="shared" si="221"/>
        <v/>
      </c>
      <c r="CX172" s="9" t="str">
        <f t="shared" si="201"/>
        <v/>
      </c>
      <c r="CY172" s="9" t="str">
        <f t="shared" si="202"/>
        <v/>
      </c>
      <c r="CZ172" s="9" t="str">
        <f t="shared" si="203"/>
        <v/>
      </c>
      <c r="DA172" s="9" t="str">
        <f t="shared" si="204"/>
        <v/>
      </c>
      <c r="DB172" s="9" t="e">
        <f ca="1">IF(AND($AX$3&lt;&gt;"",CU172&lt;&gt;"",CW172&gt;=IF(CW173="",0,CW173)),SUM(INDIRECT("da"&amp;ROW()-CW172+1):DA172),"")</f>
        <v>#N/A</v>
      </c>
      <c r="DC172" s="9" t="e">
        <f t="shared" ca="1" si="205"/>
        <v>#N/A</v>
      </c>
      <c r="DD172" s="9" t="str">
        <f ca="1">IF(ISERROR(VLOOKUP(DC172*60,単価表!$B$4:$G$51,$AY$3,FALSE)),"",VLOOKUP(DC172*60,単価表!$B$4:$G$51,$AY$3,FALSE))</f>
        <v/>
      </c>
      <c r="DE172" s="9" t="str">
        <f t="shared" si="206"/>
        <v/>
      </c>
      <c r="DF172" s="9" t="str">
        <f t="shared" si="207"/>
        <v/>
      </c>
      <c r="DG172" s="9" t="str">
        <f t="shared" si="166"/>
        <v/>
      </c>
      <c r="DH172" s="9" t="str">
        <f t="shared" si="167"/>
        <v/>
      </c>
      <c r="DI172" s="21" t="str">
        <f t="shared" si="168"/>
        <v/>
      </c>
      <c r="DJ172" s="21" t="str">
        <f t="shared" si="169"/>
        <v/>
      </c>
      <c r="DK172" s="10" t="str">
        <f t="shared" si="208"/>
        <v/>
      </c>
      <c r="DL172" s="9" t="str">
        <f t="shared" si="170"/>
        <v/>
      </c>
      <c r="DM172" s="9" t="str">
        <f t="shared" si="209"/>
        <v/>
      </c>
      <c r="DN172" s="9" t="str">
        <f t="shared" si="210"/>
        <v/>
      </c>
      <c r="DO172" s="21" t="str">
        <f t="shared" si="211"/>
        <v/>
      </c>
      <c r="DP172" s="21" t="str">
        <f t="shared" si="212"/>
        <v/>
      </c>
      <c r="DQ172" s="9" t="str">
        <f t="shared" si="222"/>
        <v/>
      </c>
      <c r="DR172" s="9" t="str">
        <f t="shared" si="213"/>
        <v/>
      </c>
      <c r="DS172" s="9" t="str">
        <f t="shared" si="214"/>
        <v/>
      </c>
      <c r="DT172" s="9" t="e">
        <f ca="1">IF(AND($AX$3&lt;&gt;"",DO172&lt;&gt;"",DQ172&gt;=IF(DQ173="",0,DQ173)),SUM(INDIRECT("ds"&amp;ROW()-DQ172+1):DS172),"")</f>
        <v>#N/A</v>
      </c>
      <c r="DU172" s="9" t="e">
        <f t="shared" ca="1" si="215"/>
        <v>#N/A</v>
      </c>
      <c r="DV172" s="9" t="str">
        <f ca="1">IF(ISERROR(VLOOKUP(DU172*60,単価表!$B$4:$H$51,$AY$3,FALSE)),"",VLOOKUP(DU172*60,単価表!$B$4:$H$51,$AY$3,FALSE))</f>
        <v/>
      </c>
      <c r="DW172" s="9" t="str">
        <f ca="1">IF(DV172="","",DV172+IF(OR(TEXT($AX$3,"000000")="651000",TEXT($AX$3,"000000")="652000",TEXT($AX$3,"000000")="653000"),VLOOKUP(DU172*60,単価表!$B$4:$H$51,$AZ$3,FALSE),0))</f>
        <v/>
      </c>
      <c r="DX172" s="9" t="str">
        <f t="shared" si="216"/>
        <v/>
      </c>
      <c r="DY172" s="9" t="str">
        <f t="shared" si="217"/>
        <v/>
      </c>
      <c r="DZ172" s="9" cm="1">
        <f t="array" ref="DZ172">IF(AND($B172&lt;&gt;"",$F172&lt;&gt;"",$J172&lt;&gt;"",OR($N172&lt;&gt;"",$Q172&lt;&gt;"",$T172&lt;&gt;"")),SUM(($BE$17:$BE$192&lt;&gt;ROW($B172))*($BF$17:$BF$192=$B172)*($BH$17:$BH$192&gt;$F172)*($BG$17:$BG$192&lt;$J172)),0)</f>
        <v>0</v>
      </c>
      <c r="EA172" s="9" cm="1">
        <f t="array" ref="EA172">IF(AND($B172&lt;&gt;"",$F172&lt;&gt;"",$J172&lt;&gt;"",OR($N172&lt;&gt;"",$Q172&lt;&gt;"",$T172&lt;&gt;"")),SUM(($BY$17:$BY$192&lt;&gt;ROW($B172))*($BZ$17:$BZ$192=$B172)*($CB$17:$CB$192&gt;$F172)*($CA$17:$CA$192&lt;$J172)),0)</f>
        <v>0</v>
      </c>
      <c r="EB172" s="9" cm="1">
        <f t="array" ref="EB172">IF(AND($B172&lt;&gt;"",$F172&lt;&gt;"",$J172&lt;&gt;"",OR($N172&lt;&gt;"",$Q172&lt;&gt;"",$T172&lt;&gt;"")),SUM(($CS$17:$CS$192&lt;&gt;ROW($B172))*($CT$17:$CT$192=$B172)*($CV$17:$CV$192&gt;$F172)*($CU$17:$CU$192&lt;$J172)),0)</f>
        <v>0</v>
      </c>
      <c r="EC172" s="9" cm="1">
        <f t="array" ref="EC172">IF(AND($B172&lt;&gt;"",$F172&lt;&gt;"",$J172&lt;&gt;"",OR($N172&lt;&gt;"",$Q172&lt;&gt;"",$T172&lt;&gt;"")),SUM(($DM$17:$DM$192&lt;&gt;ROW($B172))*($DN$17:$DN$192=$B172)*($DP$17:$DP$192&gt;$F172)*($DO$17:$DO$192&lt;$J172)),0)</f>
        <v>0</v>
      </c>
      <c r="ED172" s="9">
        <f t="shared" ca="1" si="218"/>
        <v>0</v>
      </c>
    </row>
    <row r="173" spans="2:134" ht="21" customHeight="1" x14ac:dyDescent="0.4">
      <c r="B173" s="86"/>
      <c r="C173" s="86"/>
      <c r="D173" s="132" t="str">
        <f t="shared" si="234"/>
        <v/>
      </c>
      <c r="E173" s="132"/>
      <c r="F173" s="88"/>
      <c r="G173" s="88"/>
      <c r="H173" s="88"/>
      <c r="I173" s="88"/>
      <c r="J173" s="88"/>
      <c r="K173" s="88"/>
      <c r="L173" s="88"/>
      <c r="M173" s="88"/>
      <c r="N173" s="89"/>
      <c r="O173" s="89"/>
      <c r="P173" s="89"/>
      <c r="Q173" s="89"/>
      <c r="R173" s="89"/>
      <c r="S173" s="89"/>
      <c r="T173" s="89"/>
      <c r="U173" s="89"/>
      <c r="V173" s="89"/>
      <c r="W173" s="133" t="str">
        <f t="shared" si="224"/>
        <v/>
      </c>
      <c r="X173" s="133"/>
      <c r="Y173" s="133"/>
      <c r="Z173" s="133" t="str">
        <f t="shared" si="225"/>
        <v/>
      </c>
      <c r="AA173" s="133"/>
      <c r="AB173" s="133"/>
      <c r="AC173" s="134" t="str">
        <f t="shared" si="226"/>
        <v/>
      </c>
      <c r="AD173" s="134"/>
      <c r="AE173" s="134"/>
      <c r="AF173" s="134"/>
      <c r="AG173" s="134" t="str">
        <f t="shared" si="227"/>
        <v/>
      </c>
      <c r="AH173" s="134"/>
      <c r="AI173" s="134"/>
      <c r="AJ173" s="134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20"/>
      <c r="AX173" s="10" t="str">
        <f t="shared" si="154"/>
        <v/>
      </c>
      <c r="AY173" s="10" t="str">
        <f t="shared" si="155"/>
        <v/>
      </c>
      <c r="AZ173" s="21" t="str">
        <f t="shared" si="156"/>
        <v/>
      </c>
      <c r="BA173" s="21" t="str">
        <f t="shared" si="157"/>
        <v/>
      </c>
      <c r="BB173" s="10" t="str">
        <f t="shared" si="223"/>
        <v/>
      </c>
      <c r="BC173" s="10" t="str">
        <f t="shared" si="158"/>
        <v/>
      </c>
      <c r="BD173" s="10" t="str">
        <f t="shared" si="159"/>
        <v/>
      </c>
      <c r="BE173" s="9" t="str">
        <f t="shared" si="176"/>
        <v/>
      </c>
      <c r="BF173" s="9" t="str">
        <f t="shared" si="177"/>
        <v/>
      </c>
      <c r="BG173" s="21" t="str">
        <f t="shared" si="178"/>
        <v/>
      </c>
      <c r="BH173" s="21" t="str">
        <f t="shared" si="179"/>
        <v/>
      </c>
      <c r="BI173" s="9" t="str">
        <f t="shared" si="219"/>
        <v/>
      </c>
      <c r="BJ173" s="10" t="str">
        <f t="shared" si="180"/>
        <v/>
      </c>
      <c r="BK173" s="9" t="str">
        <f t="shared" si="181"/>
        <v/>
      </c>
      <c r="BL173" s="9" t="str">
        <f t="shared" si="182"/>
        <v/>
      </c>
      <c r="BM173" s="9" t="str">
        <f t="shared" si="183"/>
        <v/>
      </c>
      <c r="BN173" s="9" t="e">
        <f ca="1">IF(AND($AX$3&lt;&gt;"",BG173&lt;&gt;"",BI173&gt;=IF(BI174="",0,BI174)),SUM(INDIRECT("bm"&amp;ROW()-BI173+1):BM173),"")</f>
        <v>#N/A</v>
      </c>
      <c r="BO173" s="9" t="e">
        <f t="shared" ca="1" si="184"/>
        <v>#N/A</v>
      </c>
      <c r="BP173" s="9" t="str">
        <f ca="1">IF(ISERROR(VLOOKUP(BO173*60,単価表!$B$4:$H$51,$AY$3,FALSE)),"",VLOOKUP(BO173*60,単価表!$B$4:$H$51,$AY$3,FALSE))</f>
        <v/>
      </c>
      <c r="BQ173" s="9" t="str">
        <f t="shared" si="185"/>
        <v/>
      </c>
      <c r="BR173" s="9" t="str">
        <f t="shared" si="186"/>
        <v/>
      </c>
      <c r="BS173" s="9" t="str">
        <f t="shared" si="228"/>
        <v/>
      </c>
      <c r="BT173" s="9" t="str">
        <f t="shared" si="229"/>
        <v/>
      </c>
      <c r="BU173" s="21" t="str">
        <f t="shared" si="230"/>
        <v/>
      </c>
      <c r="BV173" s="21" t="str">
        <f t="shared" si="231"/>
        <v/>
      </c>
      <c r="BW173" s="10" t="str">
        <f t="shared" si="232"/>
        <v/>
      </c>
      <c r="BX173" s="9" t="str">
        <f t="shared" si="233"/>
        <v/>
      </c>
      <c r="BY173" s="9" t="str">
        <f t="shared" si="187"/>
        <v/>
      </c>
      <c r="BZ173" s="9" t="str">
        <f t="shared" si="188"/>
        <v/>
      </c>
      <c r="CA173" s="21" t="str">
        <f t="shared" si="189"/>
        <v/>
      </c>
      <c r="CB173" s="21" t="str">
        <f t="shared" si="190"/>
        <v/>
      </c>
      <c r="CC173" s="9" t="str">
        <f t="shared" si="220"/>
        <v/>
      </c>
      <c r="CD173" s="9" t="str">
        <f t="shared" si="191"/>
        <v/>
      </c>
      <c r="CE173" s="9" t="str">
        <f t="shared" si="192"/>
        <v/>
      </c>
      <c r="CF173" s="9" t="e">
        <f ca="1">IF(AND($AX$3&lt;&gt;"",CA173&lt;&gt;"",CC173&gt;=IF(CC174="",0,CC174)),SUM(INDIRECT("ce"&amp;ROW()-CC173+1):CE173),"")</f>
        <v>#N/A</v>
      </c>
      <c r="CG173" s="9" t="e">
        <f t="shared" ca="1" si="193"/>
        <v>#N/A</v>
      </c>
      <c r="CH173" s="9" t="str">
        <f ca="1">IF(ISERROR(VLOOKUP(CG173*60,単価表!$B$4:$H$51,$AY$3,FALSE)),"",VLOOKUP(CG173*60,単価表!$B$4:$H$51,$AY$3,FALSE))</f>
        <v/>
      </c>
      <c r="CI173" s="9" t="str">
        <f ca="1">IF(CH173="","",CH173+IF(OR(TEXT($AX$3,"000000")="651000",TEXT($AX$3,"000000")="652000",TEXT($AX$3,"000000")="653000"),VLOOKUP(CG173*60,単価表!$B$4:$H$51,$AZ$3,FALSE),0))</f>
        <v/>
      </c>
      <c r="CJ173" s="9" t="str">
        <f t="shared" si="194"/>
        <v/>
      </c>
      <c r="CK173" s="9" t="str">
        <f t="shared" si="195"/>
        <v/>
      </c>
      <c r="CL173" s="9" t="str">
        <f t="shared" si="160"/>
        <v/>
      </c>
      <c r="CM173" s="9" t="str">
        <f t="shared" si="161"/>
        <v/>
      </c>
      <c r="CN173" s="21" t="str">
        <f t="shared" si="162"/>
        <v/>
      </c>
      <c r="CO173" s="21" t="str">
        <f t="shared" si="163"/>
        <v/>
      </c>
      <c r="CP173" s="10" t="str">
        <f t="shared" si="196"/>
        <v/>
      </c>
      <c r="CQ173" s="9" t="str">
        <f t="shared" si="164"/>
        <v/>
      </c>
      <c r="CR173" s="9" t="str">
        <f t="shared" si="165"/>
        <v/>
      </c>
      <c r="CS173" s="9" t="str">
        <f t="shared" si="197"/>
        <v/>
      </c>
      <c r="CT173" s="9" t="str">
        <f t="shared" si="198"/>
        <v/>
      </c>
      <c r="CU173" s="21" t="str">
        <f t="shared" si="199"/>
        <v/>
      </c>
      <c r="CV173" s="21" t="str">
        <f t="shared" si="200"/>
        <v/>
      </c>
      <c r="CW173" s="9" t="str">
        <f t="shared" si="221"/>
        <v/>
      </c>
      <c r="CX173" s="9" t="str">
        <f t="shared" si="201"/>
        <v/>
      </c>
      <c r="CY173" s="9" t="str">
        <f t="shared" si="202"/>
        <v/>
      </c>
      <c r="CZ173" s="9" t="str">
        <f t="shared" si="203"/>
        <v/>
      </c>
      <c r="DA173" s="9" t="str">
        <f t="shared" si="204"/>
        <v/>
      </c>
      <c r="DB173" s="9" t="e">
        <f ca="1">IF(AND($AX$3&lt;&gt;"",CU173&lt;&gt;"",CW173&gt;=IF(CW174="",0,CW174)),SUM(INDIRECT("da"&amp;ROW()-CW173+1):DA173),"")</f>
        <v>#N/A</v>
      </c>
      <c r="DC173" s="9" t="e">
        <f t="shared" ca="1" si="205"/>
        <v>#N/A</v>
      </c>
      <c r="DD173" s="9" t="str">
        <f ca="1">IF(ISERROR(VLOOKUP(DC173*60,単価表!$B$4:$G$51,$AY$3,FALSE)),"",VLOOKUP(DC173*60,単価表!$B$4:$G$51,$AY$3,FALSE))</f>
        <v/>
      </c>
      <c r="DE173" s="9" t="str">
        <f t="shared" si="206"/>
        <v/>
      </c>
      <c r="DF173" s="9" t="str">
        <f t="shared" si="207"/>
        <v/>
      </c>
      <c r="DG173" s="9" t="str">
        <f t="shared" si="166"/>
        <v/>
      </c>
      <c r="DH173" s="9" t="str">
        <f t="shared" si="167"/>
        <v/>
      </c>
      <c r="DI173" s="21" t="str">
        <f t="shared" si="168"/>
        <v/>
      </c>
      <c r="DJ173" s="21" t="str">
        <f t="shared" si="169"/>
        <v/>
      </c>
      <c r="DK173" s="10" t="str">
        <f t="shared" si="208"/>
        <v/>
      </c>
      <c r="DL173" s="9" t="str">
        <f t="shared" si="170"/>
        <v/>
      </c>
      <c r="DM173" s="9" t="str">
        <f t="shared" si="209"/>
        <v/>
      </c>
      <c r="DN173" s="9" t="str">
        <f t="shared" si="210"/>
        <v/>
      </c>
      <c r="DO173" s="21" t="str">
        <f t="shared" si="211"/>
        <v/>
      </c>
      <c r="DP173" s="21" t="str">
        <f t="shared" si="212"/>
        <v/>
      </c>
      <c r="DQ173" s="9" t="str">
        <f t="shared" si="222"/>
        <v/>
      </c>
      <c r="DR173" s="9" t="str">
        <f t="shared" si="213"/>
        <v/>
      </c>
      <c r="DS173" s="9" t="str">
        <f t="shared" si="214"/>
        <v/>
      </c>
      <c r="DT173" s="9" t="e">
        <f ca="1">IF(AND($AX$3&lt;&gt;"",DO173&lt;&gt;"",DQ173&gt;=IF(DQ174="",0,DQ174)),SUM(INDIRECT("ds"&amp;ROW()-DQ173+1):DS173),"")</f>
        <v>#N/A</v>
      </c>
      <c r="DU173" s="9" t="e">
        <f t="shared" ca="1" si="215"/>
        <v>#N/A</v>
      </c>
      <c r="DV173" s="9" t="str">
        <f ca="1">IF(ISERROR(VLOOKUP(DU173*60,単価表!$B$4:$H$51,$AY$3,FALSE)),"",VLOOKUP(DU173*60,単価表!$B$4:$H$51,$AY$3,FALSE))</f>
        <v/>
      </c>
      <c r="DW173" s="9" t="str">
        <f ca="1">IF(DV173="","",DV173+IF(OR(TEXT($AX$3,"000000")="651000",TEXT($AX$3,"000000")="652000",TEXT($AX$3,"000000")="653000"),VLOOKUP(DU173*60,単価表!$B$4:$H$51,$AZ$3,FALSE),0))</f>
        <v/>
      </c>
      <c r="DX173" s="9" t="str">
        <f t="shared" si="216"/>
        <v/>
      </c>
      <c r="DY173" s="9" t="str">
        <f t="shared" si="217"/>
        <v/>
      </c>
      <c r="DZ173" s="9" cm="1">
        <f t="array" ref="DZ173">IF(AND($B173&lt;&gt;"",$F173&lt;&gt;"",$J173&lt;&gt;"",OR($N173&lt;&gt;"",$Q173&lt;&gt;"",$T173&lt;&gt;"")),SUM(($BE$17:$BE$192&lt;&gt;ROW($B173))*($BF$17:$BF$192=$B173)*($BH$17:$BH$192&gt;$F173)*($BG$17:$BG$192&lt;$J173)),0)</f>
        <v>0</v>
      </c>
      <c r="EA173" s="9" cm="1">
        <f t="array" ref="EA173">IF(AND($B173&lt;&gt;"",$F173&lt;&gt;"",$J173&lt;&gt;"",OR($N173&lt;&gt;"",$Q173&lt;&gt;"",$T173&lt;&gt;"")),SUM(($BY$17:$BY$192&lt;&gt;ROW($B173))*($BZ$17:$BZ$192=$B173)*($CB$17:$CB$192&gt;$F173)*($CA$17:$CA$192&lt;$J173)),0)</f>
        <v>0</v>
      </c>
      <c r="EB173" s="9" cm="1">
        <f t="array" ref="EB173">IF(AND($B173&lt;&gt;"",$F173&lt;&gt;"",$J173&lt;&gt;"",OR($N173&lt;&gt;"",$Q173&lt;&gt;"",$T173&lt;&gt;"")),SUM(($CS$17:$CS$192&lt;&gt;ROW($B173))*($CT$17:$CT$192=$B173)*($CV$17:$CV$192&gt;$F173)*($CU$17:$CU$192&lt;$J173)),0)</f>
        <v>0</v>
      </c>
      <c r="EC173" s="9" cm="1">
        <f t="array" ref="EC173">IF(AND($B173&lt;&gt;"",$F173&lt;&gt;"",$J173&lt;&gt;"",OR($N173&lt;&gt;"",$Q173&lt;&gt;"",$T173&lt;&gt;"")),SUM(($DM$17:$DM$192&lt;&gt;ROW($B173))*($DN$17:$DN$192=$B173)*($DP$17:$DP$192&gt;$F173)*($DO$17:$DO$192&lt;$J173)),0)</f>
        <v>0</v>
      </c>
      <c r="ED173" s="9">
        <f t="shared" ca="1" si="218"/>
        <v>0</v>
      </c>
    </row>
    <row r="174" spans="2:134" ht="21" customHeight="1" x14ac:dyDescent="0.4">
      <c r="B174" s="86"/>
      <c r="C174" s="86"/>
      <c r="D174" s="132" t="str">
        <f t="shared" si="234"/>
        <v/>
      </c>
      <c r="E174" s="132"/>
      <c r="F174" s="88"/>
      <c r="G174" s="88"/>
      <c r="H174" s="88"/>
      <c r="I174" s="88"/>
      <c r="J174" s="88"/>
      <c r="K174" s="88"/>
      <c r="L174" s="88"/>
      <c r="M174" s="88"/>
      <c r="N174" s="89"/>
      <c r="O174" s="89"/>
      <c r="P174" s="89"/>
      <c r="Q174" s="89"/>
      <c r="R174" s="89"/>
      <c r="S174" s="89"/>
      <c r="T174" s="89"/>
      <c r="U174" s="89"/>
      <c r="V174" s="89"/>
      <c r="W174" s="133" t="str">
        <f t="shared" si="224"/>
        <v/>
      </c>
      <c r="X174" s="133"/>
      <c r="Y174" s="133"/>
      <c r="Z174" s="133" t="str">
        <f t="shared" si="225"/>
        <v/>
      </c>
      <c r="AA174" s="133"/>
      <c r="AB174" s="133"/>
      <c r="AC174" s="134" t="str">
        <f t="shared" si="226"/>
        <v/>
      </c>
      <c r="AD174" s="134"/>
      <c r="AE174" s="134"/>
      <c r="AF174" s="134"/>
      <c r="AG174" s="134" t="str">
        <f t="shared" si="227"/>
        <v/>
      </c>
      <c r="AH174" s="134"/>
      <c r="AI174" s="134"/>
      <c r="AJ174" s="134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20"/>
      <c r="AX174" s="10" t="str">
        <f t="shared" si="154"/>
        <v/>
      </c>
      <c r="AY174" s="10" t="str">
        <f t="shared" si="155"/>
        <v/>
      </c>
      <c r="AZ174" s="21" t="str">
        <f t="shared" si="156"/>
        <v/>
      </c>
      <c r="BA174" s="21" t="str">
        <f t="shared" si="157"/>
        <v/>
      </c>
      <c r="BB174" s="10" t="str">
        <f t="shared" si="223"/>
        <v/>
      </c>
      <c r="BC174" s="10" t="str">
        <f t="shared" si="158"/>
        <v/>
      </c>
      <c r="BD174" s="10" t="str">
        <f t="shared" si="159"/>
        <v/>
      </c>
      <c r="BE174" s="9" t="str">
        <f t="shared" si="176"/>
        <v/>
      </c>
      <c r="BF174" s="9" t="str">
        <f t="shared" si="177"/>
        <v/>
      </c>
      <c r="BG174" s="21" t="str">
        <f t="shared" si="178"/>
        <v/>
      </c>
      <c r="BH174" s="21" t="str">
        <f t="shared" si="179"/>
        <v/>
      </c>
      <c r="BI174" s="9" t="str">
        <f t="shared" si="219"/>
        <v/>
      </c>
      <c r="BJ174" s="10" t="str">
        <f t="shared" si="180"/>
        <v/>
      </c>
      <c r="BK174" s="9" t="str">
        <f t="shared" si="181"/>
        <v/>
      </c>
      <c r="BL174" s="9" t="str">
        <f t="shared" si="182"/>
        <v/>
      </c>
      <c r="BM174" s="9" t="str">
        <f t="shared" si="183"/>
        <v/>
      </c>
      <c r="BN174" s="9" t="e">
        <f ca="1">IF(AND($AX$3&lt;&gt;"",BG174&lt;&gt;"",BI174&gt;=IF(BI175="",0,BI175)),SUM(INDIRECT("bm"&amp;ROW()-BI174+1):BM174),"")</f>
        <v>#N/A</v>
      </c>
      <c r="BO174" s="9" t="e">
        <f t="shared" ca="1" si="184"/>
        <v>#N/A</v>
      </c>
      <c r="BP174" s="9" t="str">
        <f ca="1">IF(ISERROR(VLOOKUP(BO174*60,単価表!$B$4:$H$51,$AY$3,FALSE)),"",VLOOKUP(BO174*60,単価表!$B$4:$H$51,$AY$3,FALSE))</f>
        <v/>
      </c>
      <c r="BQ174" s="9" t="str">
        <f t="shared" si="185"/>
        <v/>
      </c>
      <c r="BR174" s="9" t="str">
        <f t="shared" si="186"/>
        <v/>
      </c>
      <c r="BS174" s="9" t="str">
        <f t="shared" si="228"/>
        <v/>
      </c>
      <c r="BT174" s="9" t="str">
        <f t="shared" si="229"/>
        <v/>
      </c>
      <c r="BU174" s="21" t="str">
        <f t="shared" si="230"/>
        <v/>
      </c>
      <c r="BV174" s="21" t="str">
        <f t="shared" si="231"/>
        <v/>
      </c>
      <c r="BW174" s="10" t="str">
        <f t="shared" si="232"/>
        <v/>
      </c>
      <c r="BX174" s="9" t="str">
        <f t="shared" si="233"/>
        <v/>
      </c>
      <c r="BY174" s="9" t="str">
        <f t="shared" si="187"/>
        <v/>
      </c>
      <c r="BZ174" s="9" t="str">
        <f t="shared" si="188"/>
        <v/>
      </c>
      <c r="CA174" s="21" t="str">
        <f t="shared" si="189"/>
        <v/>
      </c>
      <c r="CB174" s="21" t="str">
        <f t="shared" si="190"/>
        <v/>
      </c>
      <c r="CC174" s="9" t="str">
        <f t="shared" si="220"/>
        <v/>
      </c>
      <c r="CD174" s="9" t="str">
        <f t="shared" si="191"/>
        <v/>
      </c>
      <c r="CE174" s="9" t="str">
        <f t="shared" si="192"/>
        <v/>
      </c>
      <c r="CF174" s="9" t="e">
        <f ca="1">IF(AND($AX$3&lt;&gt;"",CA174&lt;&gt;"",CC174&gt;=IF(CC175="",0,CC175)),SUM(INDIRECT("ce"&amp;ROW()-CC174+1):CE174),"")</f>
        <v>#N/A</v>
      </c>
      <c r="CG174" s="9" t="e">
        <f t="shared" ca="1" si="193"/>
        <v>#N/A</v>
      </c>
      <c r="CH174" s="9" t="str">
        <f ca="1">IF(ISERROR(VLOOKUP(CG174*60,単価表!$B$4:$H$51,$AY$3,FALSE)),"",VLOOKUP(CG174*60,単価表!$B$4:$H$51,$AY$3,FALSE))</f>
        <v/>
      </c>
      <c r="CI174" s="9" t="str">
        <f ca="1">IF(CH174="","",CH174+IF(OR(TEXT($AX$3,"000000")="651000",TEXT($AX$3,"000000")="652000",TEXT($AX$3,"000000")="653000"),VLOOKUP(CG174*60,単価表!$B$4:$H$51,$AZ$3,FALSE),0))</f>
        <v/>
      </c>
      <c r="CJ174" s="9" t="str">
        <f t="shared" si="194"/>
        <v/>
      </c>
      <c r="CK174" s="9" t="str">
        <f t="shared" si="195"/>
        <v/>
      </c>
      <c r="CL174" s="9" t="str">
        <f t="shared" si="160"/>
        <v/>
      </c>
      <c r="CM174" s="9" t="str">
        <f t="shared" si="161"/>
        <v/>
      </c>
      <c r="CN174" s="21" t="str">
        <f t="shared" si="162"/>
        <v/>
      </c>
      <c r="CO174" s="21" t="str">
        <f t="shared" si="163"/>
        <v/>
      </c>
      <c r="CP174" s="10" t="str">
        <f t="shared" si="196"/>
        <v/>
      </c>
      <c r="CQ174" s="9" t="str">
        <f t="shared" si="164"/>
        <v/>
      </c>
      <c r="CR174" s="9" t="str">
        <f t="shared" si="165"/>
        <v/>
      </c>
      <c r="CS174" s="9" t="str">
        <f t="shared" si="197"/>
        <v/>
      </c>
      <c r="CT174" s="9" t="str">
        <f t="shared" si="198"/>
        <v/>
      </c>
      <c r="CU174" s="21" t="str">
        <f t="shared" si="199"/>
        <v/>
      </c>
      <c r="CV174" s="21" t="str">
        <f t="shared" si="200"/>
        <v/>
      </c>
      <c r="CW174" s="9" t="str">
        <f t="shared" si="221"/>
        <v/>
      </c>
      <c r="CX174" s="9" t="str">
        <f t="shared" si="201"/>
        <v/>
      </c>
      <c r="CY174" s="9" t="str">
        <f t="shared" si="202"/>
        <v/>
      </c>
      <c r="CZ174" s="9" t="str">
        <f t="shared" si="203"/>
        <v/>
      </c>
      <c r="DA174" s="9" t="str">
        <f t="shared" si="204"/>
        <v/>
      </c>
      <c r="DB174" s="9" t="e">
        <f ca="1">IF(AND($AX$3&lt;&gt;"",CU174&lt;&gt;"",CW174&gt;=IF(CW175="",0,CW175)),SUM(INDIRECT("da"&amp;ROW()-CW174+1):DA174),"")</f>
        <v>#N/A</v>
      </c>
      <c r="DC174" s="9" t="e">
        <f t="shared" ca="1" si="205"/>
        <v>#N/A</v>
      </c>
      <c r="DD174" s="9" t="str">
        <f ca="1">IF(ISERROR(VLOOKUP(DC174*60,単価表!$B$4:$G$51,$AY$3,FALSE)),"",VLOOKUP(DC174*60,単価表!$B$4:$G$51,$AY$3,FALSE))</f>
        <v/>
      </c>
      <c r="DE174" s="9" t="str">
        <f t="shared" si="206"/>
        <v/>
      </c>
      <c r="DF174" s="9" t="str">
        <f t="shared" si="207"/>
        <v/>
      </c>
      <c r="DG174" s="9" t="str">
        <f t="shared" si="166"/>
        <v/>
      </c>
      <c r="DH174" s="9" t="str">
        <f t="shared" si="167"/>
        <v/>
      </c>
      <c r="DI174" s="21" t="str">
        <f t="shared" si="168"/>
        <v/>
      </c>
      <c r="DJ174" s="21" t="str">
        <f t="shared" si="169"/>
        <v/>
      </c>
      <c r="DK174" s="10" t="str">
        <f t="shared" si="208"/>
        <v/>
      </c>
      <c r="DL174" s="9" t="str">
        <f t="shared" si="170"/>
        <v/>
      </c>
      <c r="DM174" s="9" t="str">
        <f t="shared" si="209"/>
        <v/>
      </c>
      <c r="DN174" s="9" t="str">
        <f t="shared" si="210"/>
        <v/>
      </c>
      <c r="DO174" s="21" t="str">
        <f t="shared" si="211"/>
        <v/>
      </c>
      <c r="DP174" s="21" t="str">
        <f t="shared" si="212"/>
        <v/>
      </c>
      <c r="DQ174" s="9" t="str">
        <f t="shared" si="222"/>
        <v/>
      </c>
      <c r="DR174" s="9" t="str">
        <f t="shared" si="213"/>
        <v/>
      </c>
      <c r="DS174" s="9" t="str">
        <f t="shared" si="214"/>
        <v/>
      </c>
      <c r="DT174" s="9" t="e">
        <f ca="1">IF(AND($AX$3&lt;&gt;"",DO174&lt;&gt;"",DQ174&gt;=IF(DQ175="",0,DQ175)),SUM(INDIRECT("ds"&amp;ROW()-DQ174+1):DS174),"")</f>
        <v>#N/A</v>
      </c>
      <c r="DU174" s="9" t="e">
        <f t="shared" ca="1" si="215"/>
        <v>#N/A</v>
      </c>
      <c r="DV174" s="9" t="str">
        <f ca="1">IF(ISERROR(VLOOKUP(DU174*60,単価表!$B$4:$H$51,$AY$3,FALSE)),"",VLOOKUP(DU174*60,単価表!$B$4:$H$51,$AY$3,FALSE))</f>
        <v/>
      </c>
      <c r="DW174" s="9" t="str">
        <f ca="1">IF(DV174="","",DV174+IF(OR(TEXT($AX$3,"000000")="651000",TEXT($AX$3,"000000")="652000",TEXT($AX$3,"000000")="653000"),VLOOKUP(DU174*60,単価表!$B$4:$H$51,$AZ$3,FALSE),0))</f>
        <v/>
      </c>
      <c r="DX174" s="9" t="str">
        <f t="shared" si="216"/>
        <v/>
      </c>
      <c r="DY174" s="9" t="str">
        <f t="shared" si="217"/>
        <v/>
      </c>
      <c r="DZ174" s="9" cm="1">
        <f t="array" ref="DZ174">IF(AND($B174&lt;&gt;"",$F174&lt;&gt;"",$J174&lt;&gt;"",OR($N174&lt;&gt;"",$Q174&lt;&gt;"",$T174&lt;&gt;"")),SUM(($BE$17:$BE$192&lt;&gt;ROW($B174))*($BF$17:$BF$192=$B174)*($BH$17:$BH$192&gt;$F174)*($BG$17:$BG$192&lt;$J174)),0)</f>
        <v>0</v>
      </c>
      <c r="EA174" s="9" cm="1">
        <f t="array" ref="EA174">IF(AND($B174&lt;&gt;"",$F174&lt;&gt;"",$J174&lt;&gt;"",OR($N174&lt;&gt;"",$Q174&lt;&gt;"",$T174&lt;&gt;"")),SUM(($BY$17:$BY$192&lt;&gt;ROW($B174))*($BZ$17:$BZ$192=$B174)*($CB$17:$CB$192&gt;$F174)*($CA$17:$CA$192&lt;$J174)),0)</f>
        <v>0</v>
      </c>
      <c r="EB174" s="9" cm="1">
        <f t="array" ref="EB174">IF(AND($B174&lt;&gt;"",$F174&lt;&gt;"",$J174&lt;&gt;"",OR($N174&lt;&gt;"",$Q174&lt;&gt;"",$T174&lt;&gt;"")),SUM(($CS$17:$CS$192&lt;&gt;ROW($B174))*($CT$17:$CT$192=$B174)*($CV$17:$CV$192&gt;$F174)*($CU$17:$CU$192&lt;$J174)),0)</f>
        <v>0</v>
      </c>
      <c r="EC174" s="9" cm="1">
        <f t="array" ref="EC174">IF(AND($B174&lt;&gt;"",$F174&lt;&gt;"",$J174&lt;&gt;"",OR($N174&lt;&gt;"",$Q174&lt;&gt;"",$T174&lt;&gt;"")),SUM(($DM$17:$DM$192&lt;&gt;ROW($B174))*($DN$17:$DN$192=$B174)*($DP$17:$DP$192&gt;$F174)*($DO$17:$DO$192&lt;$J174)),0)</f>
        <v>0</v>
      </c>
      <c r="ED174" s="9">
        <f t="shared" ca="1" si="218"/>
        <v>0</v>
      </c>
    </row>
    <row r="175" spans="2:134" ht="21" customHeight="1" x14ac:dyDescent="0.4">
      <c r="B175" s="86"/>
      <c r="C175" s="86"/>
      <c r="D175" s="132" t="str">
        <f t="shared" si="234"/>
        <v/>
      </c>
      <c r="E175" s="132"/>
      <c r="F175" s="88"/>
      <c r="G175" s="88"/>
      <c r="H175" s="88"/>
      <c r="I175" s="88"/>
      <c r="J175" s="88"/>
      <c r="K175" s="88"/>
      <c r="L175" s="88"/>
      <c r="M175" s="88"/>
      <c r="N175" s="89"/>
      <c r="O175" s="89"/>
      <c r="P175" s="89"/>
      <c r="Q175" s="89"/>
      <c r="R175" s="89"/>
      <c r="S175" s="89"/>
      <c r="T175" s="89"/>
      <c r="U175" s="89"/>
      <c r="V175" s="89"/>
      <c r="W175" s="133" t="str">
        <f t="shared" si="224"/>
        <v/>
      </c>
      <c r="X175" s="133"/>
      <c r="Y175" s="133"/>
      <c r="Z175" s="133" t="str">
        <f t="shared" si="225"/>
        <v/>
      </c>
      <c r="AA175" s="133"/>
      <c r="AB175" s="133"/>
      <c r="AC175" s="134" t="str">
        <f t="shared" si="226"/>
        <v/>
      </c>
      <c r="AD175" s="134"/>
      <c r="AE175" s="134"/>
      <c r="AF175" s="134"/>
      <c r="AG175" s="134" t="str">
        <f t="shared" si="227"/>
        <v/>
      </c>
      <c r="AH175" s="134"/>
      <c r="AI175" s="134"/>
      <c r="AJ175" s="134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20"/>
      <c r="AX175" s="10" t="str">
        <f t="shared" si="154"/>
        <v/>
      </c>
      <c r="AY175" s="10" t="str">
        <f t="shared" si="155"/>
        <v/>
      </c>
      <c r="AZ175" s="21" t="str">
        <f t="shared" si="156"/>
        <v/>
      </c>
      <c r="BA175" s="21" t="str">
        <f t="shared" si="157"/>
        <v/>
      </c>
      <c r="BB175" s="10" t="str">
        <f t="shared" si="223"/>
        <v/>
      </c>
      <c r="BC175" s="10" t="str">
        <f t="shared" si="158"/>
        <v/>
      </c>
      <c r="BD175" s="10" t="str">
        <f t="shared" si="159"/>
        <v/>
      </c>
      <c r="BE175" s="9" t="str">
        <f t="shared" si="176"/>
        <v/>
      </c>
      <c r="BF175" s="9" t="str">
        <f t="shared" si="177"/>
        <v/>
      </c>
      <c r="BG175" s="21" t="str">
        <f t="shared" si="178"/>
        <v/>
      </c>
      <c r="BH175" s="21" t="str">
        <f t="shared" si="179"/>
        <v/>
      </c>
      <c r="BI175" s="9" t="str">
        <f t="shared" si="219"/>
        <v/>
      </c>
      <c r="BJ175" s="10" t="str">
        <f t="shared" si="180"/>
        <v/>
      </c>
      <c r="BK175" s="9" t="str">
        <f t="shared" si="181"/>
        <v/>
      </c>
      <c r="BL175" s="9" t="str">
        <f t="shared" si="182"/>
        <v/>
      </c>
      <c r="BM175" s="9" t="str">
        <f t="shared" si="183"/>
        <v/>
      </c>
      <c r="BN175" s="9" t="e">
        <f ca="1">IF(AND($AX$3&lt;&gt;"",BG175&lt;&gt;"",BI175&gt;=IF(BI176="",0,BI176)),SUM(INDIRECT("bm"&amp;ROW()-BI175+1):BM175),"")</f>
        <v>#N/A</v>
      </c>
      <c r="BO175" s="9" t="e">
        <f t="shared" ca="1" si="184"/>
        <v>#N/A</v>
      </c>
      <c r="BP175" s="9" t="str">
        <f ca="1">IF(ISERROR(VLOOKUP(BO175*60,単価表!$B$4:$H$51,$AY$3,FALSE)),"",VLOOKUP(BO175*60,単価表!$B$4:$H$51,$AY$3,FALSE))</f>
        <v/>
      </c>
      <c r="BQ175" s="9" t="str">
        <f t="shared" si="185"/>
        <v/>
      </c>
      <c r="BR175" s="9" t="str">
        <f t="shared" si="186"/>
        <v/>
      </c>
      <c r="BS175" s="9" t="str">
        <f t="shared" si="228"/>
        <v/>
      </c>
      <c r="BT175" s="9" t="str">
        <f t="shared" si="229"/>
        <v/>
      </c>
      <c r="BU175" s="21" t="str">
        <f t="shared" si="230"/>
        <v/>
      </c>
      <c r="BV175" s="21" t="str">
        <f t="shared" si="231"/>
        <v/>
      </c>
      <c r="BW175" s="10" t="str">
        <f t="shared" si="232"/>
        <v/>
      </c>
      <c r="BX175" s="9" t="str">
        <f t="shared" si="233"/>
        <v/>
      </c>
      <c r="BY175" s="9" t="str">
        <f t="shared" si="187"/>
        <v/>
      </c>
      <c r="BZ175" s="9" t="str">
        <f t="shared" si="188"/>
        <v/>
      </c>
      <c r="CA175" s="21" t="str">
        <f t="shared" si="189"/>
        <v/>
      </c>
      <c r="CB175" s="21" t="str">
        <f t="shared" si="190"/>
        <v/>
      </c>
      <c r="CC175" s="9" t="str">
        <f t="shared" si="220"/>
        <v/>
      </c>
      <c r="CD175" s="9" t="str">
        <f t="shared" si="191"/>
        <v/>
      </c>
      <c r="CE175" s="9" t="str">
        <f t="shared" si="192"/>
        <v/>
      </c>
      <c r="CF175" s="9" t="e">
        <f ca="1">IF(AND($AX$3&lt;&gt;"",CA175&lt;&gt;"",CC175&gt;=IF(CC176="",0,CC176)),SUM(INDIRECT("ce"&amp;ROW()-CC175+1):CE175),"")</f>
        <v>#N/A</v>
      </c>
      <c r="CG175" s="9" t="e">
        <f t="shared" ca="1" si="193"/>
        <v>#N/A</v>
      </c>
      <c r="CH175" s="9" t="str">
        <f ca="1">IF(ISERROR(VLOOKUP(CG175*60,単価表!$B$4:$H$51,$AY$3,FALSE)),"",VLOOKUP(CG175*60,単価表!$B$4:$H$51,$AY$3,FALSE))</f>
        <v/>
      </c>
      <c r="CI175" s="9" t="str">
        <f ca="1">IF(CH175="","",CH175+IF(OR(TEXT($AX$3,"000000")="651000",TEXT($AX$3,"000000")="652000",TEXT($AX$3,"000000")="653000"),VLOOKUP(CG175*60,単価表!$B$4:$H$51,$AZ$3,FALSE),0))</f>
        <v/>
      </c>
      <c r="CJ175" s="9" t="str">
        <f t="shared" si="194"/>
        <v/>
      </c>
      <c r="CK175" s="9" t="str">
        <f t="shared" si="195"/>
        <v/>
      </c>
      <c r="CL175" s="9" t="str">
        <f t="shared" si="160"/>
        <v/>
      </c>
      <c r="CM175" s="9" t="str">
        <f t="shared" si="161"/>
        <v/>
      </c>
      <c r="CN175" s="21" t="str">
        <f t="shared" si="162"/>
        <v/>
      </c>
      <c r="CO175" s="21" t="str">
        <f t="shared" si="163"/>
        <v/>
      </c>
      <c r="CP175" s="10" t="str">
        <f t="shared" si="196"/>
        <v/>
      </c>
      <c r="CQ175" s="9" t="str">
        <f t="shared" si="164"/>
        <v/>
      </c>
      <c r="CR175" s="9" t="str">
        <f t="shared" si="165"/>
        <v/>
      </c>
      <c r="CS175" s="9" t="str">
        <f t="shared" si="197"/>
        <v/>
      </c>
      <c r="CT175" s="9" t="str">
        <f t="shared" si="198"/>
        <v/>
      </c>
      <c r="CU175" s="21" t="str">
        <f t="shared" si="199"/>
        <v/>
      </c>
      <c r="CV175" s="21" t="str">
        <f t="shared" si="200"/>
        <v/>
      </c>
      <c r="CW175" s="9" t="str">
        <f t="shared" si="221"/>
        <v/>
      </c>
      <c r="CX175" s="9" t="str">
        <f t="shared" si="201"/>
        <v/>
      </c>
      <c r="CY175" s="9" t="str">
        <f t="shared" si="202"/>
        <v/>
      </c>
      <c r="CZ175" s="9" t="str">
        <f t="shared" si="203"/>
        <v/>
      </c>
      <c r="DA175" s="9" t="str">
        <f t="shared" si="204"/>
        <v/>
      </c>
      <c r="DB175" s="9" t="e">
        <f ca="1">IF(AND($AX$3&lt;&gt;"",CU175&lt;&gt;"",CW175&gt;=IF(CW176="",0,CW176)),SUM(INDIRECT("da"&amp;ROW()-CW175+1):DA175),"")</f>
        <v>#N/A</v>
      </c>
      <c r="DC175" s="9" t="e">
        <f t="shared" ca="1" si="205"/>
        <v>#N/A</v>
      </c>
      <c r="DD175" s="9" t="str">
        <f ca="1">IF(ISERROR(VLOOKUP(DC175*60,単価表!$B$4:$G$51,$AY$3,FALSE)),"",VLOOKUP(DC175*60,単価表!$B$4:$G$51,$AY$3,FALSE))</f>
        <v/>
      </c>
      <c r="DE175" s="9" t="str">
        <f t="shared" si="206"/>
        <v/>
      </c>
      <c r="DF175" s="9" t="str">
        <f t="shared" si="207"/>
        <v/>
      </c>
      <c r="DG175" s="9" t="str">
        <f t="shared" si="166"/>
        <v/>
      </c>
      <c r="DH175" s="9" t="str">
        <f t="shared" si="167"/>
        <v/>
      </c>
      <c r="DI175" s="21" t="str">
        <f t="shared" si="168"/>
        <v/>
      </c>
      <c r="DJ175" s="21" t="str">
        <f t="shared" si="169"/>
        <v/>
      </c>
      <c r="DK175" s="10" t="str">
        <f t="shared" si="208"/>
        <v/>
      </c>
      <c r="DL175" s="9" t="str">
        <f t="shared" si="170"/>
        <v/>
      </c>
      <c r="DM175" s="9" t="str">
        <f t="shared" si="209"/>
        <v/>
      </c>
      <c r="DN175" s="9" t="str">
        <f t="shared" si="210"/>
        <v/>
      </c>
      <c r="DO175" s="21" t="str">
        <f t="shared" si="211"/>
        <v/>
      </c>
      <c r="DP175" s="21" t="str">
        <f t="shared" si="212"/>
        <v/>
      </c>
      <c r="DQ175" s="9" t="str">
        <f t="shared" si="222"/>
        <v/>
      </c>
      <c r="DR175" s="9" t="str">
        <f t="shared" si="213"/>
        <v/>
      </c>
      <c r="DS175" s="9" t="str">
        <f t="shared" si="214"/>
        <v/>
      </c>
      <c r="DT175" s="9" t="e">
        <f ca="1">IF(AND($AX$3&lt;&gt;"",DO175&lt;&gt;"",DQ175&gt;=IF(DQ176="",0,DQ176)),SUM(INDIRECT("ds"&amp;ROW()-DQ175+1):DS175),"")</f>
        <v>#N/A</v>
      </c>
      <c r="DU175" s="9" t="e">
        <f t="shared" ca="1" si="215"/>
        <v>#N/A</v>
      </c>
      <c r="DV175" s="9" t="str">
        <f ca="1">IF(ISERROR(VLOOKUP(DU175*60,単価表!$B$4:$H$51,$AY$3,FALSE)),"",VLOOKUP(DU175*60,単価表!$B$4:$H$51,$AY$3,FALSE))</f>
        <v/>
      </c>
      <c r="DW175" s="9" t="str">
        <f ca="1">IF(DV175="","",DV175+IF(OR(TEXT($AX$3,"000000")="651000",TEXT($AX$3,"000000")="652000",TEXT($AX$3,"000000")="653000"),VLOOKUP(DU175*60,単価表!$B$4:$H$51,$AZ$3,FALSE),0))</f>
        <v/>
      </c>
      <c r="DX175" s="9" t="str">
        <f t="shared" si="216"/>
        <v/>
      </c>
      <c r="DY175" s="9" t="str">
        <f t="shared" si="217"/>
        <v/>
      </c>
      <c r="DZ175" s="9" cm="1">
        <f t="array" ref="DZ175">IF(AND($B175&lt;&gt;"",$F175&lt;&gt;"",$J175&lt;&gt;"",OR($N175&lt;&gt;"",$Q175&lt;&gt;"",$T175&lt;&gt;"")),SUM(($BE$17:$BE$192&lt;&gt;ROW($B175))*($BF$17:$BF$192=$B175)*($BH$17:$BH$192&gt;$F175)*($BG$17:$BG$192&lt;$J175)),0)</f>
        <v>0</v>
      </c>
      <c r="EA175" s="9" cm="1">
        <f t="array" ref="EA175">IF(AND($B175&lt;&gt;"",$F175&lt;&gt;"",$J175&lt;&gt;"",OR($N175&lt;&gt;"",$Q175&lt;&gt;"",$T175&lt;&gt;"")),SUM(($BY$17:$BY$192&lt;&gt;ROW($B175))*($BZ$17:$BZ$192=$B175)*($CB$17:$CB$192&gt;$F175)*($CA$17:$CA$192&lt;$J175)),0)</f>
        <v>0</v>
      </c>
      <c r="EB175" s="9" cm="1">
        <f t="array" ref="EB175">IF(AND($B175&lt;&gt;"",$F175&lt;&gt;"",$J175&lt;&gt;"",OR($N175&lt;&gt;"",$Q175&lt;&gt;"",$T175&lt;&gt;"")),SUM(($CS$17:$CS$192&lt;&gt;ROW($B175))*($CT$17:$CT$192=$B175)*($CV$17:$CV$192&gt;$F175)*($CU$17:$CU$192&lt;$J175)),0)</f>
        <v>0</v>
      </c>
      <c r="EC175" s="9" cm="1">
        <f t="array" ref="EC175">IF(AND($B175&lt;&gt;"",$F175&lt;&gt;"",$J175&lt;&gt;"",OR($N175&lt;&gt;"",$Q175&lt;&gt;"",$T175&lt;&gt;"")),SUM(($DM$17:$DM$192&lt;&gt;ROW($B175))*($DN$17:$DN$192=$B175)*($DP$17:$DP$192&gt;$F175)*($DO$17:$DO$192&lt;$J175)),0)</f>
        <v>0</v>
      </c>
      <c r="ED175" s="9">
        <f t="shared" ca="1" si="218"/>
        <v>0</v>
      </c>
    </row>
    <row r="176" spans="2:134" ht="21" customHeight="1" x14ac:dyDescent="0.4">
      <c r="B176" s="86"/>
      <c r="C176" s="86"/>
      <c r="D176" s="132" t="str">
        <f t="shared" si="234"/>
        <v/>
      </c>
      <c r="E176" s="132"/>
      <c r="F176" s="88"/>
      <c r="G176" s="88"/>
      <c r="H176" s="88"/>
      <c r="I176" s="88"/>
      <c r="J176" s="88"/>
      <c r="K176" s="88"/>
      <c r="L176" s="88"/>
      <c r="M176" s="88"/>
      <c r="N176" s="89"/>
      <c r="O176" s="89"/>
      <c r="P176" s="89"/>
      <c r="Q176" s="89"/>
      <c r="R176" s="89"/>
      <c r="S176" s="89"/>
      <c r="T176" s="89"/>
      <c r="U176" s="89"/>
      <c r="V176" s="89"/>
      <c r="W176" s="133" t="str">
        <f t="shared" si="224"/>
        <v/>
      </c>
      <c r="X176" s="133"/>
      <c r="Y176" s="133"/>
      <c r="Z176" s="133" t="str">
        <f t="shared" si="225"/>
        <v/>
      </c>
      <c r="AA176" s="133"/>
      <c r="AB176" s="133"/>
      <c r="AC176" s="134" t="str">
        <f t="shared" si="226"/>
        <v/>
      </c>
      <c r="AD176" s="134"/>
      <c r="AE176" s="134"/>
      <c r="AF176" s="134"/>
      <c r="AG176" s="134" t="str">
        <f t="shared" si="227"/>
        <v/>
      </c>
      <c r="AH176" s="134"/>
      <c r="AI176" s="134"/>
      <c r="AJ176" s="134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20"/>
      <c r="AX176" s="10" t="str">
        <f t="shared" si="154"/>
        <v/>
      </c>
      <c r="AY176" s="10" t="str">
        <f t="shared" si="155"/>
        <v/>
      </c>
      <c r="AZ176" s="21" t="str">
        <f t="shared" si="156"/>
        <v/>
      </c>
      <c r="BA176" s="21" t="str">
        <f t="shared" si="157"/>
        <v/>
      </c>
      <c r="BB176" s="10" t="str">
        <f t="shared" si="223"/>
        <v/>
      </c>
      <c r="BC176" s="10" t="str">
        <f t="shared" si="158"/>
        <v/>
      </c>
      <c r="BD176" s="10" t="str">
        <f t="shared" si="159"/>
        <v/>
      </c>
      <c r="BE176" s="9" t="str">
        <f t="shared" si="176"/>
        <v/>
      </c>
      <c r="BF176" s="9" t="str">
        <f t="shared" si="177"/>
        <v/>
      </c>
      <c r="BG176" s="21" t="str">
        <f t="shared" si="178"/>
        <v/>
      </c>
      <c r="BH176" s="21" t="str">
        <f t="shared" si="179"/>
        <v/>
      </c>
      <c r="BI176" s="9" t="str">
        <f t="shared" si="219"/>
        <v/>
      </c>
      <c r="BJ176" s="10" t="str">
        <f t="shared" si="180"/>
        <v/>
      </c>
      <c r="BK176" s="9" t="str">
        <f t="shared" si="181"/>
        <v/>
      </c>
      <c r="BL176" s="9" t="str">
        <f t="shared" si="182"/>
        <v/>
      </c>
      <c r="BM176" s="9" t="str">
        <f t="shared" si="183"/>
        <v/>
      </c>
      <c r="BN176" s="9" t="e">
        <f ca="1">IF(AND($AX$3&lt;&gt;"",BG176&lt;&gt;"",BI176&gt;=IF(BI177="",0,BI177)),SUM(INDIRECT("bm"&amp;ROW()-BI176+1):BM176),"")</f>
        <v>#N/A</v>
      </c>
      <c r="BO176" s="9" t="e">
        <f t="shared" ca="1" si="184"/>
        <v>#N/A</v>
      </c>
      <c r="BP176" s="9" t="str">
        <f ca="1">IF(ISERROR(VLOOKUP(BO176*60,単価表!$B$4:$H$51,$AY$3,FALSE)),"",VLOOKUP(BO176*60,単価表!$B$4:$H$51,$AY$3,FALSE))</f>
        <v/>
      </c>
      <c r="BQ176" s="9" t="str">
        <f t="shared" si="185"/>
        <v/>
      </c>
      <c r="BR176" s="9" t="str">
        <f t="shared" si="186"/>
        <v/>
      </c>
      <c r="BS176" s="9" t="str">
        <f t="shared" si="228"/>
        <v/>
      </c>
      <c r="BT176" s="9" t="str">
        <f t="shared" si="229"/>
        <v/>
      </c>
      <c r="BU176" s="21" t="str">
        <f t="shared" si="230"/>
        <v/>
      </c>
      <c r="BV176" s="21" t="str">
        <f t="shared" si="231"/>
        <v/>
      </c>
      <c r="BW176" s="10" t="str">
        <f t="shared" si="232"/>
        <v/>
      </c>
      <c r="BX176" s="9" t="str">
        <f t="shared" si="233"/>
        <v/>
      </c>
      <c r="BY176" s="9" t="str">
        <f t="shared" si="187"/>
        <v/>
      </c>
      <c r="BZ176" s="9" t="str">
        <f t="shared" si="188"/>
        <v/>
      </c>
      <c r="CA176" s="21" t="str">
        <f t="shared" si="189"/>
        <v/>
      </c>
      <c r="CB176" s="21" t="str">
        <f t="shared" si="190"/>
        <v/>
      </c>
      <c r="CC176" s="9" t="str">
        <f t="shared" si="220"/>
        <v/>
      </c>
      <c r="CD176" s="9" t="str">
        <f t="shared" si="191"/>
        <v/>
      </c>
      <c r="CE176" s="9" t="str">
        <f t="shared" si="192"/>
        <v/>
      </c>
      <c r="CF176" s="9" t="e">
        <f ca="1">IF(AND($AX$3&lt;&gt;"",CA176&lt;&gt;"",CC176&gt;=IF(CC177="",0,CC177)),SUM(INDIRECT("ce"&amp;ROW()-CC176+1):CE176),"")</f>
        <v>#N/A</v>
      </c>
      <c r="CG176" s="9" t="e">
        <f t="shared" ca="1" si="193"/>
        <v>#N/A</v>
      </c>
      <c r="CH176" s="9" t="str">
        <f ca="1">IF(ISERROR(VLOOKUP(CG176*60,単価表!$B$4:$H$51,$AY$3,FALSE)),"",VLOOKUP(CG176*60,単価表!$B$4:$H$51,$AY$3,FALSE))</f>
        <v/>
      </c>
      <c r="CI176" s="9" t="str">
        <f ca="1">IF(CH176="","",CH176+IF(OR(TEXT($AX$3,"000000")="651000",TEXT($AX$3,"000000")="652000",TEXT($AX$3,"000000")="653000"),VLOOKUP(CG176*60,単価表!$B$4:$H$51,$AZ$3,FALSE),0))</f>
        <v/>
      </c>
      <c r="CJ176" s="9" t="str">
        <f t="shared" si="194"/>
        <v/>
      </c>
      <c r="CK176" s="9" t="str">
        <f t="shared" si="195"/>
        <v/>
      </c>
      <c r="CL176" s="9" t="str">
        <f t="shared" si="160"/>
        <v/>
      </c>
      <c r="CM176" s="9" t="str">
        <f t="shared" si="161"/>
        <v/>
      </c>
      <c r="CN176" s="21" t="str">
        <f t="shared" si="162"/>
        <v/>
      </c>
      <c r="CO176" s="21" t="str">
        <f t="shared" si="163"/>
        <v/>
      </c>
      <c r="CP176" s="10" t="str">
        <f t="shared" si="196"/>
        <v/>
      </c>
      <c r="CQ176" s="9" t="str">
        <f t="shared" si="164"/>
        <v/>
      </c>
      <c r="CR176" s="9" t="str">
        <f t="shared" si="165"/>
        <v/>
      </c>
      <c r="CS176" s="9" t="str">
        <f t="shared" si="197"/>
        <v/>
      </c>
      <c r="CT176" s="9" t="str">
        <f t="shared" si="198"/>
        <v/>
      </c>
      <c r="CU176" s="21" t="str">
        <f t="shared" si="199"/>
        <v/>
      </c>
      <c r="CV176" s="21" t="str">
        <f t="shared" si="200"/>
        <v/>
      </c>
      <c r="CW176" s="9" t="str">
        <f t="shared" si="221"/>
        <v/>
      </c>
      <c r="CX176" s="9" t="str">
        <f t="shared" si="201"/>
        <v/>
      </c>
      <c r="CY176" s="9" t="str">
        <f t="shared" si="202"/>
        <v/>
      </c>
      <c r="CZ176" s="9" t="str">
        <f t="shared" si="203"/>
        <v/>
      </c>
      <c r="DA176" s="9" t="str">
        <f t="shared" si="204"/>
        <v/>
      </c>
      <c r="DB176" s="9" t="e">
        <f ca="1">IF(AND($AX$3&lt;&gt;"",CU176&lt;&gt;"",CW176&gt;=IF(CW177="",0,CW177)),SUM(INDIRECT("da"&amp;ROW()-CW176+1):DA176),"")</f>
        <v>#N/A</v>
      </c>
      <c r="DC176" s="9" t="e">
        <f t="shared" ca="1" si="205"/>
        <v>#N/A</v>
      </c>
      <c r="DD176" s="9" t="str">
        <f ca="1">IF(ISERROR(VLOOKUP(DC176*60,単価表!$B$4:$G$51,$AY$3,FALSE)),"",VLOOKUP(DC176*60,単価表!$B$4:$G$51,$AY$3,FALSE))</f>
        <v/>
      </c>
      <c r="DE176" s="9" t="str">
        <f t="shared" si="206"/>
        <v/>
      </c>
      <c r="DF176" s="9" t="str">
        <f t="shared" si="207"/>
        <v/>
      </c>
      <c r="DG176" s="9" t="str">
        <f t="shared" si="166"/>
        <v/>
      </c>
      <c r="DH176" s="9" t="str">
        <f t="shared" si="167"/>
        <v/>
      </c>
      <c r="DI176" s="21" t="str">
        <f t="shared" si="168"/>
        <v/>
      </c>
      <c r="DJ176" s="21" t="str">
        <f t="shared" si="169"/>
        <v/>
      </c>
      <c r="DK176" s="10" t="str">
        <f t="shared" si="208"/>
        <v/>
      </c>
      <c r="DL176" s="9" t="str">
        <f t="shared" si="170"/>
        <v/>
      </c>
      <c r="DM176" s="9" t="str">
        <f t="shared" si="209"/>
        <v/>
      </c>
      <c r="DN176" s="9" t="str">
        <f t="shared" si="210"/>
        <v/>
      </c>
      <c r="DO176" s="21" t="str">
        <f t="shared" si="211"/>
        <v/>
      </c>
      <c r="DP176" s="21" t="str">
        <f t="shared" si="212"/>
        <v/>
      </c>
      <c r="DQ176" s="9" t="str">
        <f t="shared" si="222"/>
        <v/>
      </c>
      <c r="DR176" s="9" t="str">
        <f t="shared" si="213"/>
        <v/>
      </c>
      <c r="DS176" s="9" t="str">
        <f t="shared" si="214"/>
        <v/>
      </c>
      <c r="DT176" s="9" t="e">
        <f ca="1">IF(AND($AX$3&lt;&gt;"",DO176&lt;&gt;"",DQ176&gt;=IF(DQ177="",0,DQ177)),SUM(INDIRECT("ds"&amp;ROW()-DQ176+1):DS176),"")</f>
        <v>#N/A</v>
      </c>
      <c r="DU176" s="9" t="e">
        <f t="shared" ca="1" si="215"/>
        <v>#N/A</v>
      </c>
      <c r="DV176" s="9" t="str">
        <f ca="1">IF(ISERROR(VLOOKUP(DU176*60,単価表!$B$4:$H$51,$AY$3,FALSE)),"",VLOOKUP(DU176*60,単価表!$B$4:$H$51,$AY$3,FALSE))</f>
        <v/>
      </c>
      <c r="DW176" s="9" t="str">
        <f ca="1">IF(DV176="","",DV176+IF(OR(TEXT($AX$3,"000000")="651000",TEXT($AX$3,"000000")="652000",TEXT($AX$3,"000000")="653000"),VLOOKUP(DU176*60,単価表!$B$4:$H$51,$AZ$3,FALSE),0))</f>
        <v/>
      </c>
      <c r="DX176" s="9" t="str">
        <f t="shared" si="216"/>
        <v/>
      </c>
      <c r="DY176" s="9" t="str">
        <f t="shared" si="217"/>
        <v/>
      </c>
      <c r="DZ176" s="9" cm="1">
        <f t="array" ref="DZ176">IF(AND($B176&lt;&gt;"",$F176&lt;&gt;"",$J176&lt;&gt;"",OR($N176&lt;&gt;"",$Q176&lt;&gt;"",$T176&lt;&gt;"")),SUM(($BE$17:$BE$192&lt;&gt;ROW($B176))*($BF$17:$BF$192=$B176)*($BH$17:$BH$192&gt;$F176)*($BG$17:$BG$192&lt;$J176)),0)</f>
        <v>0</v>
      </c>
      <c r="EA176" s="9" cm="1">
        <f t="array" ref="EA176">IF(AND($B176&lt;&gt;"",$F176&lt;&gt;"",$J176&lt;&gt;"",OR($N176&lt;&gt;"",$Q176&lt;&gt;"",$T176&lt;&gt;"")),SUM(($BY$17:$BY$192&lt;&gt;ROW($B176))*($BZ$17:$BZ$192=$B176)*($CB$17:$CB$192&gt;$F176)*($CA$17:$CA$192&lt;$J176)),0)</f>
        <v>0</v>
      </c>
      <c r="EB176" s="9" cm="1">
        <f t="array" ref="EB176">IF(AND($B176&lt;&gt;"",$F176&lt;&gt;"",$J176&lt;&gt;"",OR($N176&lt;&gt;"",$Q176&lt;&gt;"",$T176&lt;&gt;"")),SUM(($CS$17:$CS$192&lt;&gt;ROW($B176))*($CT$17:$CT$192=$B176)*($CV$17:$CV$192&gt;$F176)*($CU$17:$CU$192&lt;$J176)),0)</f>
        <v>0</v>
      </c>
      <c r="EC176" s="9" cm="1">
        <f t="array" ref="EC176">IF(AND($B176&lt;&gt;"",$F176&lt;&gt;"",$J176&lt;&gt;"",OR($N176&lt;&gt;"",$Q176&lt;&gt;"",$T176&lt;&gt;"")),SUM(($DM$17:$DM$192&lt;&gt;ROW($B176))*($DN$17:$DN$192=$B176)*($DP$17:$DP$192&gt;$F176)*($DO$17:$DO$192&lt;$J176)),0)</f>
        <v>0</v>
      </c>
      <c r="ED176" s="9">
        <f t="shared" ca="1" si="218"/>
        <v>0</v>
      </c>
    </row>
    <row r="177" spans="2:134" ht="21" customHeight="1" x14ac:dyDescent="0.4">
      <c r="B177" s="86"/>
      <c r="C177" s="86"/>
      <c r="D177" s="132" t="str">
        <f t="shared" si="234"/>
        <v/>
      </c>
      <c r="E177" s="132"/>
      <c r="F177" s="88"/>
      <c r="G177" s="88"/>
      <c r="H177" s="88"/>
      <c r="I177" s="88"/>
      <c r="J177" s="88"/>
      <c r="K177" s="88"/>
      <c r="L177" s="88"/>
      <c r="M177" s="88"/>
      <c r="N177" s="89"/>
      <c r="O177" s="89"/>
      <c r="P177" s="89"/>
      <c r="Q177" s="89"/>
      <c r="R177" s="89"/>
      <c r="S177" s="89"/>
      <c r="T177" s="89"/>
      <c r="U177" s="89"/>
      <c r="V177" s="89"/>
      <c r="W177" s="133" t="str">
        <f t="shared" si="224"/>
        <v/>
      </c>
      <c r="X177" s="133"/>
      <c r="Y177" s="133"/>
      <c r="Z177" s="133" t="str">
        <f t="shared" si="225"/>
        <v/>
      </c>
      <c r="AA177" s="133"/>
      <c r="AB177" s="133"/>
      <c r="AC177" s="134" t="str">
        <f t="shared" si="226"/>
        <v/>
      </c>
      <c r="AD177" s="134"/>
      <c r="AE177" s="134"/>
      <c r="AF177" s="134"/>
      <c r="AG177" s="134" t="str">
        <f t="shared" si="227"/>
        <v/>
      </c>
      <c r="AH177" s="134"/>
      <c r="AI177" s="134"/>
      <c r="AJ177" s="134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20"/>
      <c r="AX177" s="10" t="str">
        <f t="shared" si="154"/>
        <v/>
      </c>
      <c r="AY177" s="10" t="str">
        <f t="shared" si="155"/>
        <v/>
      </c>
      <c r="AZ177" s="21" t="str">
        <f t="shared" si="156"/>
        <v/>
      </c>
      <c r="BA177" s="21" t="str">
        <f t="shared" si="157"/>
        <v/>
      </c>
      <c r="BB177" s="10" t="str">
        <f t="shared" si="223"/>
        <v/>
      </c>
      <c r="BC177" s="10" t="str">
        <f t="shared" si="158"/>
        <v/>
      </c>
      <c r="BD177" s="10" t="str">
        <f t="shared" si="159"/>
        <v/>
      </c>
      <c r="BE177" s="9" t="str">
        <f t="shared" si="176"/>
        <v/>
      </c>
      <c r="BF177" s="9" t="str">
        <f t="shared" si="177"/>
        <v/>
      </c>
      <c r="BG177" s="21" t="str">
        <f t="shared" si="178"/>
        <v/>
      </c>
      <c r="BH177" s="21" t="str">
        <f t="shared" si="179"/>
        <v/>
      </c>
      <c r="BI177" s="9" t="str">
        <f t="shared" si="219"/>
        <v/>
      </c>
      <c r="BJ177" s="10" t="str">
        <f t="shared" si="180"/>
        <v/>
      </c>
      <c r="BK177" s="9" t="str">
        <f t="shared" si="181"/>
        <v/>
      </c>
      <c r="BL177" s="9" t="str">
        <f t="shared" si="182"/>
        <v/>
      </c>
      <c r="BM177" s="9" t="str">
        <f t="shared" si="183"/>
        <v/>
      </c>
      <c r="BN177" s="9" t="e">
        <f ca="1">IF(AND($AX$3&lt;&gt;"",BG177&lt;&gt;"",BI177&gt;=IF(BI178="",0,BI178)),SUM(INDIRECT("bm"&amp;ROW()-BI177+1):BM177),"")</f>
        <v>#N/A</v>
      </c>
      <c r="BO177" s="9" t="e">
        <f t="shared" ca="1" si="184"/>
        <v>#N/A</v>
      </c>
      <c r="BP177" s="9" t="str">
        <f ca="1">IF(ISERROR(VLOOKUP(BO177*60,単価表!$B$4:$H$51,$AY$3,FALSE)),"",VLOOKUP(BO177*60,単価表!$B$4:$H$51,$AY$3,FALSE))</f>
        <v/>
      </c>
      <c r="BQ177" s="9" t="str">
        <f t="shared" si="185"/>
        <v/>
      </c>
      <c r="BR177" s="9" t="str">
        <f t="shared" si="186"/>
        <v/>
      </c>
      <c r="BS177" s="9" t="str">
        <f t="shared" si="228"/>
        <v/>
      </c>
      <c r="BT177" s="9" t="str">
        <f t="shared" si="229"/>
        <v/>
      </c>
      <c r="BU177" s="21" t="str">
        <f t="shared" si="230"/>
        <v/>
      </c>
      <c r="BV177" s="21" t="str">
        <f t="shared" si="231"/>
        <v/>
      </c>
      <c r="BW177" s="10" t="str">
        <f t="shared" si="232"/>
        <v/>
      </c>
      <c r="BX177" s="9" t="str">
        <f t="shared" si="233"/>
        <v/>
      </c>
      <c r="BY177" s="9" t="str">
        <f t="shared" si="187"/>
        <v/>
      </c>
      <c r="BZ177" s="9" t="str">
        <f t="shared" si="188"/>
        <v/>
      </c>
      <c r="CA177" s="21" t="str">
        <f t="shared" si="189"/>
        <v/>
      </c>
      <c r="CB177" s="21" t="str">
        <f t="shared" si="190"/>
        <v/>
      </c>
      <c r="CC177" s="9" t="str">
        <f t="shared" si="220"/>
        <v/>
      </c>
      <c r="CD177" s="9" t="str">
        <f t="shared" si="191"/>
        <v/>
      </c>
      <c r="CE177" s="9" t="str">
        <f t="shared" si="192"/>
        <v/>
      </c>
      <c r="CF177" s="9" t="e">
        <f ca="1">IF(AND($AX$3&lt;&gt;"",CA177&lt;&gt;"",CC177&gt;=IF(CC178="",0,CC178)),SUM(INDIRECT("ce"&amp;ROW()-CC177+1):CE177),"")</f>
        <v>#N/A</v>
      </c>
      <c r="CG177" s="9" t="e">
        <f t="shared" ca="1" si="193"/>
        <v>#N/A</v>
      </c>
      <c r="CH177" s="9" t="str">
        <f ca="1">IF(ISERROR(VLOOKUP(CG177*60,単価表!$B$4:$H$51,$AY$3,FALSE)),"",VLOOKUP(CG177*60,単価表!$B$4:$H$51,$AY$3,FALSE))</f>
        <v/>
      </c>
      <c r="CI177" s="9" t="str">
        <f ca="1">IF(CH177="","",CH177+IF(OR(TEXT($AX$3,"000000")="651000",TEXT($AX$3,"000000")="652000",TEXT($AX$3,"000000")="653000"),VLOOKUP(CG177*60,単価表!$B$4:$H$51,$AZ$3,FALSE),0))</f>
        <v/>
      </c>
      <c r="CJ177" s="9" t="str">
        <f t="shared" si="194"/>
        <v/>
      </c>
      <c r="CK177" s="9" t="str">
        <f t="shared" si="195"/>
        <v/>
      </c>
      <c r="CL177" s="9" t="str">
        <f t="shared" si="160"/>
        <v/>
      </c>
      <c r="CM177" s="9" t="str">
        <f t="shared" si="161"/>
        <v/>
      </c>
      <c r="CN177" s="21" t="str">
        <f t="shared" si="162"/>
        <v/>
      </c>
      <c r="CO177" s="21" t="str">
        <f t="shared" si="163"/>
        <v/>
      </c>
      <c r="CP177" s="10" t="str">
        <f t="shared" si="196"/>
        <v/>
      </c>
      <c r="CQ177" s="9" t="str">
        <f t="shared" si="164"/>
        <v/>
      </c>
      <c r="CR177" s="9" t="str">
        <f t="shared" si="165"/>
        <v/>
      </c>
      <c r="CS177" s="9" t="str">
        <f t="shared" si="197"/>
        <v/>
      </c>
      <c r="CT177" s="9" t="str">
        <f t="shared" si="198"/>
        <v/>
      </c>
      <c r="CU177" s="21" t="str">
        <f t="shared" si="199"/>
        <v/>
      </c>
      <c r="CV177" s="21" t="str">
        <f t="shared" si="200"/>
        <v/>
      </c>
      <c r="CW177" s="9" t="str">
        <f t="shared" si="221"/>
        <v/>
      </c>
      <c r="CX177" s="9" t="str">
        <f t="shared" si="201"/>
        <v/>
      </c>
      <c r="CY177" s="9" t="str">
        <f t="shared" si="202"/>
        <v/>
      </c>
      <c r="CZ177" s="9" t="str">
        <f t="shared" si="203"/>
        <v/>
      </c>
      <c r="DA177" s="9" t="str">
        <f t="shared" si="204"/>
        <v/>
      </c>
      <c r="DB177" s="9" t="e">
        <f ca="1">IF(AND($AX$3&lt;&gt;"",CU177&lt;&gt;"",CW177&gt;=IF(CW178="",0,CW178)),SUM(INDIRECT("da"&amp;ROW()-CW177+1):DA177),"")</f>
        <v>#N/A</v>
      </c>
      <c r="DC177" s="9" t="e">
        <f t="shared" ca="1" si="205"/>
        <v>#N/A</v>
      </c>
      <c r="DD177" s="9" t="str">
        <f ca="1">IF(ISERROR(VLOOKUP(DC177*60,単価表!$B$4:$G$51,$AY$3,FALSE)),"",VLOOKUP(DC177*60,単価表!$B$4:$G$51,$AY$3,FALSE))</f>
        <v/>
      </c>
      <c r="DE177" s="9" t="str">
        <f t="shared" si="206"/>
        <v/>
      </c>
      <c r="DF177" s="9" t="str">
        <f t="shared" si="207"/>
        <v/>
      </c>
      <c r="DG177" s="9" t="str">
        <f t="shared" si="166"/>
        <v/>
      </c>
      <c r="DH177" s="9" t="str">
        <f t="shared" si="167"/>
        <v/>
      </c>
      <c r="DI177" s="21" t="str">
        <f t="shared" si="168"/>
        <v/>
      </c>
      <c r="DJ177" s="21" t="str">
        <f t="shared" si="169"/>
        <v/>
      </c>
      <c r="DK177" s="10" t="str">
        <f t="shared" si="208"/>
        <v/>
      </c>
      <c r="DL177" s="9" t="str">
        <f t="shared" si="170"/>
        <v/>
      </c>
      <c r="DM177" s="9" t="str">
        <f t="shared" si="209"/>
        <v/>
      </c>
      <c r="DN177" s="9" t="str">
        <f t="shared" si="210"/>
        <v/>
      </c>
      <c r="DO177" s="21" t="str">
        <f t="shared" si="211"/>
        <v/>
      </c>
      <c r="DP177" s="21" t="str">
        <f t="shared" si="212"/>
        <v/>
      </c>
      <c r="DQ177" s="9" t="str">
        <f t="shared" si="222"/>
        <v/>
      </c>
      <c r="DR177" s="9" t="str">
        <f t="shared" si="213"/>
        <v/>
      </c>
      <c r="DS177" s="9" t="str">
        <f t="shared" si="214"/>
        <v/>
      </c>
      <c r="DT177" s="9" t="e">
        <f ca="1">IF(AND($AX$3&lt;&gt;"",DO177&lt;&gt;"",DQ177&gt;=IF(DQ178="",0,DQ178)),SUM(INDIRECT("ds"&amp;ROW()-DQ177+1):DS177),"")</f>
        <v>#N/A</v>
      </c>
      <c r="DU177" s="9" t="e">
        <f t="shared" ca="1" si="215"/>
        <v>#N/A</v>
      </c>
      <c r="DV177" s="9" t="str">
        <f ca="1">IF(ISERROR(VLOOKUP(DU177*60,単価表!$B$4:$H$51,$AY$3,FALSE)),"",VLOOKUP(DU177*60,単価表!$B$4:$H$51,$AY$3,FALSE))</f>
        <v/>
      </c>
      <c r="DW177" s="9" t="str">
        <f ca="1">IF(DV177="","",DV177+IF(OR(TEXT($AX$3,"000000")="651000",TEXT($AX$3,"000000")="652000",TEXT($AX$3,"000000")="653000"),VLOOKUP(DU177*60,単価表!$B$4:$H$51,$AZ$3,FALSE),0))</f>
        <v/>
      </c>
      <c r="DX177" s="9" t="str">
        <f t="shared" si="216"/>
        <v/>
      </c>
      <c r="DY177" s="9" t="str">
        <f t="shared" si="217"/>
        <v/>
      </c>
      <c r="DZ177" s="9" cm="1">
        <f t="array" ref="DZ177">IF(AND($B177&lt;&gt;"",$F177&lt;&gt;"",$J177&lt;&gt;"",OR($N177&lt;&gt;"",$Q177&lt;&gt;"",$T177&lt;&gt;"")),SUM(($BE$17:$BE$192&lt;&gt;ROW($B177))*($BF$17:$BF$192=$B177)*($BH$17:$BH$192&gt;$F177)*($BG$17:$BG$192&lt;$J177)),0)</f>
        <v>0</v>
      </c>
      <c r="EA177" s="9" cm="1">
        <f t="array" ref="EA177">IF(AND($B177&lt;&gt;"",$F177&lt;&gt;"",$J177&lt;&gt;"",OR($N177&lt;&gt;"",$Q177&lt;&gt;"",$T177&lt;&gt;"")),SUM(($BY$17:$BY$192&lt;&gt;ROW($B177))*($BZ$17:$BZ$192=$B177)*($CB$17:$CB$192&gt;$F177)*($CA$17:$CA$192&lt;$J177)),0)</f>
        <v>0</v>
      </c>
      <c r="EB177" s="9" cm="1">
        <f t="array" ref="EB177">IF(AND($B177&lt;&gt;"",$F177&lt;&gt;"",$J177&lt;&gt;"",OR($N177&lt;&gt;"",$Q177&lt;&gt;"",$T177&lt;&gt;"")),SUM(($CS$17:$CS$192&lt;&gt;ROW($B177))*($CT$17:$CT$192=$B177)*($CV$17:$CV$192&gt;$F177)*($CU$17:$CU$192&lt;$J177)),0)</f>
        <v>0</v>
      </c>
      <c r="EC177" s="9" cm="1">
        <f t="array" ref="EC177">IF(AND($B177&lt;&gt;"",$F177&lt;&gt;"",$J177&lt;&gt;"",OR($N177&lt;&gt;"",$Q177&lt;&gt;"",$T177&lt;&gt;"")),SUM(($DM$17:$DM$192&lt;&gt;ROW($B177))*($DN$17:$DN$192=$B177)*($DP$17:$DP$192&gt;$F177)*($DO$17:$DO$192&lt;$J177)),0)</f>
        <v>0</v>
      </c>
      <c r="ED177" s="9">
        <f t="shared" ca="1" si="218"/>
        <v>0</v>
      </c>
    </row>
    <row r="178" spans="2:134" ht="21" customHeight="1" x14ac:dyDescent="0.4">
      <c r="B178" s="86"/>
      <c r="C178" s="86"/>
      <c r="D178" s="132" t="str">
        <f t="shared" si="234"/>
        <v/>
      </c>
      <c r="E178" s="132"/>
      <c r="F178" s="88"/>
      <c r="G178" s="88"/>
      <c r="H178" s="88"/>
      <c r="I178" s="88"/>
      <c r="J178" s="88"/>
      <c r="K178" s="88"/>
      <c r="L178" s="88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133" t="str">
        <f t="shared" si="224"/>
        <v/>
      </c>
      <c r="X178" s="133"/>
      <c r="Y178" s="133"/>
      <c r="Z178" s="133" t="str">
        <f t="shared" si="225"/>
        <v/>
      </c>
      <c r="AA178" s="133"/>
      <c r="AB178" s="133"/>
      <c r="AC178" s="134" t="str">
        <f t="shared" si="226"/>
        <v/>
      </c>
      <c r="AD178" s="134"/>
      <c r="AE178" s="134"/>
      <c r="AF178" s="134"/>
      <c r="AG178" s="134" t="str">
        <f t="shared" si="227"/>
        <v/>
      </c>
      <c r="AH178" s="134"/>
      <c r="AI178" s="134"/>
      <c r="AJ178" s="134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20"/>
      <c r="AX178" s="10" t="str">
        <f t="shared" si="154"/>
        <v/>
      </c>
      <c r="AY178" s="10" t="str">
        <f t="shared" si="155"/>
        <v/>
      </c>
      <c r="AZ178" s="21" t="str">
        <f t="shared" si="156"/>
        <v/>
      </c>
      <c r="BA178" s="21" t="str">
        <f t="shared" si="157"/>
        <v/>
      </c>
      <c r="BB178" s="10" t="str">
        <f t="shared" si="223"/>
        <v/>
      </c>
      <c r="BC178" s="10" t="str">
        <f t="shared" si="158"/>
        <v/>
      </c>
      <c r="BD178" s="10" t="str">
        <f t="shared" si="159"/>
        <v/>
      </c>
      <c r="BE178" s="9" t="str">
        <f t="shared" si="176"/>
        <v/>
      </c>
      <c r="BF178" s="9" t="str">
        <f t="shared" si="177"/>
        <v/>
      </c>
      <c r="BG178" s="21" t="str">
        <f t="shared" si="178"/>
        <v/>
      </c>
      <c r="BH178" s="21" t="str">
        <f t="shared" si="179"/>
        <v/>
      </c>
      <c r="BI178" s="9" t="str">
        <f t="shared" si="219"/>
        <v/>
      </c>
      <c r="BJ178" s="10" t="str">
        <f t="shared" si="180"/>
        <v/>
      </c>
      <c r="BK178" s="9" t="str">
        <f t="shared" si="181"/>
        <v/>
      </c>
      <c r="BL178" s="9" t="str">
        <f t="shared" si="182"/>
        <v/>
      </c>
      <c r="BM178" s="9" t="str">
        <f t="shared" si="183"/>
        <v/>
      </c>
      <c r="BN178" s="9" t="e">
        <f ca="1">IF(AND($AX$3&lt;&gt;"",BG178&lt;&gt;"",BI178&gt;=IF(BI179="",0,BI179)),SUM(INDIRECT("bm"&amp;ROW()-BI178+1):BM178),"")</f>
        <v>#N/A</v>
      </c>
      <c r="BO178" s="9" t="e">
        <f t="shared" ca="1" si="184"/>
        <v>#N/A</v>
      </c>
      <c r="BP178" s="9" t="str">
        <f ca="1">IF(ISERROR(VLOOKUP(BO178*60,単価表!$B$4:$H$51,$AY$3,FALSE)),"",VLOOKUP(BO178*60,単価表!$B$4:$H$51,$AY$3,FALSE))</f>
        <v/>
      </c>
      <c r="BQ178" s="9" t="str">
        <f t="shared" si="185"/>
        <v/>
      </c>
      <c r="BR178" s="9" t="str">
        <f t="shared" si="186"/>
        <v/>
      </c>
      <c r="BS178" s="9" t="str">
        <f t="shared" si="228"/>
        <v/>
      </c>
      <c r="BT178" s="9" t="str">
        <f t="shared" si="229"/>
        <v/>
      </c>
      <c r="BU178" s="21" t="str">
        <f t="shared" si="230"/>
        <v/>
      </c>
      <c r="BV178" s="21" t="str">
        <f t="shared" si="231"/>
        <v/>
      </c>
      <c r="BW178" s="10" t="str">
        <f t="shared" si="232"/>
        <v/>
      </c>
      <c r="BX178" s="9" t="str">
        <f t="shared" si="233"/>
        <v/>
      </c>
      <c r="BY178" s="9" t="str">
        <f t="shared" si="187"/>
        <v/>
      </c>
      <c r="BZ178" s="9" t="str">
        <f t="shared" si="188"/>
        <v/>
      </c>
      <c r="CA178" s="21" t="str">
        <f t="shared" si="189"/>
        <v/>
      </c>
      <c r="CB178" s="21" t="str">
        <f t="shared" si="190"/>
        <v/>
      </c>
      <c r="CC178" s="9" t="str">
        <f t="shared" si="220"/>
        <v/>
      </c>
      <c r="CD178" s="9" t="str">
        <f t="shared" si="191"/>
        <v/>
      </c>
      <c r="CE178" s="9" t="str">
        <f t="shared" si="192"/>
        <v/>
      </c>
      <c r="CF178" s="9" t="e">
        <f ca="1">IF(AND($AX$3&lt;&gt;"",CA178&lt;&gt;"",CC178&gt;=IF(CC179="",0,CC179)),SUM(INDIRECT("ce"&amp;ROW()-CC178+1):CE178),"")</f>
        <v>#N/A</v>
      </c>
      <c r="CG178" s="9" t="e">
        <f t="shared" ca="1" si="193"/>
        <v>#N/A</v>
      </c>
      <c r="CH178" s="9" t="str">
        <f ca="1">IF(ISERROR(VLOOKUP(CG178*60,単価表!$B$4:$H$51,$AY$3,FALSE)),"",VLOOKUP(CG178*60,単価表!$B$4:$H$51,$AY$3,FALSE))</f>
        <v/>
      </c>
      <c r="CI178" s="9" t="str">
        <f ca="1">IF(CH178="","",CH178+IF(OR(TEXT($AX$3,"000000")="651000",TEXT($AX$3,"000000")="652000",TEXT($AX$3,"000000")="653000"),VLOOKUP(CG178*60,単価表!$B$4:$H$51,$AZ$3,FALSE),0))</f>
        <v/>
      </c>
      <c r="CJ178" s="9" t="str">
        <f t="shared" si="194"/>
        <v/>
      </c>
      <c r="CK178" s="9" t="str">
        <f t="shared" si="195"/>
        <v/>
      </c>
      <c r="CL178" s="9" t="str">
        <f t="shared" si="160"/>
        <v/>
      </c>
      <c r="CM178" s="9" t="str">
        <f t="shared" si="161"/>
        <v/>
      </c>
      <c r="CN178" s="21" t="str">
        <f t="shared" si="162"/>
        <v/>
      </c>
      <c r="CO178" s="21" t="str">
        <f t="shared" si="163"/>
        <v/>
      </c>
      <c r="CP178" s="10" t="str">
        <f t="shared" si="196"/>
        <v/>
      </c>
      <c r="CQ178" s="9" t="str">
        <f t="shared" si="164"/>
        <v/>
      </c>
      <c r="CR178" s="9" t="str">
        <f t="shared" si="165"/>
        <v/>
      </c>
      <c r="CS178" s="9" t="str">
        <f t="shared" si="197"/>
        <v/>
      </c>
      <c r="CT178" s="9" t="str">
        <f t="shared" si="198"/>
        <v/>
      </c>
      <c r="CU178" s="21" t="str">
        <f t="shared" si="199"/>
        <v/>
      </c>
      <c r="CV178" s="21" t="str">
        <f t="shared" si="200"/>
        <v/>
      </c>
      <c r="CW178" s="9" t="str">
        <f t="shared" si="221"/>
        <v/>
      </c>
      <c r="CX178" s="9" t="str">
        <f t="shared" si="201"/>
        <v/>
      </c>
      <c r="CY178" s="9" t="str">
        <f t="shared" si="202"/>
        <v/>
      </c>
      <c r="CZ178" s="9" t="str">
        <f t="shared" si="203"/>
        <v/>
      </c>
      <c r="DA178" s="9" t="str">
        <f t="shared" si="204"/>
        <v/>
      </c>
      <c r="DB178" s="9" t="e">
        <f ca="1">IF(AND($AX$3&lt;&gt;"",CU178&lt;&gt;"",CW178&gt;=IF(CW179="",0,CW179)),SUM(INDIRECT("da"&amp;ROW()-CW178+1):DA178),"")</f>
        <v>#N/A</v>
      </c>
      <c r="DC178" s="9" t="e">
        <f t="shared" ca="1" si="205"/>
        <v>#N/A</v>
      </c>
      <c r="DD178" s="9" t="str">
        <f ca="1">IF(ISERROR(VLOOKUP(DC178*60,単価表!$B$4:$G$51,$AY$3,FALSE)),"",VLOOKUP(DC178*60,単価表!$B$4:$G$51,$AY$3,FALSE))</f>
        <v/>
      </c>
      <c r="DE178" s="9" t="str">
        <f t="shared" si="206"/>
        <v/>
      </c>
      <c r="DF178" s="9" t="str">
        <f t="shared" si="207"/>
        <v/>
      </c>
      <c r="DG178" s="9" t="str">
        <f t="shared" si="166"/>
        <v/>
      </c>
      <c r="DH178" s="9" t="str">
        <f t="shared" si="167"/>
        <v/>
      </c>
      <c r="DI178" s="21" t="str">
        <f t="shared" si="168"/>
        <v/>
      </c>
      <c r="DJ178" s="21" t="str">
        <f t="shared" si="169"/>
        <v/>
      </c>
      <c r="DK178" s="10" t="str">
        <f t="shared" si="208"/>
        <v/>
      </c>
      <c r="DL178" s="9" t="str">
        <f t="shared" si="170"/>
        <v/>
      </c>
      <c r="DM178" s="9" t="str">
        <f t="shared" si="209"/>
        <v/>
      </c>
      <c r="DN178" s="9" t="str">
        <f t="shared" si="210"/>
        <v/>
      </c>
      <c r="DO178" s="21" t="str">
        <f t="shared" si="211"/>
        <v/>
      </c>
      <c r="DP178" s="21" t="str">
        <f t="shared" si="212"/>
        <v/>
      </c>
      <c r="DQ178" s="9" t="str">
        <f t="shared" si="222"/>
        <v/>
      </c>
      <c r="DR178" s="9" t="str">
        <f t="shared" si="213"/>
        <v/>
      </c>
      <c r="DS178" s="9" t="str">
        <f t="shared" si="214"/>
        <v/>
      </c>
      <c r="DT178" s="9" t="e">
        <f ca="1">IF(AND($AX$3&lt;&gt;"",DO178&lt;&gt;"",DQ178&gt;=IF(DQ179="",0,DQ179)),SUM(INDIRECT("ds"&amp;ROW()-DQ178+1):DS178),"")</f>
        <v>#N/A</v>
      </c>
      <c r="DU178" s="9" t="e">
        <f t="shared" ca="1" si="215"/>
        <v>#N/A</v>
      </c>
      <c r="DV178" s="9" t="str">
        <f ca="1">IF(ISERROR(VLOOKUP(DU178*60,単価表!$B$4:$H$51,$AY$3,FALSE)),"",VLOOKUP(DU178*60,単価表!$B$4:$H$51,$AY$3,FALSE))</f>
        <v/>
      </c>
      <c r="DW178" s="9" t="str">
        <f ca="1">IF(DV178="","",DV178+IF(OR(TEXT($AX$3,"000000")="651000",TEXT($AX$3,"000000")="652000",TEXT($AX$3,"000000")="653000"),VLOOKUP(DU178*60,単価表!$B$4:$H$51,$AZ$3,FALSE),0))</f>
        <v/>
      </c>
      <c r="DX178" s="9" t="str">
        <f t="shared" si="216"/>
        <v/>
      </c>
      <c r="DY178" s="9" t="str">
        <f t="shared" si="217"/>
        <v/>
      </c>
      <c r="DZ178" s="9" cm="1">
        <f t="array" ref="DZ178">IF(AND($B178&lt;&gt;"",$F178&lt;&gt;"",$J178&lt;&gt;"",OR($N178&lt;&gt;"",$Q178&lt;&gt;"",$T178&lt;&gt;"")),SUM(($BE$17:$BE$192&lt;&gt;ROW($B178))*($BF$17:$BF$192=$B178)*($BH$17:$BH$192&gt;$F178)*($BG$17:$BG$192&lt;$J178)),0)</f>
        <v>0</v>
      </c>
      <c r="EA178" s="9" cm="1">
        <f t="array" ref="EA178">IF(AND($B178&lt;&gt;"",$F178&lt;&gt;"",$J178&lt;&gt;"",OR($N178&lt;&gt;"",$Q178&lt;&gt;"",$T178&lt;&gt;"")),SUM(($BY$17:$BY$192&lt;&gt;ROW($B178))*($BZ$17:$BZ$192=$B178)*($CB$17:$CB$192&gt;$F178)*($CA$17:$CA$192&lt;$J178)),0)</f>
        <v>0</v>
      </c>
      <c r="EB178" s="9" cm="1">
        <f t="array" ref="EB178">IF(AND($B178&lt;&gt;"",$F178&lt;&gt;"",$J178&lt;&gt;"",OR($N178&lt;&gt;"",$Q178&lt;&gt;"",$T178&lt;&gt;"")),SUM(($CS$17:$CS$192&lt;&gt;ROW($B178))*($CT$17:$CT$192=$B178)*($CV$17:$CV$192&gt;$F178)*($CU$17:$CU$192&lt;$J178)),0)</f>
        <v>0</v>
      </c>
      <c r="EC178" s="9" cm="1">
        <f t="array" ref="EC178">IF(AND($B178&lt;&gt;"",$F178&lt;&gt;"",$J178&lt;&gt;"",OR($N178&lt;&gt;"",$Q178&lt;&gt;"",$T178&lt;&gt;"")),SUM(($DM$17:$DM$192&lt;&gt;ROW($B178))*($DN$17:$DN$192=$B178)*($DP$17:$DP$192&gt;$F178)*($DO$17:$DO$192&lt;$J178)),0)</f>
        <v>0</v>
      </c>
      <c r="ED178" s="9">
        <f t="shared" ca="1" si="218"/>
        <v>0</v>
      </c>
    </row>
    <row r="179" spans="2:134" ht="21" customHeight="1" x14ac:dyDescent="0.4">
      <c r="B179" s="86"/>
      <c r="C179" s="86"/>
      <c r="D179" s="132" t="str">
        <f t="shared" si="234"/>
        <v/>
      </c>
      <c r="E179" s="132"/>
      <c r="F179" s="88"/>
      <c r="G179" s="88"/>
      <c r="H179" s="88"/>
      <c r="I179" s="88"/>
      <c r="J179" s="88"/>
      <c r="K179" s="88"/>
      <c r="L179" s="88"/>
      <c r="M179" s="88"/>
      <c r="N179" s="89"/>
      <c r="O179" s="89"/>
      <c r="P179" s="89"/>
      <c r="Q179" s="89"/>
      <c r="R179" s="89"/>
      <c r="S179" s="89"/>
      <c r="T179" s="89"/>
      <c r="U179" s="89"/>
      <c r="V179" s="89"/>
      <c r="W179" s="133" t="str">
        <f t="shared" si="224"/>
        <v/>
      </c>
      <c r="X179" s="133"/>
      <c r="Y179" s="133"/>
      <c r="Z179" s="133" t="str">
        <f t="shared" si="225"/>
        <v/>
      </c>
      <c r="AA179" s="133"/>
      <c r="AB179" s="133"/>
      <c r="AC179" s="134" t="str">
        <f t="shared" si="226"/>
        <v/>
      </c>
      <c r="AD179" s="134"/>
      <c r="AE179" s="134"/>
      <c r="AF179" s="134"/>
      <c r="AG179" s="134" t="str">
        <f t="shared" si="227"/>
        <v/>
      </c>
      <c r="AH179" s="134"/>
      <c r="AI179" s="134"/>
      <c r="AJ179" s="134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20"/>
      <c r="AX179" s="10" t="str">
        <f t="shared" ref="AX179:AX192" si="235">IF(AND(F179&lt;&gt;"",AV179&lt;&gt;2,OR(N179&lt;&gt;"",Q179&lt;&gt;"")),ROW(),"")</f>
        <v/>
      </c>
      <c r="AY179" s="10" t="str">
        <f t="shared" ref="AY179:AY192" si="236">IF(AND(F179&lt;&gt;"",AV179&lt;&gt;2,OR(N179&lt;&gt;"",Q179&lt;&gt;"")),B179,"")</f>
        <v/>
      </c>
      <c r="AZ179" s="21" t="str">
        <f t="shared" ref="AZ179:AZ192" si="237">IF(AND(F179&lt;&gt;"",AV179&lt;&gt;2,OR(N179&lt;&gt;"",Q179&lt;&gt;"")),F179,"")</f>
        <v/>
      </c>
      <c r="BA179" s="21" t="str">
        <f t="shared" ref="BA179:BA192" si="238">IF(AND(F179&lt;&gt;"",AV179&lt;&gt;2,OR(N179&lt;&gt;"",Q179&lt;&gt;"")),J179,"")</f>
        <v/>
      </c>
      <c r="BB179" s="10" t="str">
        <f t="shared" si="223"/>
        <v/>
      </c>
      <c r="BC179" s="10" t="str">
        <f t="shared" ref="BC179:BC192" si="239">IF(AND(F179&lt;&gt;"",AV179&lt;&gt;2,OR(N179&lt;&gt;"",Q179&lt;&gt;"")),N179,"")</f>
        <v/>
      </c>
      <c r="BD179" s="10" t="str">
        <f t="shared" ref="BD179:BD192" si="240">IF(AND(F179&lt;&gt;"",AV179&lt;&gt;2,OR(N179&lt;&gt;"",Q179&lt;&gt;"")),Q179,"")</f>
        <v/>
      </c>
      <c r="BE179" s="9" t="str">
        <f t="shared" si="176"/>
        <v/>
      </c>
      <c r="BF179" s="9" t="str">
        <f t="shared" si="177"/>
        <v/>
      </c>
      <c r="BG179" s="21" t="str">
        <f t="shared" si="178"/>
        <v/>
      </c>
      <c r="BH179" s="21" t="str">
        <f t="shared" si="179"/>
        <v/>
      </c>
      <c r="BI179" s="9" t="str">
        <f t="shared" si="219"/>
        <v/>
      </c>
      <c r="BJ179" s="10" t="str">
        <f t="shared" si="180"/>
        <v/>
      </c>
      <c r="BK179" s="9" t="str">
        <f t="shared" si="181"/>
        <v/>
      </c>
      <c r="BL179" s="9" t="str">
        <f t="shared" si="182"/>
        <v/>
      </c>
      <c r="BM179" s="9" t="str">
        <f t="shared" si="183"/>
        <v/>
      </c>
      <c r="BN179" s="9" t="e">
        <f ca="1">IF(AND($AX$3&lt;&gt;"",BG179&lt;&gt;"",BI179&gt;=IF(BI180="",0,BI180)),SUM(INDIRECT("bm"&amp;ROW()-BI179+1):BM179),"")</f>
        <v>#N/A</v>
      </c>
      <c r="BO179" s="9" t="e">
        <f t="shared" ca="1" si="184"/>
        <v>#N/A</v>
      </c>
      <c r="BP179" s="9" t="str">
        <f ca="1">IF(ISERROR(VLOOKUP(BO179*60,単価表!$B$4:$H$51,$AY$3,FALSE)),"",VLOOKUP(BO179*60,単価表!$B$4:$H$51,$AY$3,FALSE))</f>
        <v/>
      </c>
      <c r="BQ179" s="9" t="str">
        <f t="shared" si="185"/>
        <v/>
      </c>
      <c r="BR179" s="9" t="str">
        <f t="shared" si="186"/>
        <v/>
      </c>
      <c r="BS179" s="9" t="str">
        <f t="shared" si="228"/>
        <v/>
      </c>
      <c r="BT179" s="9" t="str">
        <f t="shared" si="229"/>
        <v/>
      </c>
      <c r="BU179" s="21" t="str">
        <f t="shared" si="230"/>
        <v/>
      </c>
      <c r="BV179" s="21" t="str">
        <f t="shared" si="231"/>
        <v/>
      </c>
      <c r="BW179" s="10" t="str">
        <f t="shared" si="232"/>
        <v/>
      </c>
      <c r="BX179" s="9" t="str">
        <f t="shared" si="233"/>
        <v/>
      </c>
      <c r="BY179" s="9" t="str">
        <f t="shared" si="187"/>
        <v/>
      </c>
      <c r="BZ179" s="9" t="str">
        <f t="shared" si="188"/>
        <v/>
      </c>
      <c r="CA179" s="21" t="str">
        <f t="shared" si="189"/>
        <v/>
      </c>
      <c r="CB179" s="21" t="str">
        <f t="shared" si="190"/>
        <v/>
      </c>
      <c r="CC179" s="9" t="str">
        <f t="shared" si="220"/>
        <v/>
      </c>
      <c r="CD179" s="9" t="str">
        <f t="shared" si="191"/>
        <v/>
      </c>
      <c r="CE179" s="9" t="str">
        <f t="shared" si="192"/>
        <v/>
      </c>
      <c r="CF179" s="9" t="e">
        <f ca="1">IF(AND($AX$3&lt;&gt;"",CA179&lt;&gt;"",CC179&gt;=IF(CC180="",0,CC180)),SUM(INDIRECT("ce"&amp;ROW()-CC179+1):CE179),"")</f>
        <v>#N/A</v>
      </c>
      <c r="CG179" s="9" t="e">
        <f t="shared" ca="1" si="193"/>
        <v>#N/A</v>
      </c>
      <c r="CH179" s="9" t="str">
        <f ca="1">IF(ISERROR(VLOOKUP(CG179*60,単価表!$B$4:$H$51,$AY$3,FALSE)),"",VLOOKUP(CG179*60,単価表!$B$4:$H$51,$AY$3,FALSE))</f>
        <v/>
      </c>
      <c r="CI179" s="9" t="str">
        <f ca="1">IF(CH179="","",CH179+IF(OR(TEXT($AX$3,"000000")="651000",TEXT($AX$3,"000000")="652000",TEXT($AX$3,"000000")="653000"),VLOOKUP(CG179*60,単価表!$B$4:$H$51,$AZ$3,FALSE),0))</f>
        <v/>
      </c>
      <c r="CJ179" s="9" t="str">
        <f t="shared" si="194"/>
        <v/>
      </c>
      <c r="CK179" s="9" t="str">
        <f t="shared" si="195"/>
        <v/>
      </c>
      <c r="CL179" s="9" t="str">
        <f t="shared" ref="CL179:CL192" si="241">IF(AND(F179&lt;&gt;"",OR(AV179=2,AK179=2),OR(N179&lt;&gt;"",Q179&lt;&gt;"")),ROW(),"")</f>
        <v/>
      </c>
      <c r="CM179" s="9" t="str">
        <f t="shared" ref="CM179:CM192" si="242">IF(AND(F179&lt;&gt;"",OR(AV179=2,AK179=2),OR(N179&lt;&gt;"",Q179&lt;&gt;"")),B179,"")</f>
        <v/>
      </c>
      <c r="CN179" s="21" t="str">
        <f t="shared" ref="CN179:CN192" si="243">IF(AND(F179&lt;&gt;"",OR(AV179=2,AK179=2),OR(N179&lt;&gt;"",Q179&lt;&gt;"")),F179,"")</f>
        <v/>
      </c>
      <c r="CO179" s="21" t="str">
        <f t="shared" ref="CO179:CO192" si="244">IF(AND(F179&lt;&gt;"",OR(AV179=2,AK179=2),OR(N179&lt;&gt;"",Q179&lt;&gt;"")),J179,"")</f>
        <v/>
      </c>
      <c r="CP179" s="10" t="str">
        <f t="shared" si="196"/>
        <v/>
      </c>
      <c r="CQ179" s="9" t="str">
        <f t="shared" ref="CQ179:CQ192" si="245">IF(AND(F179&lt;&gt;"",OR(AV179=2,AK179=2),OR(N179&lt;&gt;"",Q179&lt;&gt;"")),N179,"")</f>
        <v/>
      </c>
      <c r="CR179" s="9" t="str">
        <f t="shared" ref="CR179:CR192" si="246">IF(AND(F179&lt;&gt;"",OR(AV179=2,AK179=2),OR(N179&lt;&gt;"",Q179&lt;&gt;"")),Q179,"")</f>
        <v/>
      </c>
      <c r="CS179" s="9" t="str">
        <f t="shared" si="197"/>
        <v/>
      </c>
      <c r="CT179" s="9" t="str">
        <f t="shared" si="198"/>
        <v/>
      </c>
      <c r="CU179" s="21" t="str">
        <f t="shared" si="199"/>
        <v/>
      </c>
      <c r="CV179" s="21" t="str">
        <f t="shared" si="200"/>
        <v/>
      </c>
      <c r="CW179" s="9" t="str">
        <f t="shared" si="221"/>
        <v/>
      </c>
      <c r="CX179" s="9" t="str">
        <f t="shared" si="201"/>
        <v/>
      </c>
      <c r="CY179" s="9" t="str">
        <f t="shared" si="202"/>
        <v/>
      </c>
      <c r="CZ179" s="9" t="str">
        <f t="shared" si="203"/>
        <v/>
      </c>
      <c r="DA179" s="9" t="str">
        <f t="shared" si="204"/>
        <v/>
      </c>
      <c r="DB179" s="9" t="e">
        <f ca="1">IF(AND($AX$3&lt;&gt;"",CU179&lt;&gt;"",CW179&gt;=IF(CW180="",0,CW180)),SUM(INDIRECT("da"&amp;ROW()-CW179+1):DA179),"")</f>
        <v>#N/A</v>
      </c>
      <c r="DC179" s="9" t="e">
        <f t="shared" ca="1" si="205"/>
        <v>#N/A</v>
      </c>
      <c r="DD179" s="9" t="str">
        <f ca="1">IF(ISERROR(VLOOKUP(DC179*60,単価表!$B$4:$G$51,$AY$3,FALSE)),"",VLOOKUP(DC179*60,単価表!$B$4:$G$51,$AY$3,FALSE))</f>
        <v/>
      </c>
      <c r="DE179" s="9" t="str">
        <f t="shared" si="206"/>
        <v/>
      </c>
      <c r="DF179" s="9" t="str">
        <f t="shared" si="207"/>
        <v/>
      </c>
      <c r="DG179" s="9" t="str">
        <f t="shared" ref="DG179:DG192" si="247">IF(AND(F179&lt;&gt;"",OR(AV179=2,AK179=2),T179&lt;&gt;""),ROW(),"")</f>
        <v/>
      </c>
      <c r="DH179" s="9" t="str">
        <f t="shared" ref="DH179:DH192" si="248">IF(AND(F179&lt;&gt;"",OR(AV179=2,AK179=2),T179&lt;&gt;""),B179,"")</f>
        <v/>
      </c>
      <c r="DI179" s="21" t="str">
        <f t="shared" ref="DI179:DI192" si="249">IF(AND(F179&lt;&gt;"",OR(AV179=2,AK179=2),T179&lt;&gt;""),F179,"")</f>
        <v/>
      </c>
      <c r="DJ179" s="21" t="str">
        <f t="shared" ref="DJ179:DJ192" si="250">IF(AND(F179&lt;&gt;"",OR(AV179=2,AK179=2),T179&lt;&gt;""),J179,"")</f>
        <v/>
      </c>
      <c r="DK179" s="10" t="str">
        <f t="shared" si="208"/>
        <v/>
      </c>
      <c r="DL179" s="9" t="str">
        <f t="shared" ref="DL179:DL192" si="251">IF(AND(F179&lt;&gt;"",OR(AV179=2,AK179=2),T179&lt;&gt;""),T179,"")</f>
        <v/>
      </c>
      <c r="DM179" s="9" t="str">
        <f t="shared" si="209"/>
        <v/>
      </c>
      <c r="DN179" s="9" t="str">
        <f t="shared" si="210"/>
        <v/>
      </c>
      <c r="DO179" s="21" t="str">
        <f t="shared" si="211"/>
        <v/>
      </c>
      <c r="DP179" s="21" t="str">
        <f t="shared" si="212"/>
        <v/>
      </c>
      <c r="DQ179" s="9" t="str">
        <f t="shared" si="222"/>
        <v/>
      </c>
      <c r="DR179" s="9" t="str">
        <f t="shared" si="213"/>
        <v/>
      </c>
      <c r="DS179" s="9" t="str">
        <f t="shared" si="214"/>
        <v/>
      </c>
      <c r="DT179" s="9" t="e">
        <f ca="1">IF(AND($AX$3&lt;&gt;"",DO179&lt;&gt;"",DQ179&gt;=IF(DQ180="",0,DQ180)),SUM(INDIRECT("ds"&amp;ROW()-DQ179+1):DS179),"")</f>
        <v>#N/A</v>
      </c>
      <c r="DU179" s="9" t="e">
        <f t="shared" ca="1" si="215"/>
        <v>#N/A</v>
      </c>
      <c r="DV179" s="9" t="str">
        <f ca="1">IF(ISERROR(VLOOKUP(DU179*60,単価表!$B$4:$H$51,$AY$3,FALSE)),"",VLOOKUP(DU179*60,単価表!$B$4:$H$51,$AY$3,FALSE))</f>
        <v/>
      </c>
      <c r="DW179" s="9" t="str">
        <f ca="1">IF(DV179="","",DV179+IF(OR(TEXT($AX$3,"000000")="651000",TEXT($AX$3,"000000")="652000",TEXT($AX$3,"000000")="653000"),VLOOKUP(DU179*60,単価表!$B$4:$H$51,$AZ$3,FALSE),0))</f>
        <v/>
      </c>
      <c r="DX179" s="9" t="str">
        <f t="shared" si="216"/>
        <v/>
      </c>
      <c r="DY179" s="9" t="str">
        <f t="shared" si="217"/>
        <v/>
      </c>
      <c r="DZ179" s="9" cm="1">
        <f t="array" ref="DZ179">IF(AND($B179&lt;&gt;"",$F179&lt;&gt;"",$J179&lt;&gt;"",OR($N179&lt;&gt;"",$Q179&lt;&gt;"",$T179&lt;&gt;"")),SUM(($BE$17:$BE$192&lt;&gt;ROW($B179))*($BF$17:$BF$192=$B179)*($BH$17:$BH$192&gt;$F179)*($BG$17:$BG$192&lt;$J179)),0)</f>
        <v>0</v>
      </c>
      <c r="EA179" s="9" cm="1">
        <f t="array" ref="EA179">IF(AND($B179&lt;&gt;"",$F179&lt;&gt;"",$J179&lt;&gt;"",OR($N179&lt;&gt;"",$Q179&lt;&gt;"",$T179&lt;&gt;"")),SUM(($BY$17:$BY$192&lt;&gt;ROW($B179))*($BZ$17:$BZ$192=$B179)*($CB$17:$CB$192&gt;$F179)*($CA$17:$CA$192&lt;$J179)),0)</f>
        <v>0</v>
      </c>
      <c r="EB179" s="9" cm="1">
        <f t="array" ref="EB179">IF(AND($B179&lt;&gt;"",$F179&lt;&gt;"",$J179&lt;&gt;"",OR($N179&lt;&gt;"",$Q179&lt;&gt;"",$T179&lt;&gt;"")),SUM(($CS$17:$CS$192&lt;&gt;ROW($B179))*($CT$17:$CT$192=$B179)*($CV$17:$CV$192&gt;$F179)*($CU$17:$CU$192&lt;$J179)),0)</f>
        <v>0</v>
      </c>
      <c r="EC179" s="9" cm="1">
        <f t="array" ref="EC179">IF(AND($B179&lt;&gt;"",$F179&lt;&gt;"",$J179&lt;&gt;"",OR($N179&lt;&gt;"",$Q179&lt;&gt;"",$T179&lt;&gt;"")),SUM(($DM$17:$DM$192&lt;&gt;ROW($B179))*($DN$17:$DN$192=$B179)*($DP$17:$DP$192&gt;$F179)*($DO$17:$DO$192&lt;$J179)),0)</f>
        <v>0</v>
      </c>
      <c r="ED179" s="9">
        <f t="shared" ca="1" si="218"/>
        <v>0</v>
      </c>
    </row>
    <row r="180" spans="2:134" ht="21" customHeight="1" x14ac:dyDescent="0.4">
      <c r="B180" s="86"/>
      <c r="C180" s="86"/>
      <c r="D180" s="132" t="str">
        <f t="shared" si="234"/>
        <v/>
      </c>
      <c r="E180" s="132"/>
      <c r="F180" s="88"/>
      <c r="G180" s="88"/>
      <c r="H180" s="88"/>
      <c r="I180" s="88"/>
      <c r="J180" s="88"/>
      <c r="K180" s="88"/>
      <c r="L180" s="88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133" t="str">
        <f t="shared" si="224"/>
        <v/>
      </c>
      <c r="X180" s="133"/>
      <c r="Y180" s="133"/>
      <c r="Z180" s="133" t="str">
        <f t="shared" si="225"/>
        <v/>
      </c>
      <c r="AA180" s="133"/>
      <c r="AB180" s="133"/>
      <c r="AC180" s="134" t="str">
        <f t="shared" si="226"/>
        <v/>
      </c>
      <c r="AD180" s="134"/>
      <c r="AE180" s="134"/>
      <c r="AF180" s="134"/>
      <c r="AG180" s="134" t="str">
        <f t="shared" si="227"/>
        <v/>
      </c>
      <c r="AH180" s="134"/>
      <c r="AI180" s="134"/>
      <c r="AJ180" s="134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20"/>
      <c r="AX180" s="10" t="str">
        <f t="shared" si="235"/>
        <v/>
      </c>
      <c r="AY180" s="10" t="str">
        <f t="shared" si="236"/>
        <v/>
      </c>
      <c r="AZ180" s="21" t="str">
        <f t="shared" si="237"/>
        <v/>
      </c>
      <c r="BA180" s="21" t="str">
        <f t="shared" si="238"/>
        <v/>
      </c>
      <c r="BB180" s="10" t="str">
        <f t="shared" si="223"/>
        <v/>
      </c>
      <c r="BC180" s="10" t="str">
        <f t="shared" si="239"/>
        <v/>
      </c>
      <c r="BD180" s="10" t="str">
        <f t="shared" si="240"/>
        <v/>
      </c>
      <c r="BE180" s="9" t="str">
        <f t="shared" si="176"/>
        <v/>
      </c>
      <c r="BF180" s="9" t="str">
        <f t="shared" si="177"/>
        <v/>
      </c>
      <c r="BG180" s="21" t="str">
        <f t="shared" si="178"/>
        <v/>
      </c>
      <c r="BH180" s="21" t="str">
        <f t="shared" si="179"/>
        <v/>
      </c>
      <c r="BI180" s="9" t="str">
        <f t="shared" si="219"/>
        <v/>
      </c>
      <c r="BJ180" s="10" t="str">
        <f t="shared" si="180"/>
        <v/>
      </c>
      <c r="BK180" s="9" t="str">
        <f t="shared" si="181"/>
        <v/>
      </c>
      <c r="BL180" s="9" t="str">
        <f t="shared" si="182"/>
        <v/>
      </c>
      <c r="BM180" s="9" t="str">
        <f t="shared" si="183"/>
        <v/>
      </c>
      <c r="BN180" s="9" t="e">
        <f ca="1">IF(AND($AX$3&lt;&gt;"",BG180&lt;&gt;"",BI180&gt;=IF(BI181="",0,BI181)),SUM(INDIRECT("bm"&amp;ROW()-BI180+1):BM180),"")</f>
        <v>#N/A</v>
      </c>
      <c r="BO180" s="9" t="e">
        <f t="shared" ca="1" si="184"/>
        <v>#N/A</v>
      </c>
      <c r="BP180" s="9" t="str">
        <f ca="1">IF(ISERROR(VLOOKUP(BO180*60,単価表!$B$4:$H$51,$AY$3,FALSE)),"",VLOOKUP(BO180*60,単価表!$B$4:$H$51,$AY$3,FALSE))</f>
        <v/>
      </c>
      <c r="BQ180" s="9" t="str">
        <f t="shared" si="185"/>
        <v/>
      </c>
      <c r="BR180" s="9" t="str">
        <f t="shared" si="186"/>
        <v/>
      </c>
      <c r="BS180" s="9" t="str">
        <f t="shared" si="228"/>
        <v/>
      </c>
      <c r="BT180" s="9" t="str">
        <f t="shared" si="229"/>
        <v/>
      </c>
      <c r="BU180" s="21" t="str">
        <f t="shared" si="230"/>
        <v/>
      </c>
      <c r="BV180" s="21" t="str">
        <f t="shared" si="231"/>
        <v/>
      </c>
      <c r="BW180" s="10" t="str">
        <f t="shared" si="232"/>
        <v/>
      </c>
      <c r="BX180" s="9" t="str">
        <f t="shared" si="233"/>
        <v/>
      </c>
      <c r="BY180" s="9" t="str">
        <f t="shared" si="187"/>
        <v/>
      </c>
      <c r="BZ180" s="9" t="str">
        <f t="shared" si="188"/>
        <v/>
      </c>
      <c r="CA180" s="21" t="str">
        <f t="shared" si="189"/>
        <v/>
      </c>
      <c r="CB180" s="21" t="str">
        <f t="shared" si="190"/>
        <v/>
      </c>
      <c r="CC180" s="9" t="str">
        <f t="shared" si="220"/>
        <v/>
      </c>
      <c r="CD180" s="9" t="str">
        <f t="shared" si="191"/>
        <v/>
      </c>
      <c r="CE180" s="9" t="str">
        <f t="shared" si="192"/>
        <v/>
      </c>
      <c r="CF180" s="9" t="e">
        <f ca="1">IF(AND($AX$3&lt;&gt;"",CA180&lt;&gt;"",CC180&gt;=IF(CC181="",0,CC181)),SUM(INDIRECT("ce"&amp;ROW()-CC180+1):CE180),"")</f>
        <v>#N/A</v>
      </c>
      <c r="CG180" s="9" t="e">
        <f t="shared" ca="1" si="193"/>
        <v>#N/A</v>
      </c>
      <c r="CH180" s="9" t="str">
        <f ca="1">IF(ISERROR(VLOOKUP(CG180*60,単価表!$B$4:$H$51,$AY$3,FALSE)),"",VLOOKUP(CG180*60,単価表!$B$4:$H$51,$AY$3,FALSE))</f>
        <v/>
      </c>
      <c r="CI180" s="9" t="str">
        <f ca="1">IF(CH180="","",CH180+IF(OR(TEXT($AX$3,"000000")="651000",TEXT($AX$3,"000000")="652000",TEXT($AX$3,"000000")="653000"),VLOOKUP(CG180*60,単価表!$B$4:$H$51,$AZ$3,FALSE),0))</f>
        <v/>
      </c>
      <c r="CJ180" s="9" t="str">
        <f t="shared" si="194"/>
        <v/>
      </c>
      <c r="CK180" s="9" t="str">
        <f t="shared" si="195"/>
        <v/>
      </c>
      <c r="CL180" s="9" t="str">
        <f t="shared" si="241"/>
        <v/>
      </c>
      <c r="CM180" s="9" t="str">
        <f t="shared" si="242"/>
        <v/>
      </c>
      <c r="CN180" s="21" t="str">
        <f t="shared" si="243"/>
        <v/>
      </c>
      <c r="CO180" s="21" t="str">
        <f t="shared" si="244"/>
        <v/>
      </c>
      <c r="CP180" s="10" t="str">
        <f t="shared" si="196"/>
        <v/>
      </c>
      <c r="CQ180" s="9" t="str">
        <f t="shared" si="245"/>
        <v/>
      </c>
      <c r="CR180" s="9" t="str">
        <f t="shared" si="246"/>
        <v/>
      </c>
      <c r="CS180" s="9" t="str">
        <f t="shared" si="197"/>
        <v/>
      </c>
      <c r="CT180" s="9" t="str">
        <f t="shared" si="198"/>
        <v/>
      </c>
      <c r="CU180" s="21" t="str">
        <f t="shared" si="199"/>
        <v/>
      </c>
      <c r="CV180" s="21" t="str">
        <f t="shared" si="200"/>
        <v/>
      </c>
      <c r="CW180" s="9" t="str">
        <f t="shared" si="221"/>
        <v/>
      </c>
      <c r="CX180" s="9" t="str">
        <f t="shared" si="201"/>
        <v/>
      </c>
      <c r="CY180" s="9" t="str">
        <f t="shared" si="202"/>
        <v/>
      </c>
      <c r="CZ180" s="9" t="str">
        <f t="shared" si="203"/>
        <v/>
      </c>
      <c r="DA180" s="9" t="str">
        <f t="shared" si="204"/>
        <v/>
      </c>
      <c r="DB180" s="9" t="e">
        <f ca="1">IF(AND($AX$3&lt;&gt;"",CU180&lt;&gt;"",CW180&gt;=IF(CW181="",0,CW181)),SUM(INDIRECT("da"&amp;ROW()-CW180+1):DA180),"")</f>
        <v>#N/A</v>
      </c>
      <c r="DC180" s="9" t="e">
        <f t="shared" ca="1" si="205"/>
        <v>#N/A</v>
      </c>
      <c r="DD180" s="9" t="str">
        <f ca="1">IF(ISERROR(VLOOKUP(DC180*60,単価表!$B$4:$G$51,$AY$3,FALSE)),"",VLOOKUP(DC180*60,単価表!$B$4:$G$51,$AY$3,FALSE))</f>
        <v/>
      </c>
      <c r="DE180" s="9" t="str">
        <f t="shared" si="206"/>
        <v/>
      </c>
      <c r="DF180" s="9" t="str">
        <f t="shared" si="207"/>
        <v/>
      </c>
      <c r="DG180" s="9" t="str">
        <f t="shared" si="247"/>
        <v/>
      </c>
      <c r="DH180" s="9" t="str">
        <f t="shared" si="248"/>
        <v/>
      </c>
      <c r="DI180" s="21" t="str">
        <f t="shared" si="249"/>
        <v/>
      </c>
      <c r="DJ180" s="21" t="str">
        <f t="shared" si="250"/>
        <v/>
      </c>
      <c r="DK180" s="10" t="str">
        <f t="shared" si="208"/>
        <v/>
      </c>
      <c r="DL180" s="9" t="str">
        <f t="shared" si="251"/>
        <v/>
      </c>
      <c r="DM180" s="9" t="str">
        <f t="shared" si="209"/>
        <v/>
      </c>
      <c r="DN180" s="9" t="str">
        <f t="shared" si="210"/>
        <v/>
      </c>
      <c r="DO180" s="21" t="str">
        <f t="shared" si="211"/>
        <v/>
      </c>
      <c r="DP180" s="21" t="str">
        <f t="shared" si="212"/>
        <v/>
      </c>
      <c r="DQ180" s="9" t="str">
        <f t="shared" si="222"/>
        <v/>
      </c>
      <c r="DR180" s="9" t="str">
        <f t="shared" si="213"/>
        <v/>
      </c>
      <c r="DS180" s="9" t="str">
        <f t="shared" si="214"/>
        <v/>
      </c>
      <c r="DT180" s="9" t="e">
        <f ca="1">IF(AND($AX$3&lt;&gt;"",DO180&lt;&gt;"",DQ180&gt;=IF(DQ181="",0,DQ181)),SUM(INDIRECT("ds"&amp;ROW()-DQ180+1):DS180),"")</f>
        <v>#N/A</v>
      </c>
      <c r="DU180" s="9" t="e">
        <f t="shared" ca="1" si="215"/>
        <v>#N/A</v>
      </c>
      <c r="DV180" s="9" t="str">
        <f ca="1">IF(ISERROR(VLOOKUP(DU180*60,単価表!$B$4:$H$51,$AY$3,FALSE)),"",VLOOKUP(DU180*60,単価表!$B$4:$H$51,$AY$3,FALSE))</f>
        <v/>
      </c>
      <c r="DW180" s="9" t="str">
        <f ca="1">IF(DV180="","",DV180+IF(OR(TEXT($AX$3,"000000")="651000",TEXT($AX$3,"000000")="652000",TEXT($AX$3,"000000")="653000"),VLOOKUP(DU180*60,単価表!$B$4:$H$51,$AZ$3,FALSE),0))</f>
        <v/>
      </c>
      <c r="DX180" s="9" t="str">
        <f t="shared" si="216"/>
        <v/>
      </c>
      <c r="DY180" s="9" t="str">
        <f t="shared" si="217"/>
        <v/>
      </c>
      <c r="DZ180" s="9" cm="1">
        <f t="array" ref="DZ180">IF(AND($B180&lt;&gt;"",$F180&lt;&gt;"",$J180&lt;&gt;"",OR($N180&lt;&gt;"",$Q180&lt;&gt;"",$T180&lt;&gt;"")),SUM(($BE$17:$BE$192&lt;&gt;ROW($B180))*($BF$17:$BF$192=$B180)*($BH$17:$BH$192&gt;$F180)*($BG$17:$BG$192&lt;$J180)),0)</f>
        <v>0</v>
      </c>
      <c r="EA180" s="9" cm="1">
        <f t="array" ref="EA180">IF(AND($B180&lt;&gt;"",$F180&lt;&gt;"",$J180&lt;&gt;"",OR($N180&lt;&gt;"",$Q180&lt;&gt;"",$T180&lt;&gt;"")),SUM(($BY$17:$BY$192&lt;&gt;ROW($B180))*($BZ$17:$BZ$192=$B180)*($CB$17:$CB$192&gt;$F180)*($CA$17:$CA$192&lt;$J180)),0)</f>
        <v>0</v>
      </c>
      <c r="EB180" s="9" cm="1">
        <f t="array" ref="EB180">IF(AND($B180&lt;&gt;"",$F180&lt;&gt;"",$J180&lt;&gt;"",OR($N180&lt;&gt;"",$Q180&lt;&gt;"",$T180&lt;&gt;"")),SUM(($CS$17:$CS$192&lt;&gt;ROW($B180))*($CT$17:$CT$192=$B180)*($CV$17:$CV$192&gt;$F180)*($CU$17:$CU$192&lt;$J180)),0)</f>
        <v>0</v>
      </c>
      <c r="EC180" s="9" cm="1">
        <f t="array" ref="EC180">IF(AND($B180&lt;&gt;"",$F180&lt;&gt;"",$J180&lt;&gt;"",OR($N180&lt;&gt;"",$Q180&lt;&gt;"",$T180&lt;&gt;"")),SUM(($DM$17:$DM$192&lt;&gt;ROW($B180))*($DN$17:$DN$192=$B180)*($DP$17:$DP$192&gt;$F180)*($DO$17:$DO$192&lt;$J180)),0)</f>
        <v>0</v>
      </c>
      <c r="ED180" s="9">
        <f t="shared" ca="1" si="218"/>
        <v>0</v>
      </c>
    </row>
    <row r="181" spans="2:134" ht="21" customHeight="1" x14ac:dyDescent="0.4">
      <c r="B181" s="86"/>
      <c r="C181" s="86"/>
      <c r="D181" s="132" t="str">
        <f t="shared" si="234"/>
        <v/>
      </c>
      <c r="E181" s="132"/>
      <c r="F181" s="88"/>
      <c r="G181" s="88"/>
      <c r="H181" s="88"/>
      <c r="I181" s="88"/>
      <c r="J181" s="88"/>
      <c r="K181" s="88"/>
      <c r="L181" s="88"/>
      <c r="M181" s="88"/>
      <c r="N181" s="89"/>
      <c r="O181" s="89"/>
      <c r="P181" s="89"/>
      <c r="Q181" s="89"/>
      <c r="R181" s="89"/>
      <c r="S181" s="89"/>
      <c r="T181" s="89"/>
      <c r="U181" s="89"/>
      <c r="V181" s="89"/>
      <c r="W181" s="133" t="str">
        <f t="shared" si="224"/>
        <v/>
      </c>
      <c r="X181" s="133"/>
      <c r="Y181" s="133"/>
      <c r="Z181" s="133" t="str">
        <f t="shared" si="225"/>
        <v/>
      </c>
      <c r="AA181" s="133"/>
      <c r="AB181" s="133"/>
      <c r="AC181" s="134" t="str">
        <f t="shared" si="226"/>
        <v/>
      </c>
      <c r="AD181" s="134"/>
      <c r="AE181" s="134"/>
      <c r="AF181" s="134"/>
      <c r="AG181" s="134" t="str">
        <f t="shared" si="227"/>
        <v/>
      </c>
      <c r="AH181" s="134"/>
      <c r="AI181" s="134"/>
      <c r="AJ181" s="134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20"/>
      <c r="AX181" s="10" t="str">
        <f t="shared" si="235"/>
        <v/>
      </c>
      <c r="AY181" s="10" t="str">
        <f t="shared" si="236"/>
        <v/>
      </c>
      <c r="AZ181" s="21" t="str">
        <f t="shared" si="237"/>
        <v/>
      </c>
      <c r="BA181" s="21" t="str">
        <f t="shared" si="238"/>
        <v/>
      </c>
      <c r="BB181" s="10" t="str">
        <f t="shared" si="223"/>
        <v/>
      </c>
      <c r="BC181" s="10" t="str">
        <f t="shared" si="239"/>
        <v/>
      </c>
      <c r="BD181" s="10" t="str">
        <f t="shared" si="240"/>
        <v/>
      </c>
      <c r="BE181" s="9" t="str">
        <f t="shared" si="176"/>
        <v/>
      </c>
      <c r="BF181" s="9" t="str">
        <f t="shared" si="177"/>
        <v/>
      </c>
      <c r="BG181" s="21" t="str">
        <f t="shared" si="178"/>
        <v/>
      </c>
      <c r="BH181" s="21" t="str">
        <f t="shared" si="179"/>
        <v/>
      </c>
      <c r="BI181" s="9" t="str">
        <f t="shared" si="219"/>
        <v/>
      </c>
      <c r="BJ181" s="10" t="str">
        <f t="shared" si="180"/>
        <v/>
      </c>
      <c r="BK181" s="9" t="str">
        <f t="shared" si="181"/>
        <v/>
      </c>
      <c r="BL181" s="9" t="str">
        <f t="shared" si="182"/>
        <v/>
      </c>
      <c r="BM181" s="9" t="str">
        <f t="shared" si="183"/>
        <v/>
      </c>
      <c r="BN181" s="9" t="e">
        <f ca="1">IF(AND($AX$3&lt;&gt;"",BG181&lt;&gt;"",BI181&gt;=IF(BI182="",0,BI182)),SUM(INDIRECT("bm"&amp;ROW()-BI181+1):BM181),"")</f>
        <v>#N/A</v>
      </c>
      <c r="BO181" s="9" t="e">
        <f t="shared" ca="1" si="184"/>
        <v>#N/A</v>
      </c>
      <c r="BP181" s="9" t="str">
        <f ca="1">IF(ISERROR(VLOOKUP(BO181*60,単価表!$B$4:$H$51,$AY$3,FALSE)),"",VLOOKUP(BO181*60,単価表!$B$4:$H$51,$AY$3,FALSE))</f>
        <v/>
      </c>
      <c r="BQ181" s="9" t="str">
        <f t="shared" si="185"/>
        <v/>
      </c>
      <c r="BR181" s="9" t="str">
        <f t="shared" si="186"/>
        <v/>
      </c>
      <c r="BS181" s="9" t="str">
        <f t="shared" si="228"/>
        <v/>
      </c>
      <c r="BT181" s="9" t="str">
        <f t="shared" si="229"/>
        <v/>
      </c>
      <c r="BU181" s="21" t="str">
        <f t="shared" si="230"/>
        <v/>
      </c>
      <c r="BV181" s="21" t="str">
        <f t="shared" si="231"/>
        <v/>
      </c>
      <c r="BW181" s="10" t="str">
        <f t="shared" si="232"/>
        <v/>
      </c>
      <c r="BX181" s="9" t="str">
        <f t="shared" si="233"/>
        <v/>
      </c>
      <c r="BY181" s="9" t="str">
        <f t="shared" si="187"/>
        <v/>
      </c>
      <c r="BZ181" s="9" t="str">
        <f t="shared" si="188"/>
        <v/>
      </c>
      <c r="CA181" s="21" t="str">
        <f t="shared" si="189"/>
        <v/>
      </c>
      <c r="CB181" s="21" t="str">
        <f t="shared" si="190"/>
        <v/>
      </c>
      <c r="CC181" s="9" t="str">
        <f t="shared" si="220"/>
        <v/>
      </c>
      <c r="CD181" s="9" t="str">
        <f t="shared" si="191"/>
        <v/>
      </c>
      <c r="CE181" s="9" t="str">
        <f t="shared" si="192"/>
        <v/>
      </c>
      <c r="CF181" s="9" t="e">
        <f ca="1">IF(AND($AX$3&lt;&gt;"",CA181&lt;&gt;"",CC181&gt;=IF(CC182="",0,CC182)),SUM(INDIRECT("ce"&amp;ROW()-CC181+1):CE181),"")</f>
        <v>#N/A</v>
      </c>
      <c r="CG181" s="9" t="e">
        <f t="shared" ca="1" si="193"/>
        <v>#N/A</v>
      </c>
      <c r="CH181" s="9" t="str">
        <f ca="1">IF(ISERROR(VLOOKUP(CG181*60,単価表!$B$4:$H$51,$AY$3,FALSE)),"",VLOOKUP(CG181*60,単価表!$B$4:$H$51,$AY$3,FALSE))</f>
        <v/>
      </c>
      <c r="CI181" s="9" t="str">
        <f ca="1">IF(CH181="","",CH181+IF(OR(TEXT($AX$3,"000000")="651000",TEXT($AX$3,"000000")="652000",TEXT($AX$3,"000000")="653000"),VLOOKUP(CG181*60,単価表!$B$4:$H$51,$AZ$3,FALSE),0))</f>
        <v/>
      </c>
      <c r="CJ181" s="9" t="str">
        <f t="shared" si="194"/>
        <v/>
      </c>
      <c r="CK181" s="9" t="str">
        <f t="shared" si="195"/>
        <v/>
      </c>
      <c r="CL181" s="9" t="str">
        <f t="shared" si="241"/>
        <v/>
      </c>
      <c r="CM181" s="9" t="str">
        <f t="shared" si="242"/>
        <v/>
      </c>
      <c r="CN181" s="21" t="str">
        <f t="shared" si="243"/>
        <v/>
      </c>
      <c r="CO181" s="21" t="str">
        <f t="shared" si="244"/>
        <v/>
      </c>
      <c r="CP181" s="10" t="str">
        <f t="shared" si="196"/>
        <v/>
      </c>
      <c r="CQ181" s="9" t="str">
        <f t="shared" si="245"/>
        <v/>
      </c>
      <c r="CR181" s="9" t="str">
        <f t="shared" si="246"/>
        <v/>
      </c>
      <c r="CS181" s="9" t="str">
        <f t="shared" si="197"/>
        <v/>
      </c>
      <c r="CT181" s="9" t="str">
        <f t="shared" si="198"/>
        <v/>
      </c>
      <c r="CU181" s="21" t="str">
        <f t="shared" si="199"/>
        <v/>
      </c>
      <c r="CV181" s="21" t="str">
        <f t="shared" si="200"/>
        <v/>
      </c>
      <c r="CW181" s="9" t="str">
        <f t="shared" si="221"/>
        <v/>
      </c>
      <c r="CX181" s="9" t="str">
        <f t="shared" si="201"/>
        <v/>
      </c>
      <c r="CY181" s="9" t="str">
        <f t="shared" si="202"/>
        <v/>
      </c>
      <c r="CZ181" s="9" t="str">
        <f t="shared" si="203"/>
        <v/>
      </c>
      <c r="DA181" s="9" t="str">
        <f t="shared" si="204"/>
        <v/>
      </c>
      <c r="DB181" s="9" t="e">
        <f ca="1">IF(AND($AX$3&lt;&gt;"",CU181&lt;&gt;"",CW181&gt;=IF(CW182="",0,CW182)),SUM(INDIRECT("da"&amp;ROW()-CW181+1):DA181),"")</f>
        <v>#N/A</v>
      </c>
      <c r="DC181" s="9" t="e">
        <f t="shared" ca="1" si="205"/>
        <v>#N/A</v>
      </c>
      <c r="DD181" s="9" t="str">
        <f ca="1">IF(ISERROR(VLOOKUP(DC181*60,単価表!$B$4:$G$51,$AY$3,FALSE)),"",VLOOKUP(DC181*60,単価表!$B$4:$G$51,$AY$3,FALSE))</f>
        <v/>
      </c>
      <c r="DE181" s="9" t="str">
        <f t="shared" si="206"/>
        <v/>
      </c>
      <c r="DF181" s="9" t="str">
        <f t="shared" si="207"/>
        <v/>
      </c>
      <c r="DG181" s="9" t="str">
        <f t="shared" si="247"/>
        <v/>
      </c>
      <c r="DH181" s="9" t="str">
        <f t="shared" si="248"/>
        <v/>
      </c>
      <c r="DI181" s="21" t="str">
        <f t="shared" si="249"/>
        <v/>
      </c>
      <c r="DJ181" s="21" t="str">
        <f t="shared" si="250"/>
        <v/>
      </c>
      <c r="DK181" s="10" t="str">
        <f t="shared" si="208"/>
        <v/>
      </c>
      <c r="DL181" s="9" t="str">
        <f t="shared" si="251"/>
        <v/>
      </c>
      <c r="DM181" s="9" t="str">
        <f t="shared" si="209"/>
        <v/>
      </c>
      <c r="DN181" s="9" t="str">
        <f t="shared" si="210"/>
        <v/>
      </c>
      <c r="DO181" s="21" t="str">
        <f t="shared" si="211"/>
        <v/>
      </c>
      <c r="DP181" s="21" t="str">
        <f t="shared" si="212"/>
        <v/>
      </c>
      <c r="DQ181" s="9" t="str">
        <f t="shared" si="222"/>
        <v/>
      </c>
      <c r="DR181" s="9" t="str">
        <f t="shared" si="213"/>
        <v/>
      </c>
      <c r="DS181" s="9" t="str">
        <f t="shared" si="214"/>
        <v/>
      </c>
      <c r="DT181" s="9" t="e">
        <f ca="1">IF(AND($AX$3&lt;&gt;"",DO181&lt;&gt;"",DQ181&gt;=IF(DQ182="",0,DQ182)),SUM(INDIRECT("ds"&amp;ROW()-DQ181+1):DS181),"")</f>
        <v>#N/A</v>
      </c>
      <c r="DU181" s="9" t="e">
        <f t="shared" ca="1" si="215"/>
        <v>#N/A</v>
      </c>
      <c r="DV181" s="9" t="str">
        <f ca="1">IF(ISERROR(VLOOKUP(DU181*60,単価表!$B$4:$H$51,$AY$3,FALSE)),"",VLOOKUP(DU181*60,単価表!$B$4:$H$51,$AY$3,FALSE))</f>
        <v/>
      </c>
      <c r="DW181" s="9" t="str">
        <f ca="1">IF(DV181="","",DV181+IF(OR(TEXT($AX$3,"000000")="651000",TEXT($AX$3,"000000")="652000",TEXT($AX$3,"000000")="653000"),VLOOKUP(DU181*60,単価表!$B$4:$H$51,$AZ$3,FALSE),0))</f>
        <v/>
      </c>
      <c r="DX181" s="9" t="str">
        <f t="shared" si="216"/>
        <v/>
      </c>
      <c r="DY181" s="9" t="str">
        <f t="shared" si="217"/>
        <v/>
      </c>
      <c r="DZ181" s="9" cm="1">
        <f t="array" ref="DZ181">IF(AND($B181&lt;&gt;"",$F181&lt;&gt;"",$J181&lt;&gt;"",OR($N181&lt;&gt;"",$Q181&lt;&gt;"",$T181&lt;&gt;"")),SUM(($BE$17:$BE$192&lt;&gt;ROW($B181))*($BF$17:$BF$192=$B181)*($BH$17:$BH$192&gt;$F181)*($BG$17:$BG$192&lt;$J181)),0)</f>
        <v>0</v>
      </c>
      <c r="EA181" s="9" cm="1">
        <f t="array" ref="EA181">IF(AND($B181&lt;&gt;"",$F181&lt;&gt;"",$J181&lt;&gt;"",OR($N181&lt;&gt;"",$Q181&lt;&gt;"",$T181&lt;&gt;"")),SUM(($BY$17:$BY$192&lt;&gt;ROW($B181))*($BZ$17:$BZ$192=$B181)*($CB$17:$CB$192&gt;$F181)*($CA$17:$CA$192&lt;$J181)),0)</f>
        <v>0</v>
      </c>
      <c r="EB181" s="9" cm="1">
        <f t="array" ref="EB181">IF(AND($B181&lt;&gt;"",$F181&lt;&gt;"",$J181&lt;&gt;"",OR($N181&lt;&gt;"",$Q181&lt;&gt;"",$T181&lt;&gt;"")),SUM(($CS$17:$CS$192&lt;&gt;ROW($B181))*($CT$17:$CT$192=$B181)*($CV$17:$CV$192&gt;$F181)*($CU$17:$CU$192&lt;$J181)),0)</f>
        <v>0</v>
      </c>
      <c r="EC181" s="9" cm="1">
        <f t="array" ref="EC181">IF(AND($B181&lt;&gt;"",$F181&lt;&gt;"",$J181&lt;&gt;"",OR($N181&lt;&gt;"",$Q181&lt;&gt;"",$T181&lt;&gt;"")),SUM(($DM$17:$DM$192&lt;&gt;ROW($B181))*($DN$17:$DN$192=$B181)*($DP$17:$DP$192&gt;$F181)*($DO$17:$DO$192&lt;$J181)),0)</f>
        <v>0</v>
      </c>
      <c r="ED181" s="9">
        <f t="shared" ca="1" si="218"/>
        <v>0</v>
      </c>
    </row>
    <row r="182" spans="2:134" ht="21" customHeight="1" x14ac:dyDescent="0.4">
      <c r="B182" s="86"/>
      <c r="C182" s="86"/>
      <c r="D182" s="132" t="str">
        <f t="shared" si="234"/>
        <v/>
      </c>
      <c r="E182" s="132"/>
      <c r="F182" s="88"/>
      <c r="G182" s="88"/>
      <c r="H182" s="88"/>
      <c r="I182" s="88"/>
      <c r="J182" s="88"/>
      <c r="K182" s="88"/>
      <c r="L182" s="88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133" t="str">
        <f t="shared" si="224"/>
        <v/>
      </c>
      <c r="X182" s="133"/>
      <c r="Y182" s="133"/>
      <c r="Z182" s="133" t="str">
        <f t="shared" si="225"/>
        <v/>
      </c>
      <c r="AA182" s="133"/>
      <c r="AB182" s="133"/>
      <c r="AC182" s="134" t="str">
        <f t="shared" si="226"/>
        <v/>
      </c>
      <c r="AD182" s="134"/>
      <c r="AE182" s="134"/>
      <c r="AF182" s="134"/>
      <c r="AG182" s="134" t="str">
        <f t="shared" si="227"/>
        <v/>
      </c>
      <c r="AH182" s="134"/>
      <c r="AI182" s="134"/>
      <c r="AJ182" s="134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20"/>
      <c r="AX182" s="10" t="str">
        <f t="shared" si="235"/>
        <v/>
      </c>
      <c r="AY182" s="10" t="str">
        <f t="shared" si="236"/>
        <v/>
      </c>
      <c r="AZ182" s="21" t="str">
        <f t="shared" si="237"/>
        <v/>
      </c>
      <c r="BA182" s="21" t="str">
        <f t="shared" si="238"/>
        <v/>
      </c>
      <c r="BB182" s="10" t="str">
        <f t="shared" si="223"/>
        <v/>
      </c>
      <c r="BC182" s="10" t="str">
        <f t="shared" si="239"/>
        <v/>
      </c>
      <c r="BD182" s="10" t="str">
        <f t="shared" si="240"/>
        <v/>
      </c>
      <c r="BE182" s="9" t="str">
        <f t="shared" si="176"/>
        <v/>
      </c>
      <c r="BF182" s="9" t="str">
        <f t="shared" si="177"/>
        <v/>
      </c>
      <c r="BG182" s="21" t="str">
        <f t="shared" si="178"/>
        <v/>
      </c>
      <c r="BH182" s="21" t="str">
        <f t="shared" si="179"/>
        <v/>
      </c>
      <c r="BI182" s="9" t="str">
        <f t="shared" si="219"/>
        <v/>
      </c>
      <c r="BJ182" s="10" t="str">
        <f t="shared" si="180"/>
        <v/>
      </c>
      <c r="BK182" s="9" t="str">
        <f t="shared" si="181"/>
        <v/>
      </c>
      <c r="BL182" s="9" t="str">
        <f t="shared" si="182"/>
        <v/>
      </c>
      <c r="BM182" s="9" t="str">
        <f t="shared" si="183"/>
        <v/>
      </c>
      <c r="BN182" s="9" t="e">
        <f ca="1">IF(AND($AX$3&lt;&gt;"",BG182&lt;&gt;"",BI182&gt;=IF(BI183="",0,BI183)),SUM(INDIRECT("bm"&amp;ROW()-BI182+1):BM182),"")</f>
        <v>#N/A</v>
      </c>
      <c r="BO182" s="9" t="e">
        <f t="shared" ca="1" si="184"/>
        <v>#N/A</v>
      </c>
      <c r="BP182" s="9" t="str">
        <f ca="1">IF(ISERROR(VLOOKUP(BO182*60,単価表!$B$4:$H$51,$AY$3,FALSE)),"",VLOOKUP(BO182*60,単価表!$B$4:$H$51,$AY$3,FALSE))</f>
        <v/>
      </c>
      <c r="BQ182" s="9" t="str">
        <f t="shared" si="185"/>
        <v/>
      </c>
      <c r="BR182" s="9" t="str">
        <f t="shared" si="186"/>
        <v/>
      </c>
      <c r="BS182" s="9" t="str">
        <f t="shared" si="228"/>
        <v/>
      </c>
      <c r="BT182" s="9" t="str">
        <f t="shared" si="229"/>
        <v/>
      </c>
      <c r="BU182" s="21" t="str">
        <f t="shared" si="230"/>
        <v/>
      </c>
      <c r="BV182" s="21" t="str">
        <f t="shared" si="231"/>
        <v/>
      </c>
      <c r="BW182" s="10" t="str">
        <f t="shared" si="232"/>
        <v/>
      </c>
      <c r="BX182" s="9" t="str">
        <f t="shared" si="233"/>
        <v/>
      </c>
      <c r="BY182" s="9" t="str">
        <f t="shared" si="187"/>
        <v/>
      </c>
      <c r="BZ182" s="9" t="str">
        <f t="shared" si="188"/>
        <v/>
      </c>
      <c r="CA182" s="21" t="str">
        <f t="shared" si="189"/>
        <v/>
      </c>
      <c r="CB182" s="21" t="str">
        <f t="shared" si="190"/>
        <v/>
      </c>
      <c r="CC182" s="9" t="str">
        <f t="shared" si="220"/>
        <v/>
      </c>
      <c r="CD182" s="9" t="str">
        <f t="shared" si="191"/>
        <v/>
      </c>
      <c r="CE182" s="9" t="str">
        <f t="shared" si="192"/>
        <v/>
      </c>
      <c r="CF182" s="9" t="e">
        <f ca="1">IF(AND($AX$3&lt;&gt;"",CA182&lt;&gt;"",CC182&gt;=IF(CC183="",0,CC183)),SUM(INDIRECT("ce"&amp;ROW()-CC182+1):CE182),"")</f>
        <v>#N/A</v>
      </c>
      <c r="CG182" s="9" t="e">
        <f t="shared" ca="1" si="193"/>
        <v>#N/A</v>
      </c>
      <c r="CH182" s="9" t="str">
        <f ca="1">IF(ISERROR(VLOOKUP(CG182*60,単価表!$B$4:$H$51,$AY$3,FALSE)),"",VLOOKUP(CG182*60,単価表!$B$4:$H$51,$AY$3,FALSE))</f>
        <v/>
      </c>
      <c r="CI182" s="9" t="str">
        <f ca="1">IF(CH182="","",CH182+IF(OR(TEXT($AX$3,"000000")="651000",TEXT($AX$3,"000000")="652000",TEXT($AX$3,"000000")="653000"),VLOOKUP(CG182*60,単価表!$B$4:$H$51,$AZ$3,FALSE),0))</f>
        <v/>
      </c>
      <c r="CJ182" s="9" t="str">
        <f t="shared" si="194"/>
        <v/>
      </c>
      <c r="CK182" s="9" t="str">
        <f t="shared" si="195"/>
        <v/>
      </c>
      <c r="CL182" s="9" t="str">
        <f t="shared" si="241"/>
        <v/>
      </c>
      <c r="CM182" s="9" t="str">
        <f t="shared" si="242"/>
        <v/>
      </c>
      <c r="CN182" s="21" t="str">
        <f t="shared" si="243"/>
        <v/>
      </c>
      <c r="CO182" s="21" t="str">
        <f t="shared" si="244"/>
        <v/>
      </c>
      <c r="CP182" s="10" t="str">
        <f t="shared" si="196"/>
        <v/>
      </c>
      <c r="CQ182" s="9" t="str">
        <f t="shared" si="245"/>
        <v/>
      </c>
      <c r="CR182" s="9" t="str">
        <f t="shared" si="246"/>
        <v/>
      </c>
      <c r="CS182" s="9" t="str">
        <f t="shared" si="197"/>
        <v/>
      </c>
      <c r="CT182" s="9" t="str">
        <f t="shared" si="198"/>
        <v/>
      </c>
      <c r="CU182" s="21" t="str">
        <f t="shared" si="199"/>
        <v/>
      </c>
      <c r="CV182" s="21" t="str">
        <f t="shared" si="200"/>
        <v/>
      </c>
      <c r="CW182" s="9" t="str">
        <f t="shared" si="221"/>
        <v/>
      </c>
      <c r="CX182" s="9" t="str">
        <f t="shared" si="201"/>
        <v/>
      </c>
      <c r="CY182" s="9" t="str">
        <f t="shared" si="202"/>
        <v/>
      </c>
      <c r="CZ182" s="9" t="str">
        <f t="shared" si="203"/>
        <v/>
      </c>
      <c r="DA182" s="9" t="str">
        <f t="shared" si="204"/>
        <v/>
      </c>
      <c r="DB182" s="9" t="e">
        <f ca="1">IF(AND($AX$3&lt;&gt;"",CU182&lt;&gt;"",CW182&gt;=IF(CW183="",0,CW183)),SUM(INDIRECT("da"&amp;ROW()-CW182+1):DA182),"")</f>
        <v>#N/A</v>
      </c>
      <c r="DC182" s="9" t="e">
        <f t="shared" ca="1" si="205"/>
        <v>#N/A</v>
      </c>
      <c r="DD182" s="9" t="str">
        <f ca="1">IF(ISERROR(VLOOKUP(DC182*60,単価表!$B$4:$G$51,$AY$3,FALSE)),"",VLOOKUP(DC182*60,単価表!$B$4:$G$51,$AY$3,FALSE))</f>
        <v/>
      </c>
      <c r="DE182" s="9" t="str">
        <f t="shared" si="206"/>
        <v/>
      </c>
      <c r="DF182" s="9" t="str">
        <f t="shared" si="207"/>
        <v/>
      </c>
      <c r="DG182" s="9" t="str">
        <f t="shared" si="247"/>
        <v/>
      </c>
      <c r="DH182" s="9" t="str">
        <f t="shared" si="248"/>
        <v/>
      </c>
      <c r="DI182" s="21" t="str">
        <f t="shared" si="249"/>
        <v/>
      </c>
      <c r="DJ182" s="21" t="str">
        <f t="shared" si="250"/>
        <v/>
      </c>
      <c r="DK182" s="10" t="str">
        <f t="shared" si="208"/>
        <v/>
      </c>
      <c r="DL182" s="9" t="str">
        <f t="shared" si="251"/>
        <v/>
      </c>
      <c r="DM182" s="9" t="str">
        <f t="shared" si="209"/>
        <v/>
      </c>
      <c r="DN182" s="9" t="str">
        <f t="shared" si="210"/>
        <v/>
      </c>
      <c r="DO182" s="21" t="str">
        <f t="shared" si="211"/>
        <v/>
      </c>
      <c r="DP182" s="21" t="str">
        <f t="shared" si="212"/>
        <v/>
      </c>
      <c r="DQ182" s="9" t="str">
        <f t="shared" si="222"/>
        <v/>
      </c>
      <c r="DR182" s="9" t="str">
        <f t="shared" si="213"/>
        <v/>
      </c>
      <c r="DS182" s="9" t="str">
        <f t="shared" si="214"/>
        <v/>
      </c>
      <c r="DT182" s="9" t="e">
        <f ca="1">IF(AND($AX$3&lt;&gt;"",DO182&lt;&gt;"",DQ182&gt;=IF(DQ183="",0,DQ183)),SUM(INDIRECT("ds"&amp;ROW()-DQ182+1):DS182),"")</f>
        <v>#N/A</v>
      </c>
      <c r="DU182" s="9" t="e">
        <f t="shared" ca="1" si="215"/>
        <v>#N/A</v>
      </c>
      <c r="DV182" s="9" t="str">
        <f ca="1">IF(ISERROR(VLOOKUP(DU182*60,単価表!$B$4:$H$51,$AY$3,FALSE)),"",VLOOKUP(DU182*60,単価表!$B$4:$H$51,$AY$3,FALSE))</f>
        <v/>
      </c>
      <c r="DW182" s="9" t="str">
        <f ca="1">IF(DV182="","",DV182+IF(OR(TEXT($AX$3,"000000")="651000",TEXT($AX$3,"000000")="652000",TEXT($AX$3,"000000")="653000"),VLOOKUP(DU182*60,単価表!$B$4:$H$51,$AZ$3,FALSE),0))</f>
        <v/>
      </c>
      <c r="DX182" s="9" t="str">
        <f t="shared" si="216"/>
        <v/>
      </c>
      <c r="DY182" s="9" t="str">
        <f t="shared" si="217"/>
        <v/>
      </c>
      <c r="DZ182" s="9" cm="1">
        <f t="array" ref="DZ182">IF(AND($B182&lt;&gt;"",$F182&lt;&gt;"",$J182&lt;&gt;"",OR($N182&lt;&gt;"",$Q182&lt;&gt;"",$T182&lt;&gt;"")),SUM(($BE$17:$BE$192&lt;&gt;ROW($B182))*($BF$17:$BF$192=$B182)*($BH$17:$BH$192&gt;$F182)*($BG$17:$BG$192&lt;$J182)),0)</f>
        <v>0</v>
      </c>
      <c r="EA182" s="9" cm="1">
        <f t="array" ref="EA182">IF(AND($B182&lt;&gt;"",$F182&lt;&gt;"",$J182&lt;&gt;"",OR($N182&lt;&gt;"",$Q182&lt;&gt;"",$T182&lt;&gt;"")),SUM(($BY$17:$BY$192&lt;&gt;ROW($B182))*($BZ$17:$BZ$192=$B182)*($CB$17:$CB$192&gt;$F182)*($CA$17:$CA$192&lt;$J182)),0)</f>
        <v>0</v>
      </c>
      <c r="EB182" s="9" cm="1">
        <f t="array" ref="EB182">IF(AND($B182&lt;&gt;"",$F182&lt;&gt;"",$J182&lt;&gt;"",OR($N182&lt;&gt;"",$Q182&lt;&gt;"",$T182&lt;&gt;"")),SUM(($CS$17:$CS$192&lt;&gt;ROW($B182))*($CT$17:$CT$192=$B182)*($CV$17:$CV$192&gt;$F182)*($CU$17:$CU$192&lt;$J182)),0)</f>
        <v>0</v>
      </c>
      <c r="EC182" s="9" cm="1">
        <f t="array" ref="EC182">IF(AND($B182&lt;&gt;"",$F182&lt;&gt;"",$J182&lt;&gt;"",OR($N182&lt;&gt;"",$Q182&lt;&gt;"",$T182&lt;&gt;"")),SUM(($DM$17:$DM$192&lt;&gt;ROW($B182))*($DN$17:$DN$192=$B182)*($DP$17:$DP$192&gt;$F182)*($DO$17:$DO$192&lt;$J182)),0)</f>
        <v>0</v>
      </c>
      <c r="ED182" s="9">
        <f t="shared" ca="1" si="218"/>
        <v>0</v>
      </c>
    </row>
    <row r="183" spans="2:134" ht="21" customHeight="1" x14ac:dyDescent="0.4">
      <c r="B183" s="86"/>
      <c r="C183" s="86"/>
      <c r="D183" s="132" t="str">
        <f t="shared" si="234"/>
        <v/>
      </c>
      <c r="E183" s="132"/>
      <c r="F183" s="88"/>
      <c r="G183" s="88"/>
      <c r="H183" s="88"/>
      <c r="I183" s="88"/>
      <c r="J183" s="88"/>
      <c r="K183" s="88"/>
      <c r="L183" s="88"/>
      <c r="M183" s="88"/>
      <c r="N183" s="89"/>
      <c r="O183" s="89"/>
      <c r="P183" s="89"/>
      <c r="Q183" s="89"/>
      <c r="R183" s="89"/>
      <c r="S183" s="89"/>
      <c r="T183" s="89"/>
      <c r="U183" s="89"/>
      <c r="V183" s="89"/>
      <c r="W183" s="133" t="str">
        <f t="shared" si="224"/>
        <v/>
      </c>
      <c r="X183" s="133"/>
      <c r="Y183" s="133"/>
      <c r="Z183" s="133" t="str">
        <f t="shared" si="225"/>
        <v/>
      </c>
      <c r="AA183" s="133"/>
      <c r="AB183" s="133"/>
      <c r="AC183" s="134" t="str">
        <f t="shared" si="226"/>
        <v/>
      </c>
      <c r="AD183" s="134"/>
      <c r="AE183" s="134"/>
      <c r="AF183" s="134"/>
      <c r="AG183" s="134" t="str">
        <f t="shared" si="227"/>
        <v/>
      </c>
      <c r="AH183" s="134"/>
      <c r="AI183" s="134"/>
      <c r="AJ183" s="134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20"/>
      <c r="AX183" s="10" t="str">
        <f t="shared" si="235"/>
        <v/>
      </c>
      <c r="AY183" s="10" t="str">
        <f t="shared" si="236"/>
        <v/>
      </c>
      <c r="AZ183" s="21" t="str">
        <f t="shared" si="237"/>
        <v/>
      </c>
      <c r="BA183" s="21" t="str">
        <f t="shared" si="238"/>
        <v/>
      </c>
      <c r="BB183" s="10" t="str">
        <f t="shared" si="223"/>
        <v/>
      </c>
      <c r="BC183" s="10" t="str">
        <f t="shared" si="239"/>
        <v/>
      </c>
      <c r="BD183" s="10" t="str">
        <f t="shared" si="240"/>
        <v/>
      </c>
      <c r="BE183" s="9" t="str">
        <f t="shared" si="176"/>
        <v/>
      </c>
      <c r="BF183" s="9" t="str">
        <f t="shared" si="177"/>
        <v/>
      </c>
      <c r="BG183" s="21" t="str">
        <f t="shared" si="178"/>
        <v/>
      </c>
      <c r="BH183" s="21" t="str">
        <f t="shared" si="179"/>
        <v/>
      </c>
      <c r="BI183" s="9" t="str">
        <f t="shared" si="219"/>
        <v/>
      </c>
      <c r="BJ183" s="10" t="str">
        <f t="shared" si="180"/>
        <v/>
      </c>
      <c r="BK183" s="9" t="str">
        <f t="shared" si="181"/>
        <v/>
      </c>
      <c r="BL183" s="9" t="str">
        <f t="shared" si="182"/>
        <v/>
      </c>
      <c r="BM183" s="9" t="str">
        <f t="shared" si="183"/>
        <v/>
      </c>
      <c r="BN183" s="9" t="e">
        <f ca="1">IF(AND($AX$3&lt;&gt;"",BG183&lt;&gt;"",BI183&gt;=IF(BI184="",0,BI184)),SUM(INDIRECT("bm"&amp;ROW()-BI183+1):BM183),"")</f>
        <v>#N/A</v>
      </c>
      <c r="BO183" s="9" t="e">
        <f t="shared" ca="1" si="184"/>
        <v>#N/A</v>
      </c>
      <c r="BP183" s="9" t="str">
        <f ca="1">IF(ISERROR(VLOOKUP(BO183*60,単価表!$B$4:$H$51,$AY$3,FALSE)),"",VLOOKUP(BO183*60,単価表!$B$4:$H$51,$AY$3,FALSE))</f>
        <v/>
      </c>
      <c r="BQ183" s="9" t="str">
        <f t="shared" si="185"/>
        <v/>
      </c>
      <c r="BR183" s="9" t="str">
        <f t="shared" si="186"/>
        <v/>
      </c>
      <c r="BS183" s="9" t="str">
        <f t="shared" si="228"/>
        <v/>
      </c>
      <c r="BT183" s="9" t="str">
        <f t="shared" si="229"/>
        <v/>
      </c>
      <c r="BU183" s="21" t="str">
        <f t="shared" si="230"/>
        <v/>
      </c>
      <c r="BV183" s="21" t="str">
        <f t="shared" si="231"/>
        <v/>
      </c>
      <c r="BW183" s="10" t="str">
        <f t="shared" si="232"/>
        <v/>
      </c>
      <c r="BX183" s="9" t="str">
        <f t="shared" si="233"/>
        <v/>
      </c>
      <c r="BY183" s="9" t="str">
        <f t="shared" si="187"/>
        <v/>
      </c>
      <c r="BZ183" s="9" t="str">
        <f t="shared" si="188"/>
        <v/>
      </c>
      <c r="CA183" s="21" t="str">
        <f t="shared" si="189"/>
        <v/>
      </c>
      <c r="CB183" s="21" t="str">
        <f t="shared" si="190"/>
        <v/>
      </c>
      <c r="CC183" s="9" t="str">
        <f t="shared" si="220"/>
        <v/>
      </c>
      <c r="CD183" s="9" t="str">
        <f t="shared" si="191"/>
        <v/>
      </c>
      <c r="CE183" s="9" t="str">
        <f t="shared" si="192"/>
        <v/>
      </c>
      <c r="CF183" s="9" t="e">
        <f ca="1">IF(AND($AX$3&lt;&gt;"",CA183&lt;&gt;"",CC183&gt;=IF(CC184="",0,CC184)),SUM(INDIRECT("ce"&amp;ROW()-CC183+1):CE183),"")</f>
        <v>#N/A</v>
      </c>
      <c r="CG183" s="9" t="e">
        <f t="shared" ca="1" si="193"/>
        <v>#N/A</v>
      </c>
      <c r="CH183" s="9" t="str">
        <f ca="1">IF(ISERROR(VLOOKUP(CG183*60,単価表!$B$4:$H$51,$AY$3,FALSE)),"",VLOOKUP(CG183*60,単価表!$B$4:$H$51,$AY$3,FALSE))</f>
        <v/>
      </c>
      <c r="CI183" s="9" t="str">
        <f ca="1">IF(CH183="","",CH183+IF(OR(TEXT($AX$3,"000000")="651000",TEXT($AX$3,"000000")="652000",TEXT($AX$3,"000000")="653000"),VLOOKUP(CG183*60,単価表!$B$4:$H$51,$AZ$3,FALSE),0))</f>
        <v/>
      </c>
      <c r="CJ183" s="9" t="str">
        <f t="shared" si="194"/>
        <v/>
      </c>
      <c r="CK183" s="9" t="str">
        <f t="shared" si="195"/>
        <v/>
      </c>
      <c r="CL183" s="9" t="str">
        <f t="shared" si="241"/>
        <v/>
      </c>
      <c r="CM183" s="9" t="str">
        <f t="shared" si="242"/>
        <v/>
      </c>
      <c r="CN183" s="21" t="str">
        <f t="shared" si="243"/>
        <v/>
      </c>
      <c r="CO183" s="21" t="str">
        <f t="shared" si="244"/>
        <v/>
      </c>
      <c r="CP183" s="10" t="str">
        <f t="shared" si="196"/>
        <v/>
      </c>
      <c r="CQ183" s="9" t="str">
        <f t="shared" si="245"/>
        <v/>
      </c>
      <c r="CR183" s="9" t="str">
        <f t="shared" si="246"/>
        <v/>
      </c>
      <c r="CS183" s="9" t="str">
        <f t="shared" si="197"/>
        <v/>
      </c>
      <c r="CT183" s="9" t="str">
        <f t="shared" si="198"/>
        <v/>
      </c>
      <c r="CU183" s="21" t="str">
        <f t="shared" si="199"/>
        <v/>
      </c>
      <c r="CV183" s="21" t="str">
        <f t="shared" si="200"/>
        <v/>
      </c>
      <c r="CW183" s="9" t="str">
        <f t="shared" si="221"/>
        <v/>
      </c>
      <c r="CX183" s="9" t="str">
        <f t="shared" si="201"/>
        <v/>
      </c>
      <c r="CY183" s="9" t="str">
        <f t="shared" si="202"/>
        <v/>
      </c>
      <c r="CZ183" s="9" t="str">
        <f t="shared" si="203"/>
        <v/>
      </c>
      <c r="DA183" s="9" t="str">
        <f t="shared" si="204"/>
        <v/>
      </c>
      <c r="DB183" s="9" t="e">
        <f ca="1">IF(AND($AX$3&lt;&gt;"",CU183&lt;&gt;"",CW183&gt;=IF(CW184="",0,CW184)),SUM(INDIRECT("da"&amp;ROW()-CW183+1):DA183),"")</f>
        <v>#N/A</v>
      </c>
      <c r="DC183" s="9" t="e">
        <f t="shared" ca="1" si="205"/>
        <v>#N/A</v>
      </c>
      <c r="DD183" s="9" t="str">
        <f ca="1">IF(ISERROR(VLOOKUP(DC183*60,単価表!$B$4:$G$51,$AY$3,FALSE)),"",VLOOKUP(DC183*60,単価表!$B$4:$G$51,$AY$3,FALSE))</f>
        <v/>
      </c>
      <c r="DE183" s="9" t="str">
        <f t="shared" si="206"/>
        <v/>
      </c>
      <c r="DF183" s="9" t="str">
        <f t="shared" si="207"/>
        <v/>
      </c>
      <c r="DG183" s="9" t="str">
        <f t="shared" si="247"/>
        <v/>
      </c>
      <c r="DH183" s="9" t="str">
        <f t="shared" si="248"/>
        <v/>
      </c>
      <c r="DI183" s="21" t="str">
        <f t="shared" si="249"/>
        <v/>
      </c>
      <c r="DJ183" s="21" t="str">
        <f t="shared" si="250"/>
        <v/>
      </c>
      <c r="DK183" s="10" t="str">
        <f t="shared" si="208"/>
        <v/>
      </c>
      <c r="DL183" s="9" t="str">
        <f t="shared" si="251"/>
        <v/>
      </c>
      <c r="DM183" s="9" t="str">
        <f t="shared" si="209"/>
        <v/>
      </c>
      <c r="DN183" s="9" t="str">
        <f t="shared" si="210"/>
        <v/>
      </c>
      <c r="DO183" s="21" t="str">
        <f t="shared" si="211"/>
        <v/>
      </c>
      <c r="DP183" s="21" t="str">
        <f t="shared" si="212"/>
        <v/>
      </c>
      <c r="DQ183" s="9" t="str">
        <f t="shared" si="222"/>
        <v/>
      </c>
      <c r="DR183" s="9" t="str">
        <f t="shared" si="213"/>
        <v/>
      </c>
      <c r="DS183" s="9" t="str">
        <f t="shared" si="214"/>
        <v/>
      </c>
      <c r="DT183" s="9" t="e">
        <f ca="1">IF(AND($AX$3&lt;&gt;"",DO183&lt;&gt;"",DQ183&gt;=IF(DQ184="",0,DQ184)),SUM(INDIRECT("ds"&amp;ROW()-DQ183+1):DS183),"")</f>
        <v>#N/A</v>
      </c>
      <c r="DU183" s="9" t="e">
        <f t="shared" ca="1" si="215"/>
        <v>#N/A</v>
      </c>
      <c r="DV183" s="9" t="str">
        <f ca="1">IF(ISERROR(VLOOKUP(DU183*60,単価表!$B$4:$H$51,$AY$3,FALSE)),"",VLOOKUP(DU183*60,単価表!$B$4:$H$51,$AY$3,FALSE))</f>
        <v/>
      </c>
      <c r="DW183" s="9" t="str">
        <f ca="1">IF(DV183="","",DV183+IF(OR(TEXT($AX$3,"000000")="651000",TEXT($AX$3,"000000")="652000",TEXT($AX$3,"000000")="653000"),VLOOKUP(DU183*60,単価表!$B$4:$H$51,$AZ$3,FALSE),0))</f>
        <v/>
      </c>
      <c r="DX183" s="9" t="str">
        <f t="shared" si="216"/>
        <v/>
      </c>
      <c r="DY183" s="9" t="str">
        <f t="shared" si="217"/>
        <v/>
      </c>
      <c r="DZ183" s="9" cm="1">
        <f t="array" ref="DZ183">IF(AND($B183&lt;&gt;"",$F183&lt;&gt;"",$J183&lt;&gt;"",OR($N183&lt;&gt;"",$Q183&lt;&gt;"",$T183&lt;&gt;"")),SUM(($BE$17:$BE$192&lt;&gt;ROW($B183))*($BF$17:$BF$192=$B183)*($BH$17:$BH$192&gt;$F183)*($BG$17:$BG$192&lt;$J183)),0)</f>
        <v>0</v>
      </c>
      <c r="EA183" s="9" cm="1">
        <f t="array" ref="EA183">IF(AND($B183&lt;&gt;"",$F183&lt;&gt;"",$J183&lt;&gt;"",OR($N183&lt;&gt;"",$Q183&lt;&gt;"",$T183&lt;&gt;"")),SUM(($BY$17:$BY$192&lt;&gt;ROW($B183))*($BZ$17:$BZ$192=$B183)*($CB$17:$CB$192&gt;$F183)*($CA$17:$CA$192&lt;$J183)),0)</f>
        <v>0</v>
      </c>
      <c r="EB183" s="9" cm="1">
        <f t="array" ref="EB183">IF(AND($B183&lt;&gt;"",$F183&lt;&gt;"",$J183&lt;&gt;"",OR($N183&lt;&gt;"",$Q183&lt;&gt;"",$T183&lt;&gt;"")),SUM(($CS$17:$CS$192&lt;&gt;ROW($B183))*($CT$17:$CT$192=$B183)*($CV$17:$CV$192&gt;$F183)*($CU$17:$CU$192&lt;$J183)),0)</f>
        <v>0</v>
      </c>
      <c r="EC183" s="9" cm="1">
        <f t="array" ref="EC183">IF(AND($B183&lt;&gt;"",$F183&lt;&gt;"",$J183&lt;&gt;"",OR($N183&lt;&gt;"",$Q183&lt;&gt;"",$T183&lt;&gt;"")),SUM(($DM$17:$DM$192&lt;&gt;ROW($B183))*($DN$17:$DN$192=$B183)*($DP$17:$DP$192&gt;$F183)*($DO$17:$DO$192&lt;$J183)),0)</f>
        <v>0</v>
      </c>
      <c r="ED183" s="9">
        <f t="shared" ca="1" si="218"/>
        <v>0</v>
      </c>
    </row>
    <row r="184" spans="2:134" ht="21" customHeight="1" x14ac:dyDescent="0.4">
      <c r="B184" s="86"/>
      <c r="C184" s="86"/>
      <c r="D184" s="132" t="str">
        <f t="shared" si="234"/>
        <v/>
      </c>
      <c r="E184" s="132"/>
      <c r="F184" s="88"/>
      <c r="G184" s="88"/>
      <c r="H184" s="88"/>
      <c r="I184" s="88"/>
      <c r="J184" s="88"/>
      <c r="K184" s="88"/>
      <c r="L184" s="88"/>
      <c r="M184" s="88"/>
      <c r="N184" s="89"/>
      <c r="O184" s="89"/>
      <c r="P184" s="89"/>
      <c r="Q184" s="89"/>
      <c r="R184" s="89"/>
      <c r="S184" s="89"/>
      <c r="T184" s="89"/>
      <c r="U184" s="89"/>
      <c r="V184" s="89"/>
      <c r="W184" s="133" t="str">
        <f t="shared" si="224"/>
        <v/>
      </c>
      <c r="X184" s="133"/>
      <c r="Y184" s="133"/>
      <c r="Z184" s="133" t="str">
        <f t="shared" si="225"/>
        <v/>
      </c>
      <c r="AA184" s="133"/>
      <c r="AB184" s="133"/>
      <c r="AC184" s="134" t="str">
        <f t="shared" si="226"/>
        <v/>
      </c>
      <c r="AD184" s="134"/>
      <c r="AE184" s="134"/>
      <c r="AF184" s="134"/>
      <c r="AG184" s="134" t="str">
        <f t="shared" si="227"/>
        <v/>
      </c>
      <c r="AH184" s="134"/>
      <c r="AI184" s="134"/>
      <c r="AJ184" s="134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20"/>
      <c r="AX184" s="10" t="str">
        <f t="shared" si="235"/>
        <v/>
      </c>
      <c r="AY184" s="10" t="str">
        <f t="shared" si="236"/>
        <v/>
      </c>
      <c r="AZ184" s="21" t="str">
        <f t="shared" si="237"/>
        <v/>
      </c>
      <c r="BA184" s="21" t="str">
        <f t="shared" si="238"/>
        <v/>
      </c>
      <c r="BB184" s="10" t="str">
        <f t="shared" si="223"/>
        <v/>
      </c>
      <c r="BC184" s="10" t="str">
        <f t="shared" si="239"/>
        <v/>
      </c>
      <c r="BD184" s="10" t="str">
        <f t="shared" si="240"/>
        <v/>
      </c>
      <c r="BE184" s="9" t="str">
        <f t="shared" si="176"/>
        <v/>
      </c>
      <c r="BF184" s="9" t="str">
        <f t="shared" si="177"/>
        <v/>
      </c>
      <c r="BG184" s="21" t="str">
        <f t="shared" si="178"/>
        <v/>
      </c>
      <c r="BH184" s="21" t="str">
        <f t="shared" si="179"/>
        <v/>
      </c>
      <c r="BI184" s="9" t="str">
        <f t="shared" si="219"/>
        <v/>
      </c>
      <c r="BJ184" s="10" t="str">
        <f t="shared" si="180"/>
        <v/>
      </c>
      <c r="BK184" s="9" t="str">
        <f t="shared" si="181"/>
        <v/>
      </c>
      <c r="BL184" s="9" t="str">
        <f t="shared" si="182"/>
        <v/>
      </c>
      <c r="BM184" s="9" t="str">
        <f t="shared" si="183"/>
        <v/>
      </c>
      <c r="BN184" s="9" t="e">
        <f ca="1">IF(AND($AX$3&lt;&gt;"",BG184&lt;&gt;"",BI184&gt;=IF(BI185="",0,BI185)),SUM(INDIRECT("bm"&amp;ROW()-BI184+1):BM184),"")</f>
        <v>#N/A</v>
      </c>
      <c r="BO184" s="9" t="e">
        <f t="shared" ca="1" si="184"/>
        <v>#N/A</v>
      </c>
      <c r="BP184" s="9" t="str">
        <f ca="1">IF(ISERROR(VLOOKUP(BO184*60,単価表!$B$4:$H$51,$AY$3,FALSE)),"",VLOOKUP(BO184*60,単価表!$B$4:$H$51,$AY$3,FALSE))</f>
        <v/>
      </c>
      <c r="BQ184" s="9" t="str">
        <f t="shared" si="185"/>
        <v/>
      </c>
      <c r="BR184" s="9" t="str">
        <f t="shared" si="186"/>
        <v/>
      </c>
      <c r="BS184" s="9" t="str">
        <f t="shared" si="228"/>
        <v/>
      </c>
      <c r="BT184" s="9" t="str">
        <f t="shared" si="229"/>
        <v/>
      </c>
      <c r="BU184" s="21" t="str">
        <f t="shared" si="230"/>
        <v/>
      </c>
      <c r="BV184" s="21" t="str">
        <f t="shared" si="231"/>
        <v/>
      </c>
      <c r="BW184" s="10" t="str">
        <f t="shared" si="232"/>
        <v/>
      </c>
      <c r="BX184" s="9" t="str">
        <f t="shared" si="233"/>
        <v/>
      </c>
      <c r="BY184" s="9" t="str">
        <f t="shared" si="187"/>
        <v/>
      </c>
      <c r="BZ184" s="9" t="str">
        <f t="shared" si="188"/>
        <v/>
      </c>
      <c r="CA184" s="21" t="str">
        <f t="shared" si="189"/>
        <v/>
      </c>
      <c r="CB184" s="21" t="str">
        <f t="shared" si="190"/>
        <v/>
      </c>
      <c r="CC184" s="9" t="str">
        <f t="shared" si="220"/>
        <v/>
      </c>
      <c r="CD184" s="9" t="str">
        <f t="shared" si="191"/>
        <v/>
      </c>
      <c r="CE184" s="9" t="str">
        <f t="shared" si="192"/>
        <v/>
      </c>
      <c r="CF184" s="9" t="e">
        <f ca="1">IF(AND($AX$3&lt;&gt;"",CA184&lt;&gt;"",CC184&gt;=IF(CC185="",0,CC185)),SUM(INDIRECT("ce"&amp;ROW()-CC184+1):CE184),"")</f>
        <v>#N/A</v>
      </c>
      <c r="CG184" s="9" t="e">
        <f t="shared" ca="1" si="193"/>
        <v>#N/A</v>
      </c>
      <c r="CH184" s="9" t="str">
        <f ca="1">IF(ISERROR(VLOOKUP(CG184*60,単価表!$B$4:$H$51,$AY$3,FALSE)),"",VLOOKUP(CG184*60,単価表!$B$4:$H$51,$AY$3,FALSE))</f>
        <v/>
      </c>
      <c r="CI184" s="9" t="str">
        <f ca="1">IF(CH184="","",CH184+IF(OR(TEXT($AX$3,"000000")="651000",TEXT($AX$3,"000000")="652000",TEXT($AX$3,"000000")="653000"),VLOOKUP(CG184*60,単価表!$B$4:$H$51,$AZ$3,FALSE),0))</f>
        <v/>
      </c>
      <c r="CJ184" s="9" t="str">
        <f t="shared" si="194"/>
        <v/>
      </c>
      <c r="CK184" s="9" t="str">
        <f t="shared" si="195"/>
        <v/>
      </c>
      <c r="CL184" s="9" t="str">
        <f t="shared" si="241"/>
        <v/>
      </c>
      <c r="CM184" s="9" t="str">
        <f t="shared" si="242"/>
        <v/>
      </c>
      <c r="CN184" s="21" t="str">
        <f t="shared" si="243"/>
        <v/>
      </c>
      <c r="CO184" s="21" t="str">
        <f t="shared" si="244"/>
        <v/>
      </c>
      <c r="CP184" s="10" t="str">
        <f t="shared" si="196"/>
        <v/>
      </c>
      <c r="CQ184" s="9" t="str">
        <f t="shared" si="245"/>
        <v/>
      </c>
      <c r="CR184" s="9" t="str">
        <f t="shared" si="246"/>
        <v/>
      </c>
      <c r="CS184" s="9" t="str">
        <f t="shared" si="197"/>
        <v/>
      </c>
      <c r="CT184" s="9" t="str">
        <f t="shared" si="198"/>
        <v/>
      </c>
      <c r="CU184" s="21" t="str">
        <f t="shared" si="199"/>
        <v/>
      </c>
      <c r="CV184" s="21" t="str">
        <f t="shared" si="200"/>
        <v/>
      </c>
      <c r="CW184" s="9" t="str">
        <f t="shared" si="221"/>
        <v/>
      </c>
      <c r="CX184" s="9" t="str">
        <f t="shared" si="201"/>
        <v/>
      </c>
      <c r="CY184" s="9" t="str">
        <f t="shared" si="202"/>
        <v/>
      </c>
      <c r="CZ184" s="9" t="str">
        <f t="shared" si="203"/>
        <v/>
      </c>
      <c r="DA184" s="9" t="str">
        <f t="shared" si="204"/>
        <v/>
      </c>
      <c r="DB184" s="9" t="e">
        <f ca="1">IF(AND($AX$3&lt;&gt;"",CU184&lt;&gt;"",CW184&gt;=IF(CW185="",0,CW185)),SUM(INDIRECT("da"&amp;ROW()-CW184+1):DA184),"")</f>
        <v>#N/A</v>
      </c>
      <c r="DC184" s="9" t="e">
        <f t="shared" ca="1" si="205"/>
        <v>#N/A</v>
      </c>
      <c r="DD184" s="9" t="str">
        <f ca="1">IF(ISERROR(VLOOKUP(DC184*60,単価表!$B$4:$G$51,$AY$3,FALSE)),"",VLOOKUP(DC184*60,単価表!$B$4:$G$51,$AY$3,FALSE))</f>
        <v/>
      </c>
      <c r="DE184" s="9" t="str">
        <f t="shared" si="206"/>
        <v/>
      </c>
      <c r="DF184" s="9" t="str">
        <f t="shared" si="207"/>
        <v/>
      </c>
      <c r="DG184" s="9" t="str">
        <f t="shared" si="247"/>
        <v/>
      </c>
      <c r="DH184" s="9" t="str">
        <f t="shared" si="248"/>
        <v/>
      </c>
      <c r="DI184" s="21" t="str">
        <f t="shared" si="249"/>
        <v/>
      </c>
      <c r="DJ184" s="21" t="str">
        <f t="shared" si="250"/>
        <v/>
      </c>
      <c r="DK184" s="10" t="str">
        <f t="shared" si="208"/>
        <v/>
      </c>
      <c r="DL184" s="9" t="str">
        <f t="shared" si="251"/>
        <v/>
      </c>
      <c r="DM184" s="9" t="str">
        <f t="shared" si="209"/>
        <v/>
      </c>
      <c r="DN184" s="9" t="str">
        <f t="shared" si="210"/>
        <v/>
      </c>
      <c r="DO184" s="21" t="str">
        <f t="shared" si="211"/>
        <v/>
      </c>
      <c r="DP184" s="21" t="str">
        <f t="shared" si="212"/>
        <v/>
      </c>
      <c r="DQ184" s="9" t="str">
        <f t="shared" si="222"/>
        <v/>
      </c>
      <c r="DR184" s="9" t="str">
        <f t="shared" si="213"/>
        <v/>
      </c>
      <c r="DS184" s="9" t="str">
        <f t="shared" si="214"/>
        <v/>
      </c>
      <c r="DT184" s="9" t="e">
        <f ca="1">IF(AND($AX$3&lt;&gt;"",DO184&lt;&gt;"",DQ184&gt;=IF(DQ185="",0,DQ185)),SUM(INDIRECT("ds"&amp;ROW()-DQ184+1):DS184),"")</f>
        <v>#N/A</v>
      </c>
      <c r="DU184" s="9" t="e">
        <f t="shared" ca="1" si="215"/>
        <v>#N/A</v>
      </c>
      <c r="DV184" s="9" t="str">
        <f ca="1">IF(ISERROR(VLOOKUP(DU184*60,単価表!$B$4:$H$51,$AY$3,FALSE)),"",VLOOKUP(DU184*60,単価表!$B$4:$H$51,$AY$3,FALSE))</f>
        <v/>
      </c>
      <c r="DW184" s="9" t="str">
        <f ca="1">IF(DV184="","",DV184+IF(OR(TEXT($AX$3,"000000")="651000",TEXT($AX$3,"000000")="652000",TEXT($AX$3,"000000")="653000"),VLOOKUP(DU184*60,単価表!$B$4:$H$51,$AZ$3,FALSE),0))</f>
        <v/>
      </c>
      <c r="DX184" s="9" t="str">
        <f t="shared" si="216"/>
        <v/>
      </c>
      <c r="DY184" s="9" t="str">
        <f t="shared" si="217"/>
        <v/>
      </c>
      <c r="DZ184" s="9" cm="1">
        <f t="array" ref="DZ184">IF(AND($B184&lt;&gt;"",$F184&lt;&gt;"",$J184&lt;&gt;"",OR($N184&lt;&gt;"",$Q184&lt;&gt;"",$T184&lt;&gt;"")),SUM(($BE$17:$BE$192&lt;&gt;ROW($B184))*($BF$17:$BF$192=$B184)*($BH$17:$BH$192&gt;$F184)*($BG$17:$BG$192&lt;$J184)),0)</f>
        <v>0</v>
      </c>
      <c r="EA184" s="9" cm="1">
        <f t="array" ref="EA184">IF(AND($B184&lt;&gt;"",$F184&lt;&gt;"",$J184&lt;&gt;"",OR($N184&lt;&gt;"",$Q184&lt;&gt;"",$T184&lt;&gt;"")),SUM(($BY$17:$BY$192&lt;&gt;ROW($B184))*($BZ$17:$BZ$192=$B184)*($CB$17:$CB$192&gt;$F184)*($CA$17:$CA$192&lt;$J184)),0)</f>
        <v>0</v>
      </c>
      <c r="EB184" s="9" cm="1">
        <f t="array" ref="EB184">IF(AND($B184&lt;&gt;"",$F184&lt;&gt;"",$J184&lt;&gt;"",OR($N184&lt;&gt;"",$Q184&lt;&gt;"",$T184&lt;&gt;"")),SUM(($CS$17:$CS$192&lt;&gt;ROW($B184))*($CT$17:$CT$192=$B184)*($CV$17:$CV$192&gt;$F184)*($CU$17:$CU$192&lt;$J184)),0)</f>
        <v>0</v>
      </c>
      <c r="EC184" s="9" cm="1">
        <f t="array" ref="EC184">IF(AND($B184&lt;&gt;"",$F184&lt;&gt;"",$J184&lt;&gt;"",OR($N184&lt;&gt;"",$Q184&lt;&gt;"",$T184&lt;&gt;"")),SUM(($DM$17:$DM$192&lt;&gt;ROW($B184))*($DN$17:$DN$192=$B184)*($DP$17:$DP$192&gt;$F184)*($DO$17:$DO$192&lt;$J184)),0)</f>
        <v>0</v>
      </c>
      <c r="ED184" s="9">
        <f t="shared" ca="1" si="218"/>
        <v>0</v>
      </c>
    </row>
    <row r="185" spans="2:134" ht="21" customHeight="1" x14ac:dyDescent="0.4">
      <c r="B185" s="86"/>
      <c r="C185" s="86"/>
      <c r="D185" s="132" t="str">
        <f t="shared" si="234"/>
        <v/>
      </c>
      <c r="E185" s="132"/>
      <c r="F185" s="88"/>
      <c r="G185" s="88"/>
      <c r="H185" s="88"/>
      <c r="I185" s="88"/>
      <c r="J185" s="88"/>
      <c r="K185" s="88"/>
      <c r="L185" s="88"/>
      <c r="M185" s="88"/>
      <c r="N185" s="89"/>
      <c r="O185" s="89"/>
      <c r="P185" s="89"/>
      <c r="Q185" s="89"/>
      <c r="R185" s="89"/>
      <c r="S185" s="89"/>
      <c r="T185" s="89"/>
      <c r="U185" s="89"/>
      <c r="V185" s="89"/>
      <c r="W185" s="133" t="str">
        <f t="shared" si="224"/>
        <v/>
      </c>
      <c r="X185" s="133"/>
      <c r="Y185" s="133"/>
      <c r="Z185" s="133" t="str">
        <f t="shared" si="225"/>
        <v/>
      </c>
      <c r="AA185" s="133"/>
      <c r="AB185" s="133"/>
      <c r="AC185" s="134" t="str">
        <f t="shared" si="226"/>
        <v/>
      </c>
      <c r="AD185" s="134"/>
      <c r="AE185" s="134"/>
      <c r="AF185" s="134"/>
      <c r="AG185" s="134" t="str">
        <f t="shared" si="227"/>
        <v/>
      </c>
      <c r="AH185" s="134"/>
      <c r="AI185" s="134"/>
      <c r="AJ185" s="134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20"/>
      <c r="AX185" s="10" t="str">
        <f t="shared" si="235"/>
        <v/>
      </c>
      <c r="AY185" s="10" t="str">
        <f t="shared" si="236"/>
        <v/>
      </c>
      <c r="AZ185" s="21" t="str">
        <f t="shared" si="237"/>
        <v/>
      </c>
      <c r="BA185" s="21" t="str">
        <f t="shared" si="238"/>
        <v/>
      </c>
      <c r="BB185" s="10" t="str">
        <f t="shared" si="223"/>
        <v/>
      </c>
      <c r="BC185" s="10" t="str">
        <f t="shared" si="239"/>
        <v/>
      </c>
      <c r="BD185" s="10" t="str">
        <f t="shared" si="240"/>
        <v/>
      </c>
      <c r="BE185" s="9" t="str">
        <f t="shared" si="176"/>
        <v/>
      </c>
      <c r="BF185" s="9" t="str">
        <f t="shared" si="177"/>
        <v/>
      </c>
      <c r="BG185" s="21" t="str">
        <f t="shared" si="178"/>
        <v/>
      </c>
      <c r="BH185" s="21" t="str">
        <f t="shared" si="179"/>
        <v/>
      </c>
      <c r="BI185" s="9" t="str">
        <f t="shared" si="219"/>
        <v/>
      </c>
      <c r="BJ185" s="10" t="str">
        <f t="shared" si="180"/>
        <v/>
      </c>
      <c r="BK185" s="9" t="str">
        <f t="shared" si="181"/>
        <v/>
      </c>
      <c r="BL185" s="9" t="str">
        <f t="shared" si="182"/>
        <v/>
      </c>
      <c r="BM185" s="9" t="str">
        <f t="shared" si="183"/>
        <v/>
      </c>
      <c r="BN185" s="9" t="e">
        <f ca="1">IF(AND($AX$3&lt;&gt;"",BG185&lt;&gt;"",BI185&gt;=IF(BI186="",0,BI186)),SUM(INDIRECT("bm"&amp;ROW()-BI185+1):BM185),"")</f>
        <v>#N/A</v>
      </c>
      <c r="BO185" s="9" t="e">
        <f t="shared" ca="1" si="184"/>
        <v>#N/A</v>
      </c>
      <c r="BP185" s="9" t="str">
        <f ca="1">IF(ISERROR(VLOOKUP(BO185*60,単価表!$B$4:$H$51,$AY$3,FALSE)),"",VLOOKUP(BO185*60,単価表!$B$4:$H$51,$AY$3,FALSE))</f>
        <v/>
      </c>
      <c r="BQ185" s="9" t="str">
        <f t="shared" si="185"/>
        <v/>
      </c>
      <c r="BR185" s="9" t="str">
        <f t="shared" si="186"/>
        <v/>
      </c>
      <c r="BS185" s="9" t="str">
        <f t="shared" si="228"/>
        <v/>
      </c>
      <c r="BT185" s="9" t="str">
        <f t="shared" si="229"/>
        <v/>
      </c>
      <c r="BU185" s="21" t="str">
        <f t="shared" si="230"/>
        <v/>
      </c>
      <c r="BV185" s="21" t="str">
        <f t="shared" si="231"/>
        <v/>
      </c>
      <c r="BW185" s="10" t="str">
        <f t="shared" si="232"/>
        <v/>
      </c>
      <c r="BX185" s="9" t="str">
        <f t="shared" si="233"/>
        <v/>
      </c>
      <c r="BY185" s="9" t="str">
        <f t="shared" si="187"/>
        <v/>
      </c>
      <c r="BZ185" s="9" t="str">
        <f t="shared" si="188"/>
        <v/>
      </c>
      <c r="CA185" s="21" t="str">
        <f t="shared" si="189"/>
        <v/>
      </c>
      <c r="CB185" s="21" t="str">
        <f t="shared" si="190"/>
        <v/>
      </c>
      <c r="CC185" s="9" t="str">
        <f t="shared" si="220"/>
        <v/>
      </c>
      <c r="CD185" s="9" t="str">
        <f t="shared" si="191"/>
        <v/>
      </c>
      <c r="CE185" s="9" t="str">
        <f t="shared" si="192"/>
        <v/>
      </c>
      <c r="CF185" s="9" t="e">
        <f ca="1">IF(AND($AX$3&lt;&gt;"",CA185&lt;&gt;"",CC185&gt;=IF(CC186="",0,CC186)),SUM(INDIRECT("ce"&amp;ROW()-CC185+1):CE185),"")</f>
        <v>#N/A</v>
      </c>
      <c r="CG185" s="9" t="e">
        <f t="shared" ca="1" si="193"/>
        <v>#N/A</v>
      </c>
      <c r="CH185" s="9" t="str">
        <f ca="1">IF(ISERROR(VLOOKUP(CG185*60,単価表!$B$4:$H$51,$AY$3,FALSE)),"",VLOOKUP(CG185*60,単価表!$B$4:$H$51,$AY$3,FALSE))</f>
        <v/>
      </c>
      <c r="CI185" s="9" t="str">
        <f ca="1">IF(CH185="","",CH185+IF(OR(TEXT($AX$3,"000000")="651000",TEXT($AX$3,"000000")="652000",TEXT($AX$3,"000000")="653000"),VLOOKUP(CG185*60,単価表!$B$4:$H$51,$AZ$3,FALSE),0))</f>
        <v/>
      </c>
      <c r="CJ185" s="9" t="str">
        <f t="shared" si="194"/>
        <v/>
      </c>
      <c r="CK185" s="9" t="str">
        <f t="shared" si="195"/>
        <v/>
      </c>
      <c r="CL185" s="9" t="str">
        <f t="shared" si="241"/>
        <v/>
      </c>
      <c r="CM185" s="9" t="str">
        <f t="shared" si="242"/>
        <v/>
      </c>
      <c r="CN185" s="21" t="str">
        <f t="shared" si="243"/>
        <v/>
      </c>
      <c r="CO185" s="21" t="str">
        <f t="shared" si="244"/>
        <v/>
      </c>
      <c r="CP185" s="10" t="str">
        <f t="shared" si="196"/>
        <v/>
      </c>
      <c r="CQ185" s="9" t="str">
        <f t="shared" si="245"/>
        <v/>
      </c>
      <c r="CR185" s="9" t="str">
        <f t="shared" si="246"/>
        <v/>
      </c>
      <c r="CS185" s="9" t="str">
        <f t="shared" si="197"/>
        <v/>
      </c>
      <c r="CT185" s="9" t="str">
        <f t="shared" si="198"/>
        <v/>
      </c>
      <c r="CU185" s="21" t="str">
        <f t="shared" si="199"/>
        <v/>
      </c>
      <c r="CV185" s="21" t="str">
        <f t="shared" si="200"/>
        <v/>
      </c>
      <c r="CW185" s="9" t="str">
        <f t="shared" si="221"/>
        <v/>
      </c>
      <c r="CX185" s="9" t="str">
        <f t="shared" si="201"/>
        <v/>
      </c>
      <c r="CY185" s="9" t="str">
        <f t="shared" si="202"/>
        <v/>
      </c>
      <c r="CZ185" s="9" t="str">
        <f t="shared" si="203"/>
        <v/>
      </c>
      <c r="DA185" s="9" t="str">
        <f t="shared" si="204"/>
        <v/>
      </c>
      <c r="DB185" s="9" t="e">
        <f ca="1">IF(AND($AX$3&lt;&gt;"",CU185&lt;&gt;"",CW185&gt;=IF(CW186="",0,CW186)),SUM(INDIRECT("da"&amp;ROW()-CW185+1):DA185),"")</f>
        <v>#N/A</v>
      </c>
      <c r="DC185" s="9" t="e">
        <f t="shared" ca="1" si="205"/>
        <v>#N/A</v>
      </c>
      <c r="DD185" s="9" t="str">
        <f ca="1">IF(ISERROR(VLOOKUP(DC185*60,単価表!$B$4:$G$51,$AY$3,FALSE)),"",VLOOKUP(DC185*60,単価表!$B$4:$G$51,$AY$3,FALSE))</f>
        <v/>
      </c>
      <c r="DE185" s="9" t="str">
        <f t="shared" si="206"/>
        <v/>
      </c>
      <c r="DF185" s="9" t="str">
        <f t="shared" si="207"/>
        <v/>
      </c>
      <c r="DG185" s="9" t="str">
        <f t="shared" si="247"/>
        <v/>
      </c>
      <c r="DH185" s="9" t="str">
        <f t="shared" si="248"/>
        <v/>
      </c>
      <c r="DI185" s="21" t="str">
        <f t="shared" si="249"/>
        <v/>
      </c>
      <c r="DJ185" s="21" t="str">
        <f t="shared" si="250"/>
        <v/>
      </c>
      <c r="DK185" s="10" t="str">
        <f t="shared" si="208"/>
        <v/>
      </c>
      <c r="DL185" s="9" t="str">
        <f t="shared" si="251"/>
        <v/>
      </c>
      <c r="DM185" s="9" t="str">
        <f t="shared" si="209"/>
        <v/>
      </c>
      <c r="DN185" s="9" t="str">
        <f t="shared" si="210"/>
        <v/>
      </c>
      <c r="DO185" s="21" t="str">
        <f t="shared" si="211"/>
        <v/>
      </c>
      <c r="DP185" s="21" t="str">
        <f t="shared" si="212"/>
        <v/>
      </c>
      <c r="DQ185" s="9" t="str">
        <f t="shared" si="222"/>
        <v/>
      </c>
      <c r="DR185" s="9" t="str">
        <f t="shared" si="213"/>
        <v/>
      </c>
      <c r="DS185" s="9" t="str">
        <f t="shared" si="214"/>
        <v/>
      </c>
      <c r="DT185" s="9" t="e">
        <f ca="1">IF(AND($AX$3&lt;&gt;"",DO185&lt;&gt;"",DQ185&gt;=IF(DQ186="",0,DQ186)),SUM(INDIRECT("ds"&amp;ROW()-DQ185+1):DS185),"")</f>
        <v>#N/A</v>
      </c>
      <c r="DU185" s="9" t="e">
        <f t="shared" ca="1" si="215"/>
        <v>#N/A</v>
      </c>
      <c r="DV185" s="9" t="str">
        <f ca="1">IF(ISERROR(VLOOKUP(DU185*60,単価表!$B$4:$H$51,$AY$3,FALSE)),"",VLOOKUP(DU185*60,単価表!$B$4:$H$51,$AY$3,FALSE))</f>
        <v/>
      </c>
      <c r="DW185" s="9" t="str">
        <f ca="1">IF(DV185="","",DV185+IF(OR(TEXT($AX$3,"000000")="651000",TEXT($AX$3,"000000")="652000",TEXT($AX$3,"000000")="653000"),VLOOKUP(DU185*60,単価表!$B$4:$H$51,$AZ$3,FALSE),0))</f>
        <v/>
      </c>
      <c r="DX185" s="9" t="str">
        <f t="shared" si="216"/>
        <v/>
      </c>
      <c r="DY185" s="9" t="str">
        <f t="shared" si="217"/>
        <v/>
      </c>
      <c r="DZ185" s="9" cm="1">
        <f t="array" ref="DZ185">IF(AND($B185&lt;&gt;"",$F185&lt;&gt;"",$J185&lt;&gt;"",OR($N185&lt;&gt;"",$Q185&lt;&gt;"",$T185&lt;&gt;"")),SUM(($BE$17:$BE$192&lt;&gt;ROW($B185))*($BF$17:$BF$192=$B185)*($BH$17:$BH$192&gt;$F185)*($BG$17:$BG$192&lt;$J185)),0)</f>
        <v>0</v>
      </c>
      <c r="EA185" s="9" cm="1">
        <f t="array" ref="EA185">IF(AND($B185&lt;&gt;"",$F185&lt;&gt;"",$J185&lt;&gt;"",OR($N185&lt;&gt;"",$Q185&lt;&gt;"",$T185&lt;&gt;"")),SUM(($BY$17:$BY$192&lt;&gt;ROW($B185))*($BZ$17:$BZ$192=$B185)*($CB$17:$CB$192&gt;$F185)*($CA$17:$CA$192&lt;$J185)),0)</f>
        <v>0</v>
      </c>
      <c r="EB185" s="9" cm="1">
        <f t="array" ref="EB185">IF(AND($B185&lt;&gt;"",$F185&lt;&gt;"",$J185&lt;&gt;"",OR($N185&lt;&gt;"",$Q185&lt;&gt;"",$T185&lt;&gt;"")),SUM(($CS$17:$CS$192&lt;&gt;ROW($B185))*($CT$17:$CT$192=$B185)*($CV$17:$CV$192&gt;$F185)*($CU$17:$CU$192&lt;$J185)),0)</f>
        <v>0</v>
      </c>
      <c r="EC185" s="9" cm="1">
        <f t="array" ref="EC185">IF(AND($B185&lt;&gt;"",$F185&lt;&gt;"",$J185&lt;&gt;"",OR($N185&lt;&gt;"",$Q185&lt;&gt;"",$T185&lt;&gt;"")),SUM(($DM$17:$DM$192&lt;&gt;ROW($B185))*($DN$17:$DN$192=$B185)*($DP$17:$DP$192&gt;$F185)*($DO$17:$DO$192&lt;$J185)),0)</f>
        <v>0</v>
      </c>
      <c r="ED185" s="9">
        <f t="shared" ca="1" si="218"/>
        <v>0</v>
      </c>
    </row>
    <row r="186" spans="2:134" ht="21" customHeight="1" x14ac:dyDescent="0.4">
      <c r="B186" s="86"/>
      <c r="C186" s="86"/>
      <c r="D186" s="132" t="str">
        <f t="shared" si="234"/>
        <v/>
      </c>
      <c r="E186" s="132"/>
      <c r="F186" s="88"/>
      <c r="G186" s="88"/>
      <c r="H186" s="88"/>
      <c r="I186" s="88"/>
      <c r="J186" s="88"/>
      <c r="K186" s="88"/>
      <c r="L186" s="88"/>
      <c r="M186" s="88"/>
      <c r="N186" s="89"/>
      <c r="O186" s="89"/>
      <c r="P186" s="89"/>
      <c r="Q186" s="89"/>
      <c r="R186" s="89"/>
      <c r="S186" s="89"/>
      <c r="T186" s="89"/>
      <c r="U186" s="89"/>
      <c r="V186" s="89"/>
      <c r="W186" s="133" t="str">
        <f t="shared" si="224"/>
        <v/>
      </c>
      <c r="X186" s="133"/>
      <c r="Y186" s="133"/>
      <c r="Z186" s="133" t="str">
        <f t="shared" si="225"/>
        <v/>
      </c>
      <c r="AA186" s="133"/>
      <c r="AB186" s="133"/>
      <c r="AC186" s="134" t="str">
        <f t="shared" si="226"/>
        <v/>
      </c>
      <c r="AD186" s="134"/>
      <c r="AE186" s="134"/>
      <c r="AF186" s="134"/>
      <c r="AG186" s="134" t="str">
        <f t="shared" si="227"/>
        <v/>
      </c>
      <c r="AH186" s="134"/>
      <c r="AI186" s="134"/>
      <c r="AJ186" s="134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20"/>
      <c r="AX186" s="10" t="str">
        <f t="shared" si="235"/>
        <v/>
      </c>
      <c r="AY186" s="10" t="str">
        <f t="shared" si="236"/>
        <v/>
      </c>
      <c r="AZ186" s="21" t="str">
        <f t="shared" si="237"/>
        <v/>
      </c>
      <c r="BA186" s="21" t="str">
        <f t="shared" si="238"/>
        <v/>
      </c>
      <c r="BB186" s="10" t="str">
        <f t="shared" si="223"/>
        <v/>
      </c>
      <c r="BC186" s="10" t="str">
        <f t="shared" si="239"/>
        <v/>
      </c>
      <c r="BD186" s="10" t="str">
        <f t="shared" si="240"/>
        <v/>
      </c>
      <c r="BE186" s="9" t="str">
        <f t="shared" si="176"/>
        <v/>
      </c>
      <c r="BF186" s="9" t="str">
        <f t="shared" si="177"/>
        <v/>
      </c>
      <c r="BG186" s="21" t="str">
        <f t="shared" si="178"/>
        <v/>
      </c>
      <c r="BH186" s="21" t="str">
        <f t="shared" si="179"/>
        <v/>
      </c>
      <c r="BI186" s="9" t="str">
        <f t="shared" si="219"/>
        <v/>
      </c>
      <c r="BJ186" s="10" t="str">
        <f t="shared" si="180"/>
        <v/>
      </c>
      <c r="BK186" s="9" t="str">
        <f t="shared" si="181"/>
        <v/>
      </c>
      <c r="BL186" s="9" t="str">
        <f t="shared" si="182"/>
        <v/>
      </c>
      <c r="BM186" s="9" t="str">
        <f t="shared" si="183"/>
        <v/>
      </c>
      <c r="BN186" s="9" t="e">
        <f ca="1">IF(AND($AX$3&lt;&gt;"",BG186&lt;&gt;"",BI186&gt;=IF(BI187="",0,BI187)),SUM(INDIRECT("bm"&amp;ROW()-BI186+1):BM186),"")</f>
        <v>#N/A</v>
      </c>
      <c r="BO186" s="9" t="e">
        <f t="shared" ca="1" si="184"/>
        <v>#N/A</v>
      </c>
      <c r="BP186" s="9" t="str">
        <f ca="1">IF(ISERROR(VLOOKUP(BO186*60,単価表!$B$4:$H$51,$AY$3,FALSE)),"",VLOOKUP(BO186*60,単価表!$B$4:$H$51,$AY$3,FALSE))</f>
        <v/>
      </c>
      <c r="BQ186" s="9" t="str">
        <f t="shared" si="185"/>
        <v/>
      </c>
      <c r="BR186" s="9" t="str">
        <f t="shared" si="186"/>
        <v/>
      </c>
      <c r="BS186" s="9" t="str">
        <f t="shared" si="228"/>
        <v/>
      </c>
      <c r="BT186" s="9" t="str">
        <f t="shared" si="229"/>
        <v/>
      </c>
      <c r="BU186" s="21" t="str">
        <f t="shared" si="230"/>
        <v/>
      </c>
      <c r="BV186" s="21" t="str">
        <f t="shared" si="231"/>
        <v/>
      </c>
      <c r="BW186" s="10" t="str">
        <f t="shared" si="232"/>
        <v/>
      </c>
      <c r="BX186" s="9" t="str">
        <f t="shared" si="233"/>
        <v/>
      </c>
      <c r="BY186" s="9" t="str">
        <f t="shared" si="187"/>
        <v/>
      </c>
      <c r="BZ186" s="9" t="str">
        <f t="shared" si="188"/>
        <v/>
      </c>
      <c r="CA186" s="21" t="str">
        <f t="shared" si="189"/>
        <v/>
      </c>
      <c r="CB186" s="21" t="str">
        <f t="shared" si="190"/>
        <v/>
      </c>
      <c r="CC186" s="9" t="str">
        <f t="shared" si="220"/>
        <v/>
      </c>
      <c r="CD186" s="9" t="str">
        <f t="shared" si="191"/>
        <v/>
      </c>
      <c r="CE186" s="9" t="str">
        <f t="shared" si="192"/>
        <v/>
      </c>
      <c r="CF186" s="9" t="e">
        <f ca="1">IF(AND($AX$3&lt;&gt;"",CA186&lt;&gt;"",CC186&gt;=IF(CC187="",0,CC187)),SUM(INDIRECT("ce"&amp;ROW()-CC186+1):CE186),"")</f>
        <v>#N/A</v>
      </c>
      <c r="CG186" s="9" t="e">
        <f t="shared" ca="1" si="193"/>
        <v>#N/A</v>
      </c>
      <c r="CH186" s="9" t="str">
        <f ca="1">IF(ISERROR(VLOOKUP(CG186*60,単価表!$B$4:$H$51,$AY$3,FALSE)),"",VLOOKUP(CG186*60,単価表!$B$4:$H$51,$AY$3,FALSE))</f>
        <v/>
      </c>
      <c r="CI186" s="9" t="str">
        <f ca="1">IF(CH186="","",CH186+IF(OR(TEXT($AX$3,"000000")="651000",TEXT($AX$3,"000000")="652000",TEXT($AX$3,"000000")="653000"),VLOOKUP(CG186*60,単価表!$B$4:$H$51,$AZ$3,FALSE),0))</f>
        <v/>
      </c>
      <c r="CJ186" s="9" t="str">
        <f t="shared" si="194"/>
        <v/>
      </c>
      <c r="CK186" s="9" t="str">
        <f t="shared" si="195"/>
        <v/>
      </c>
      <c r="CL186" s="9" t="str">
        <f t="shared" si="241"/>
        <v/>
      </c>
      <c r="CM186" s="9" t="str">
        <f t="shared" si="242"/>
        <v/>
      </c>
      <c r="CN186" s="21" t="str">
        <f t="shared" si="243"/>
        <v/>
      </c>
      <c r="CO186" s="21" t="str">
        <f t="shared" si="244"/>
        <v/>
      </c>
      <c r="CP186" s="10" t="str">
        <f t="shared" si="196"/>
        <v/>
      </c>
      <c r="CQ186" s="9" t="str">
        <f t="shared" si="245"/>
        <v/>
      </c>
      <c r="CR186" s="9" t="str">
        <f t="shared" si="246"/>
        <v/>
      </c>
      <c r="CS186" s="9" t="str">
        <f t="shared" si="197"/>
        <v/>
      </c>
      <c r="CT186" s="9" t="str">
        <f t="shared" si="198"/>
        <v/>
      </c>
      <c r="CU186" s="21" t="str">
        <f t="shared" si="199"/>
        <v/>
      </c>
      <c r="CV186" s="21" t="str">
        <f t="shared" si="200"/>
        <v/>
      </c>
      <c r="CW186" s="9" t="str">
        <f t="shared" si="221"/>
        <v/>
      </c>
      <c r="CX186" s="9" t="str">
        <f t="shared" si="201"/>
        <v/>
      </c>
      <c r="CY186" s="9" t="str">
        <f t="shared" si="202"/>
        <v/>
      </c>
      <c r="CZ186" s="9" t="str">
        <f t="shared" si="203"/>
        <v/>
      </c>
      <c r="DA186" s="9" t="str">
        <f t="shared" si="204"/>
        <v/>
      </c>
      <c r="DB186" s="9" t="e">
        <f ca="1">IF(AND($AX$3&lt;&gt;"",CU186&lt;&gt;"",CW186&gt;=IF(CW187="",0,CW187)),SUM(INDIRECT("da"&amp;ROW()-CW186+1):DA186),"")</f>
        <v>#N/A</v>
      </c>
      <c r="DC186" s="9" t="e">
        <f t="shared" ca="1" si="205"/>
        <v>#N/A</v>
      </c>
      <c r="DD186" s="9" t="str">
        <f ca="1">IF(ISERROR(VLOOKUP(DC186*60,単価表!$B$4:$G$51,$AY$3,FALSE)),"",VLOOKUP(DC186*60,単価表!$B$4:$G$51,$AY$3,FALSE))</f>
        <v/>
      </c>
      <c r="DE186" s="9" t="str">
        <f t="shared" si="206"/>
        <v/>
      </c>
      <c r="DF186" s="9" t="str">
        <f t="shared" si="207"/>
        <v/>
      </c>
      <c r="DG186" s="9" t="str">
        <f t="shared" si="247"/>
        <v/>
      </c>
      <c r="DH186" s="9" t="str">
        <f t="shared" si="248"/>
        <v/>
      </c>
      <c r="DI186" s="21" t="str">
        <f t="shared" si="249"/>
        <v/>
      </c>
      <c r="DJ186" s="21" t="str">
        <f t="shared" si="250"/>
        <v/>
      </c>
      <c r="DK186" s="10" t="str">
        <f t="shared" si="208"/>
        <v/>
      </c>
      <c r="DL186" s="9" t="str">
        <f t="shared" si="251"/>
        <v/>
      </c>
      <c r="DM186" s="9" t="str">
        <f t="shared" si="209"/>
        <v/>
      </c>
      <c r="DN186" s="9" t="str">
        <f t="shared" si="210"/>
        <v/>
      </c>
      <c r="DO186" s="21" t="str">
        <f t="shared" si="211"/>
        <v/>
      </c>
      <c r="DP186" s="21" t="str">
        <f t="shared" si="212"/>
        <v/>
      </c>
      <c r="DQ186" s="9" t="str">
        <f t="shared" si="222"/>
        <v/>
      </c>
      <c r="DR186" s="9" t="str">
        <f t="shared" si="213"/>
        <v/>
      </c>
      <c r="DS186" s="9" t="str">
        <f t="shared" si="214"/>
        <v/>
      </c>
      <c r="DT186" s="9" t="e">
        <f ca="1">IF(AND($AX$3&lt;&gt;"",DO186&lt;&gt;"",DQ186&gt;=IF(DQ187="",0,DQ187)),SUM(INDIRECT("ds"&amp;ROW()-DQ186+1):DS186),"")</f>
        <v>#N/A</v>
      </c>
      <c r="DU186" s="9" t="e">
        <f t="shared" ca="1" si="215"/>
        <v>#N/A</v>
      </c>
      <c r="DV186" s="9" t="str">
        <f ca="1">IF(ISERROR(VLOOKUP(DU186*60,単価表!$B$4:$H$51,$AY$3,FALSE)),"",VLOOKUP(DU186*60,単価表!$B$4:$H$51,$AY$3,FALSE))</f>
        <v/>
      </c>
      <c r="DW186" s="9" t="str">
        <f ca="1">IF(DV186="","",DV186+IF(OR(TEXT($AX$3,"000000")="651000",TEXT($AX$3,"000000")="652000",TEXT($AX$3,"000000")="653000"),VLOOKUP(DU186*60,単価表!$B$4:$H$51,$AZ$3,FALSE),0))</f>
        <v/>
      </c>
      <c r="DX186" s="9" t="str">
        <f t="shared" si="216"/>
        <v/>
      </c>
      <c r="DY186" s="9" t="str">
        <f t="shared" si="217"/>
        <v/>
      </c>
      <c r="DZ186" s="9" cm="1">
        <f t="array" ref="DZ186">IF(AND($B186&lt;&gt;"",$F186&lt;&gt;"",$J186&lt;&gt;"",OR($N186&lt;&gt;"",$Q186&lt;&gt;"",$T186&lt;&gt;"")),SUM(($BE$17:$BE$192&lt;&gt;ROW($B186))*($BF$17:$BF$192=$B186)*($BH$17:$BH$192&gt;$F186)*($BG$17:$BG$192&lt;$J186)),0)</f>
        <v>0</v>
      </c>
      <c r="EA186" s="9" cm="1">
        <f t="array" ref="EA186">IF(AND($B186&lt;&gt;"",$F186&lt;&gt;"",$J186&lt;&gt;"",OR($N186&lt;&gt;"",$Q186&lt;&gt;"",$T186&lt;&gt;"")),SUM(($BY$17:$BY$192&lt;&gt;ROW($B186))*($BZ$17:$BZ$192=$B186)*($CB$17:$CB$192&gt;$F186)*($CA$17:$CA$192&lt;$J186)),0)</f>
        <v>0</v>
      </c>
      <c r="EB186" s="9" cm="1">
        <f t="array" ref="EB186">IF(AND($B186&lt;&gt;"",$F186&lt;&gt;"",$J186&lt;&gt;"",OR($N186&lt;&gt;"",$Q186&lt;&gt;"",$T186&lt;&gt;"")),SUM(($CS$17:$CS$192&lt;&gt;ROW($B186))*($CT$17:$CT$192=$B186)*($CV$17:$CV$192&gt;$F186)*($CU$17:$CU$192&lt;$J186)),0)</f>
        <v>0</v>
      </c>
      <c r="EC186" s="9" cm="1">
        <f t="array" ref="EC186">IF(AND($B186&lt;&gt;"",$F186&lt;&gt;"",$J186&lt;&gt;"",OR($N186&lt;&gt;"",$Q186&lt;&gt;"",$T186&lt;&gt;"")),SUM(($DM$17:$DM$192&lt;&gt;ROW($B186))*($DN$17:$DN$192=$B186)*($DP$17:$DP$192&gt;$F186)*($DO$17:$DO$192&lt;$J186)),0)</f>
        <v>0</v>
      </c>
      <c r="ED186" s="9">
        <f t="shared" ca="1" si="218"/>
        <v>0</v>
      </c>
    </row>
    <row r="187" spans="2:134" ht="21" customHeight="1" x14ac:dyDescent="0.4">
      <c r="B187" s="86"/>
      <c r="C187" s="86"/>
      <c r="D187" s="132" t="str">
        <f t="shared" si="234"/>
        <v/>
      </c>
      <c r="E187" s="132"/>
      <c r="F187" s="88"/>
      <c r="G187" s="88"/>
      <c r="H187" s="88"/>
      <c r="I187" s="88"/>
      <c r="J187" s="88"/>
      <c r="K187" s="88"/>
      <c r="L187" s="88"/>
      <c r="M187" s="88"/>
      <c r="N187" s="89"/>
      <c r="O187" s="89"/>
      <c r="P187" s="89"/>
      <c r="Q187" s="89"/>
      <c r="R187" s="89"/>
      <c r="S187" s="89"/>
      <c r="T187" s="89"/>
      <c r="U187" s="89"/>
      <c r="V187" s="89"/>
      <c r="W187" s="133" t="str">
        <f t="shared" si="224"/>
        <v/>
      </c>
      <c r="X187" s="133"/>
      <c r="Y187" s="133"/>
      <c r="Z187" s="133" t="str">
        <f t="shared" si="225"/>
        <v/>
      </c>
      <c r="AA187" s="133"/>
      <c r="AB187" s="133"/>
      <c r="AC187" s="134" t="str">
        <f t="shared" si="226"/>
        <v/>
      </c>
      <c r="AD187" s="134"/>
      <c r="AE187" s="134"/>
      <c r="AF187" s="134"/>
      <c r="AG187" s="134" t="str">
        <f t="shared" si="227"/>
        <v/>
      </c>
      <c r="AH187" s="134"/>
      <c r="AI187" s="134"/>
      <c r="AJ187" s="134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20"/>
      <c r="AX187" s="10" t="str">
        <f t="shared" si="235"/>
        <v/>
      </c>
      <c r="AY187" s="10" t="str">
        <f t="shared" si="236"/>
        <v/>
      </c>
      <c r="AZ187" s="21" t="str">
        <f t="shared" si="237"/>
        <v/>
      </c>
      <c r="BA187" s="21" t="str">
        <f t="shared" si="238"/>
        <v/>
      </c>
      <c r="BB187" s="10" t="str">
        <f t="shared" si="223"/>
        <v/>
      </c>
      <c r="BC187" s="10" t="str">
        <f t="shared" si="239"/>
        <v/>
      </c>
      <c r="BD187" s="10" t="str">
        <f t="shared" si="240"/>
        <v/>
      </c>
      <c r="BE187" s="9" t="str">
        <f t="shared" si="176"/>
        <v/>
      </c>
      <c r="BF187" s="9" t="str">
        <f t="shared" si="177"/>
        <v/>
      </c>
      <c r="BG187" s="21" t="str">
        <f t="shared" si="178"/>
        <v/>
      </c>
      <c r="BH187" s="21" t="str">
        <f t="shared" si="179"/>
        <v/>
      </c>
      <c r="BI187" s="9" t="str">
        <f t="shared" si="219"/>
        <v/>
      </c>
      <c r="BJ187" s="10" t="str">
        <f t="shared" si="180"/>
        <v/>
      </c>
      <c r="BK187" s="9" t="str">
        <f t="shared" si="181"/>
        <v/>
      </c>
      <c r="BL187" s="9" t="str">
        <f t="shared" si="182"/>
        <v/>
      </c>
      <c r="BM187" s="9" t="str">
        <f t="shared" si="183"/>
        <v/>
      </c>
      <c r="BN187" s="9" t="e">
        <f ca="1">IF(AND($AX$3&lt;&gt;"",BG187&lt;&gt;"",BI187&gt;=IF(BI188="",0,BI188)),SUM(INDIRECT("bm"&amp;ROW()-BI187+1):BM187),"")</f>
        <v>#N/A</v>
      </c>
      <c r="BO187" s="9" t="e">
        <f t="shared" ca="1" si="184"/>
        <v>#N/A</v>
      </c>
      <c r="BP187" s="9" t="str">
        <f ca="1">IF(ISERROR(VLOOKUP(BO187*60,単価表!$B$4:$H$51,$AY$3,FALSE)),"",VLOOKUP(BO187*60,単価表!$B$4:$H$51,$AY$3,FALSE))</f>
        <v/>
      </c>
      <c r="BQ187" s="9" t="str">
        <f t="shared" si="185"/>
        <v/>
      </c>
      <c r="BR187" s="9" t="str">
        <f t="shared" si="186"/>
        <v/>
      </c>
      <c r="BS187" s="9" t="str">
        <f t="shared" si="228"/>
        <v/>
      </c>
      <c r="BT187" s="9" t="str">
        <f t="shared" si="229"/>
        <v/>
      </c>
      <c r="BU187" s="21" t="str">
        <f t="shared" si="230"/>
        <v/>
      </c>
      <c r="BV187" s="21" t="str">
        <f t="shared" si="231"/>
        <v/>
      </c>
      <c r="BW187" s="10" t="str">
        <f t="shared" si="232"/>
        <v/>
      </c>
      <c r="BX187" s="9" t="str">
        <f t="shared" si="233"/>
        <v/>
      </c>
      <c r="BY187" s="9" t="str">
        <f t="shared" si="187"/>
        <v/>
      </c>
      <c r="BZ187" s="9" t="str">
        <f t="shared" si="188"/>
        <v/>
      </c>
      <c r="CA187" s="21" t="str">
        <f t="shared" si="189"/>
        <v/>
      </c>
      <c r="CB187" s="21" t="str">
        <f t="shared" si="190"/>
        <v/>
      </c>
      <c r="CC187" s="9" t="str">
        <f t="shared" si="220"/>
        <v/>
      </c>
      <c r="CD187" s="9" t="str">
        <f t="shared" si="191"/>
        <v/>
      </c>
      <c r="CE187" s="9" t="str">
        <f t="shared" si="192"/>
        <v/>
      </c>
      <c r="CF187" s="9" t="e">
        <f ca="1">IF(AND($AX$3&lt;&gt;"",CA187&lt;&gt;"",CC187&gt;=IF(CC188="",0,CC188)),SUM(INDIRECT("ce"&amp;ROW()-CC187+1):CE187),"")</f>
        <v>#N/A</v>
      </c>
      <c r="CG187" s="9" t="e">
        <f t="shared" ca="1" si="193"/>
        <v>#N/A</v>
      </c>
      <c r="CH187" s="9" t="str">
        <f ca="1">IF(ISERROR(VLOOKUP(CG187*60,単価表!$B$4:$H$51,$AY$3,FALSE)),"",VLOOKUP(CG187*60,単価表!$B$4:$H$51,$AY$3,FALSE))</f>
        <v/>
      </c>
      <c r="CI187" s="9" t="str">
        <f ca="1">IF(CH187="","",CH187+IF(OR(TEXT($AX$3,"000000")="651000",TEXT($AX$3,"000000")="652000",TEXT($AX$3,"000000")="653000"),VLOOKUP(CG187*60,単価表!$B$4:$H$51,$AZ$3,FALSE),0))</f>
        <v/>
      </c>
      <c r="CJ187" s="9" t="str">
        <f t="shared" si="194"/>
        <v/>
      </c>
      <c r="CK187" s="9" t="str">
        <f t="shared" si="195"/>
        <v/>
      </c>
      <c r="CL187" s="9" t="str">
        <f t="shared" si="241"/>
        <v/>
      </c>
      <c r="CM187" s="9" t="str">
        <f t="shared" si="242"/>
        <v/>
      </c>
      <c r="CN187" s="21" t="str">
        <f t="shared" si="243"/>
        <v/>
      </c>
      <c r="CO187" s="21" t="str">
        <f t="shared" si="244"/>
        <v/>
      </c>
      <c r="CP187" s="10" t="str">
        <f t="shared" si="196"/>
        <v/>
      </c>
      <c r="CQ187" s="9" t="str">
        <f t="shared" si="245"/>
        <v/>
      </c>
      <c r="CR187" s="9" t="str">
        <f t="shared" si="246"/>
        <v/>
      </c>
      <c r="CS187" s="9" t="str">
        <f t="shared" si="197"/>
        <v/>
      </c>
      <c r="CT187" s="9" t="str">
        <f t="shared" si="198"/>
        <v/>
      </c>
      <c r="CU187" s="21" t="str">
        <f t="shared" si="199"/>
        <v/>
      </c>
      <c r="CV187" s="21" t="str">
        <f t="shared" si="200"/>
        <v/>
      </c>
      <c r="CW187" s="9" t="str">
        <f t="shared" si="221"/>
        <v/>
      </c>
      <c r="CX187" s="9" t="str">
        <f t="shared" si="201"/>
        <v/>
      </c>
      <c r="CY187" s="9" t="str">
        <f t="shared" si="202"/>
        <v/>
      </c>
      <c r="CZ187" s="9" t="str">
        <f t="shared" si="203"/>
        <v/>
      </c>
      <c r="DA187" s="9" t="str">
        <f t="shared" si="204"/>
        <v/>
      </c>
      <c r="DB187" s="9" t="e">
        <f ca="1">IF(AND($AX$3&lt;&gt;"",CU187&lt;&gt;"",CW187&gt;=IF(CW188="",0,CW188)),SUM(INDIRECT("da"&amp;ROW()-CW187+1):DA187),"")</f>
        <v>#N/A</v>
      </c>
      <c r="DC187" s="9" t="e">
        <f t="shared" ca="1" si="205"/>
        <v>#N/A</v>
      </c>
      <c r="DD187" s="9" t="str">
        <f ca="1">IF(ISERROR(VLOOKUP(DC187*60,単価表!$B$4:$G$51,$AY$3,FALSE)),"",VLOOKUP(DC187*60,単価表!$B$4:$G$51,$AY$3,FALSE))</f>
        <v/>
      </c>
      <c r="DE187" s="9" t="str">
        <f t="shared" si="206"/>
        <v/>
      </c>
      <c r="DF187" s="9" t="str">
        <f t="shared" si="207"/>
        <v/>
      </c>
      <c r="DG187" s="9" t="str">
        <f t="shared" si="247"/>
        <v/>
      </c>
      <c r="DH187" s="9" t="str">
        <f t="shared" si="248"/>
        <v/>
      </c>
      <c r="DI187" s="21" t="str">
        <f t="shared" si="249"/>
        <v/>
      </c>
      <c r="DJ187" s="21" t="str">
        <f t="shared" si="250"/>
        <v/>
      </c>
      <c r="DK187" s="10" t="str">
        <f t="shared" si="208"/>
        <v/>
      </c>
      <c r="DL187" s="9" t="str">
        <f t="shared" si="251"/>
        <v/>
      </c>
      <c r="DM187" s="9" t="str">
        <f t="shared" si="209"/>
        <v/>
      </c>
      <c r="DN187" s="9" t="str">
        <f t="shared" si="210"/>
        <v/>
      </c>
      <c r="DO187" s="21" t="str">
        <f t="shared" si="211"/>
        <v/>
      </c>
      <c r="DP187" s="21" t="str">
        <f t="shared" si="212"/>
        <v/>
      </c>
      <c r="DQ187" s="9" t="str">
        <f t="shared" si="222"/>
        <v/>
      </c>
      <c r="DR187" s="9" t="str">
        <f t="shared" si="213"/>
        <v/>
      </c>
      <c r="DS187" s="9" t="str">
        <f t="shared" si="214"/>
        <v/>
      </c>
      <c r="DT187" s="9" t="e">
        <f ca="1">IF(AND($AX$3&lt;&gt;"",DO187&lt;&gt;"",DQ187&gt;=IF(DQ188="",0,DQ188)),SUM(INDIRECT("ds"&amp;ROW()-DQ187+1):DS187),"")</f>
        <v>#N/A</v>
      </c>
      <c r="DU187" s="9" t="e">
        <f t="shared" ca="1" si="215"/>
        <v>#N/A</v>
      </c>
      <c r="DV187" s="9" t="str">
        <f ca="1">IF(ISERROR(VLOOKUP(DU187*60,単価表!$B$4:$H$51,$AY$3,FALSE)),"",VLOOKUP(DU187*60,単価表!$B$4:$H$51,$AY$3,FALSE))</f>
        <v/>
      </c>
      <c r="DW187" s="9" t="str">
        <f ca="1">IF(DV187="","",DV187+IF(OR(TEXT($AX$3,"000000")="651000",TEXT($AX$3,"000000")="652000",TEXT($AX$3,"000000")="653000"),VLOOKUP(DU187*60,単価表!$B$4:$H$51,$AZ$3,FALSE),0))</f>
        <v/>
      </c>
      <c r="DX187" s="9" t="str">
        <f t="shared" si="216"/>
        <v/>
      </c>
      <c r="DY187" s="9" t="str">
        <f t="shared" si="217"/>
        <v/>
      </c>
      <c r="DZ187" s="9" cm="1">
        <f t="array" ref="DZ187">IF(AND($B187&lt;&gt;"",$F187&lt;&gt;"",$J187&lt;&gt;"",OR($N187&lt;&gt;"",$Q187&lt;&gt;"",$T187&lt;&gt;"")),SUM(($BE$17:$BE$192&lt;&gt;ROW($B187))*($BF$17:$BF$192=$B187)*($BH$17:$BH$192&gt;$F187)*($BG$17:$BG$192&lt;$J187)),0)</f>
        <v>0</v>
      </c>
      <c r="EA187" s="9" cm="1">
        <f t="array" ref="EA187">IF(AND($B187&lt;&gt;"",$F187&lt;&gt;"",$J187&lt;&gt;"",OR($N187&lt;&gt;"",$Q187&lt;&gt;"",$T187&lt;&gt;"")),SUM(($BY$17:$BY$192&lt;&gt;ROW($B187))*($BZ$17:$BZ$192=$B187)*($CB$17:$CB$192&gt;$F187)*($CA$17:$CA$192&lt;$J187)),0)</f>
        <v>0</v>
      </c>
      <c r="EB187" s="9" cm="1">
        <f t="array" ref="EB187">IF(AND($B187&lt;&gt;"",$F187&lt;&gt;"",$J187&lt;&gt;"",OR($N187&lt;&gt;"",$Q187&lt;&gt;"",$T187&lt;&gt;"")),SUM(($CS$17:$CS$192&lt;&gt;ROW($B187))*($CT$17:$CT$192=$B187)*($CV$17:$CV$192&gt;$F187)*($CU$17:$CU$192&lt;$J187)),0)</f>
        <v>0</v>
      </c>
      <c r="EC187" s="9" cm="1">
        <f t="array" ref="EC187">IF(AND($B187&lt;&gt;"",$F187&lt;&gt;"",$J187&lt;&gt;"",OR($N187&lt;&gt;"",$Q187&lt;&gt;"",$T187&lt;&gt;"")),SUM(($DM$17:$DM$192&lt;&gt;ROW($B187))*($DN$17:$DN$192=$B187)*($DP$17:$DP$192&gt;$F187)*($DO$17:$DO$192&lt;$J187)),0)</f>
        <v>0</v>
      </c>
      <c r="ED187" s="9">
        <f t="shared" ca="1" si="218"/>
        <v>0</v>
      </c>
    </row>
    <row r="188" spans="2:134" ht="21" customHeight="1" x14ac:dyDescent="0.4">
      <c r="B188" s="86"/>
      <c r="C188" s="86"/>
      <c r="D188" s="132" t="str">
        <f t="shared" si="234"/>
        <v/>
      </c>
      <c r="E188" s="132"/>
      <c r="F188" s="88"/>
      <c r="G188" s="88"/>
      <c r="H188" s="88"/>
      <c r="I188" s="88"/>
      <c r="J188" s="88"/>
      <c r="K188" s="88"/>
      <c r="L188" s="88"/>
      <c r="M188" s="88"/>
      <c r="N188" s="89"/>
      <c r="O188" s="89"/>
      <c r="P188" s="89"/>
      <c r="Q188" s="89"/>
      <c r="R188" s="89"/>
      <c r="S188" s="89"/>
      <c r="T188" s="89"/>
      <c r="U188" s="89"/>
      <c r="V188" s="89"/>
      <c r="W188" s="133" t="str">
        <f t="shared" si="224"/>
        <v/>
      </c>
      <c r="X188" s="133"/>
      <c r="Y188" s="133"/>
      <c r="Z188" s="133" t="str">
        <f t="shared" si="225"/>
        <v/>
      </c>
      <c r="AA188" s="133"/>
      <c r="AB188" s="133"/>
      <c r="AC188" s="134" t="str">
        <f t="shared" si="226"/>
        <v/>
      </c>
      <c r="AD188" s="134"/>
      <c r="AE188" s="134"/>
      <c r="AF188" s="134"/>
      <c r="AG188" s="134" t="str">
        <f t="shared" si="227"/>
        <v/>
      </c>
      <c r="AH188" s="134"/>
      <c r="AI188" s="134"/>
      <c r="AJ188" s="134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20"/>
      <c r="AX188" s="10" t="str">
        <f t="shared" si="235"/>
        <v/>
      </c>
      <c r="AY188" s="10" t="str">
        <f t="shared" si="236"/>
        <v/>
      </c>
      <c r="AZ188" s="21" t="str">
        <f t="shared" si="237"/>
        <v/>
      </c>
      <c r="BA188" s="21" t="str">
        <f t="shared" si="238"/>
        <v/>
      </c>
      <c r="BB188" s="10" t="str">
        <f t="shared" si="223"/>
        <v/>
      </c>
      <c r="BC188" s="10" t="str">
        <f t="shared" si="239"/>
        <v/>
      </c>
      <c r="BD188" s="10" t="str">
        <f t="shared" si="240"/>
        <v/>
      </c>
      <c r="BE188" s="9" t="str">
        <f t="shared" si="176"/>
        <v/>
      </c>
      <c r="BF188" s="9" t="str">
        <f t="shared" si="177"/>
        <v/>
      </c>
      <c r="BG188" s="21" t="str">
        <f t="shared" si="178"/>
        <v/>
      </c>
      <c r="BH188" s="21" t="str">
        <f t="shared" si="179"/>
        <v/>
      </c>
      <c r="BI188" s="9" t="str">
        <f t="shared" si="219"/>
        <v/>
      </c>
      <c r="BJ188" s="10" t="str">
        <f t="shared" si="180"/>
        <v/>
      </c>
      <c r="BK188" s="9" t="str">
        <f t="shared" si="181"/>
        <v/>
      </c>
      <c r="BL188" s="9" t="str">
        <f t="shared" si="182"/>
        <v/>
      </c>
      <c r="BM188" s="9" t="str">
        <f t="shared" si="183"/>
        <v/>
      </c>
      <c r="BN188" s="9" t="e">
        <f ca="1">IF(AND($AX$3&lt;&gt;"",BG188&lt;&gt;"",BI188&gt;=IF(BI189="",0,BI189)),SUM(INDIRECT("bm"&amp;ROW()-BI188+1):BM188),"")</f>
        <v>#N/A</v>
      </c>
      <c r="BO188" s="9" t="e">
        <f t="shared" ca="1" si="184"/>
        <v>#N/A</v>
      </c>
      <c r="BP188" s="9" t="str">
        <f ca="1">IF(ISERROR(VLOOKUP(BO188*60,単価表!$B$4:$H$51,$AY$3,FALSE)),"",VLOOKUP(BO188*60,単価表!$B$4:$H$51,$AY$3,FALSE))</f>
        <v/>
      </c>
      <c r="BQ188" s="9" t="str">
        <f t="shared" si="185"/>
        <v/>
      </c>
      <c r="BR188" s="9" t="str">
        <f t="shared" si="186"/>
        <v/>
      </c>
      <c r="BS188" s="9" t="str">
        <f t="shared" si="228"/>
        <v/>
      </c>
      <c r="BT188" s="9" t="str">
        <f t="shared" si="229"/>
        <v/>
      </c>
      <c r="BU188" s="21" t="str">
        <f t="shared" si="230"/>
        <v/>
      </c>
      <c r="BV188" s="21" t="str">
        <f t="shared" si="231"/>
        <v/>
      </c>
      <c r="BW188" s="10" t="str">
        <f t="shared" si="232"/>
        <v/>
      </c>
      <c r="BX188" s="9" t="str">
        <f t="shared" si="233"/>
        <v/>
      </c>
      <c r="BY188" s="9" t="str">
        <f t="shared" si="187"/>
        <v/>
      </c>
      <c r="BZ188" s="9" t="str">
        <f t="shared" si="188"/>
        <v/>
      </c>
      <c r="CA188" s="21" t="str">
        <f t="shared" si="189"/>
        <v/>
      </c>
      <c r="CB188" s="21" t="str">
        <f t="shared" si="190"/>
        <v/>
      </c>
      <c r="CC188" s="9" t="str">
        <f t="shared" si="220"/>
        <v/>
      </c>
      <c r="CD188" s="9" t="str">
        <f t="shared" si="191"/>
        <v/>
      </c>
      <c r="CE188" s="9" t="str">
        <f t="shared" si="192"/>
        <v/>
      </c>
      <c r="CF188" s="9" t="e">
        <f ca="1">IF(AND($AX$3&lt;&gt;"",CA188&lt;&gt;"",CC188&gt;=IF(CC189="",0,CC189)),SUM(INDIRECT("ce"&amp;ROW()-CC188+1):CE188),"")</f>
        <v>#N/A</v>
      </c>
      <c r="CG188" s="9" t="e">
        <f t="shared" ca="1" si="193"/>
        <v>#N/A</v>
      </c>
      <c r="CH188" s="9" t="str">
        <f ca="1">IF(ISERROR(VLOOKUP(CG188*60,単価表!$B$4:$H$51,$AY$3,FALSE)),"",VLOOKUP(CG188*60,単価表!$B$4:$H$51,$AY$3,FALSE))</f>
        <v/>
      </c>
      <c r="CI188" s="9" t="str">
        <f ca="1">IF(CH188="","",CH188+IF(OR(TEXT($AX$3,"000000")="651000",TEXT($AX$3,"000000")="652000",TEXT($AX$3,"000000")="653000"),VLOOKUP(CG188*60,単価表!$B$4:$H$51,$AZ$3,FALSE),0))</f>
        <v/>
      </c>
      <c r="CJ188" s="9" t="str">
        <f t="shared" si="194"/>
        <v/>
      </c>
      <c r="CK188" s="9" t="str">
        <f t="shared" si="195"/>
        <v/>
      </c>
      <c r="CL188" s="9" t="str">
        <f t="shared" si="241"/>
        <v/>
      </c>
      <c r="CM188" s="9" t="str">
        <f t="shared" si="242"/>
        <v/>
      </c>
      <c r="CN188" s="21" t="str">
        <f t="shared" si="243"/>
        <v/>
      </c>
      <c r="CO188" s="21" t="str">
        <f t="shared" si="244"/>
        <v/>
      </c>
      <c r="CP188" s="10" t="str">
        <f t="shared" si="196"/>
        <v/>
      </c>
      <c r="CQ188" s="9" t="str">
        <f t="shared" si="245"/>
        <v/>
      </c>
      <c r="CR188" s="9" t="str">
        <f t="shared" si="246"/>
        <v/>
      </c>
      <c r="CS188" s="9" t="str">
        <f t="shared" si="197"/>
        <v/>
      </c>
      <c r="CT188" s="9" t="str">
        <f t="shared" si="198"/>
        <v/>
      </c>
      <c r="CU188" s="21" t="str">
        <f t="shared" si="199"/>
        <v/>
      </c>
      <c r="CV188" s="21" t="str">
        <f t="shared" si="200"/>
        <v/>
      </c>
      <c r="CW188" s="9" t="str">
        <f t="shared" si="221"/>
        <v/>
      </c>
      <c r="CX188" s="9" t="str">
        <f t="shared" si="201"/>
        <v/>
      </c>
      <c r="CY188" s="9" t="str">
        <f t="shared" si="202"/>
        <v/>
      </c>
      <c r="CZ188" s="9" t="str">
        <f t="shared" si="203"/>
        <v/>
      </c>
      <c r="DA188" s="9" t="str">
        <f t="shared" si="204"/>
        <v/>
      </c>
      <c r="DB188" s="9" t="e">
        <f ca="1">IF(AND($AX$3&lt;&gt;"",CU188&lt;&gt;"",CW188&gt;=IF(CW189="",0,CW189)),SUM(INDIRECT("da"&amp;ROW()-CW188+1):DA188),"")</f>
        <v>#N/A</v>
      </c>
      <c r="DC188" s="9" t="e">
        <f t="shared" ca="1" si="205"/>
        <v>#N/A</v>
      </c>
      <c r="DD188" s="9" t="str">
        <f ca="1">IF(ISERROR(VLOOKUP(DC188*60,単価表!$B$4:$G$51,$AY$3,FALSE)),"",VLOOKUP(DC188*60,単価表!$B$4:$G$51,$AY$3,FALSE))</f>
        <v/>
      </c>
      <c r="DE188" s="9" t="str">
        <f t="shared" si="206"/>
        <v/>
      </c>
      <c r="DF188" s="9" t="str">
        <f t="shared" si="207"/>
        <v/>
      </c>
      <c r="DG188" s="9" t="str">
        <f t="shared" si="247"/>
        <v/>
      </c>
      <c r="DH188" s="9" t="str">
        <f t="shared" si="248"/>
        <v/>
      </c>
      <c r="DI188" s="21" t="str">
        <f t="shared" si="249"/>
        <v/>
      </c>
      <c r="DJ188" s="21" t="str">
        <f t="shared" si="250"/>
        <v/>
      </c>
      <c r="DK188" s="10" t="str">
        <f t="shared" si="208"/>
        <v/>
      </c>
      <c r="DL188" s="9" t="str">
        <f t="shared" si="251"/>
        <v/>
      </c>
      <c r="DM188" s="9" t="str">
        <f t="shared" si="209"/>
        <v/>
      </c>
      <c r="DN188" s="9" t="str">
        <f t="shared" si="210"/>
        <v/>
      </c>
      <c r="DO188" s="21" t="str">
        <f t="shared" si="211"/>
        <v/>
      </c>
      <c r="DP188" s="21" t="str">
        <f t="shared" si="212"/>
        <v/>
      </c>
      <c r="DQ188" s="9" t="str">
        <f t="shared" si="222"/>
        <v/>
      </c>
      <c r="DR188" s="9" t="str">
        <f t="shared" si="213"/>
        <v/>
      </c>
      <c r="DS188" s="9" t="str">
        <f t="shared" si="214"/>
        <v/>
      </c>
      <c r="DT188" s="9" t="e">
        <f ca="1">IF(AND($AX$3&lt;&gt;"",DO188&lt;&gt;"",DQ188&gt;=IF(DQ189="",0,DQ189)),SUM(INDIRECT("ds"&amp;ROW()-DQ188+1):DS188),"")</f>
        <v>#N/A</v>
      </c>
      <c r="DU188" s="9" t="e">
        <f t="shared" ca="1" si="215"/>
        <v>#N/A</v>
      </c>
      <c r="DV188" s="9" t="str">
        <f ca="1">IF(ISERROR(VLOOKUP(DU188*60,単価表!$B$4:$H$51,$AY$3,FALSE)),"",VLOOKUP(DU188*60,単価表!$B$4:$H$51,$AY$3,FALSE))</f>
        <v/>
      </c>
      <c r="DW188" s="9" t="str">
        <f ca="1">IF(DV188="","",DV188+IF(OR(TEXT($AX$3,"000000")="651000",TEXT($AX$3,"000000")="652000",TEXT($AX$3,"000000")="653000"),VLOOKUP(DU188*60,単価表!$B$4:$H$51,$AZ$3,FALSE),0))</f>
        <v/>
      </c>
      <c r="DX188" s="9" t="str">
        <f t="shared" si="216"/>
        <v/>
      </c>
      <c r="DY188" s="9" t="str">
        <f t="shared" si="217"/>
        <v/>
      </c>
      <c r="DZ188" s="9" cm="1">
        <f t="array" ref="DZ188">IF(AND($B188&lt;&gt;"",$F188&lt;&gt;"",$J188&lt;&gt;"",OR($N188&lt;&gt;"",$Q188&lt;&gt;"",$T188&lt;&gt;"")),SUM(($BE$17:$BE$192&lt;&gt;ROW($B188))*($BF$17:$BF$192=$B188)*($BH$17:$BH$192&gt;$F188)*($BG$17:$BG$192&lt;$J188)),0)</f>
        <v>0</v>
      </c>
      <c r="EA188" s="9" cm="1">
        <f t="array" ref="EA188">IF(AND($B188&lt;&gt;"",$F188&lt;&gt;"",$J188&lt;&gt;"",OR($N188&lt;&gt;"",$Q188&lt;&gt;"",$T188&lt;&gt;"")),SUM(($BY$17:$BY$192&lt;&gt;ROW($B188))*($BZ$17:$BZ$192=$B188)*($CB$17:$CB$192&gt;$F188)*($CA$17:$CA$192&lt;$J188)),0)</f>
        <v>0</v>
      </c>
      <c r="EB188" s="9" cm="1">
        <f t="array" ref="EB188">IF(AND($B188&lt;&gt;"",$F188&lt;&gt;"",$J188&lt;&gt;"",OR($N188&lt;&gt;"",$Q188&lt;&gt;"",$T188&lt;&gt;"")),SUM(($CS$17:$CS$192&lt;&gt;ROW($B188))*($CT$17:$CT$192=$B188)*($CV$17:$CV$192&gt;$F188)*($CU$17:$CU$192&lt;$J188)),0)</f>
        <v>0</v>
      </c>
      <c r="EC188" s="9" cm="1">
        <f t="array" ref="EC188">IF(AND($B188&lt;&gt;"",$F188&lt;&gt;"",$J188&lt;&gt;"",OR($N188&lt;&gt;"",$Q188&lt;&gt;"",$T188&lt;&gt;"")),SUM(($DM$17:$DM$192&lt;&gt;ROW($B188))*($DN$17:$DN$192=$B188)*($DP$17:$DP$192&gt;$F188)*($DO$17:$DO$192&lt;$J188)),0)</f>
        <v>0</v>
      </c>
      <c r="ED188" s="9">
        <f t="shared" ca="1" si="218"/>
        <v>0</v>
      </c>
    </row>
    <row r="189" spans="2:134" ht="21" customHeight="1" x14ac:dyDescent="0.4">
      <c r="B189" s="86"/>
      <c r="C189" s="86"/>
      <c r="D189" s="132" t="str">
        <f t="shared" si="234"/>
        <v/>
      </c>
      <c r="E189" s="132"/>
      <c r="F189" s="88"/>
      <c r="G189" s="88"/>
      <c r="H189" s="88"/>
      <c r="I189" s="88"/>
      <c r="J189" s="88"/>
      <c r="K189" s="88"/>
      <c r="L189" s="88"/>
      <c r="M189" s="88"/>
      <c r="N189" s="89"/>
      <c r="O189" s="89"/>
      <c r="P189" s="89"/>
      <c r="Q189" s="89"/>
      <c r="R189" s="89"/>
      <c r="S189" s="89"/>
      <c r="T189" s="89"/>
      <c r="U189" s="89"/>
      <c r="V189" s="89"/>
      <c r="W189" s="133" t="str">
        <f t="shared" si="224"/>
        <v/>
      </c>
      <c r="X189" s="133"/>
      <c r="Y189" s="133"/>
      <c r="Z189" s="133" t="str">
        <f t="shared" si="225"/>
        <v/>
      </c>
      <c r="AA189" s="133"/>
      <c r="AB189" s="133"/>
      <c r="AC189" s="134" t="str">
        <f t="shared" si="226"/>
        <v/>
      </c>
      <c r="AD189" s="134"/>
      <c r="AE189" s="134"/>
      <c r="AF189" s="134"/>
      <c r="AG189" s="134" t="str">
        <f t="shared" si="227"/>
        <v/>
      </c>
      <c r="AH189" s="134"/>
      <c r="AI189" s="134"/>
      <c r="AJ189" s="134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20"/>
      <c r="AX189" s="10" t="str">
        <f t="shared" si="235"/>
        <v/>
      </c>
      <c r="AY189" s="10" t="str">
        <f t="shared" si="236"/>
        <v/>
      </c>
      <c r="AZ189" s="21" t="str">
        <f t="shared" si="237"/>
        <v/>
      </c>
      <c r="BA189" s="21" t="str">
        <f t="shared" si="238"/>
        <v/>
      </c>
      <c r="BB189" s="10" t="str">
        <f t="shared" si="223"/>
        <v/>
      </c>
      <c r="BC189" s="10" t="str">
        <f t="shared" si="239"/>
        <v/>
      </c>
      <c r="BD189" s="10" t="str">
        <f t="shared" si="240"/>
        <v/>
      </c>
      <c r="BE189" s="9" t="str">
        <f t="shared" si="176"/>
        <v/>
      </c>
      <c r="BF189" s="9" t="str">
        <f t="shared" si="177"/>
        <v/>
      </c>
      <c r="BG189" s="21" t="str">
        <f t="shared" si="178"/>
        <v/>
      </c>
      <c r="BH189" s="21" t="str">
        <f t="shared" si="179"/>
        <v/>
      </c>
      <c r="BI189" s="9" t="str">
        <f t="shared" si="219"/>
        <v/>
      </c>
      <c r="BJ189" s="10" t="str">
        <f t="shared" si="180"/>
        <v/>
      </c>
      <c r="BK189" s="9" t="str">
        <f t="shared" si="181"/>
        <v/>
      </c>
      <c r="BL189" s="9" t="str">
        <f t="shared" si="182"/>
        <v/>
      </c>
      <c r="BM189" s="9" t="str">
        <f t="shared" si="183"/>
        <v/>
      </c>
      <c r="BN189" s="9" t="e">
        <f ca="1">IF(AND($AX$3&lt;&gt;"",BG189&lt;&gt;"",BI189&gt;=IF(BI190="",0,BI190)),SUM(INDIRECT("bm"&amp;ROW()-BI189+1):BM189),"")</f>
        <v>#N/A</v>
      </c>
      <c r="BO189" s="9" t="e">
        <f t="shared" ca="1" si="184"/>
        <v>#N/A</v>
      </c>
      <c r="BP189" s="9" t="str">
        <f ca="1">IF(ISERROR(VLOOKUP(BO189*60,単価表!$B$4:$H$51,$AY$3,FALSE)),"",VLOOKUP(BO189*60,単価表!$B$4:$H$51,$AY$3,FALSE))</f>
        <v/>
      </c>
      <c r="BQ189" s="9" t="str">
        <f t="shared" si="185"/>
        <v/>
      </c>
      <c r="BR189" s="9" t="str">
        <f t="shared" si="186"/>
        <v/>
      </c>
      <c r="BS189" s="9" t="str">
        <f t="shared" si="228"/>
        <v/>
      </c>
      <c r="BT189" s="9" t="str">
        <f t="shared" si="229"/>
        <v/>
      </c>
      <c r="BU189" s="21" t="str">
        <f t="shared" si="230"/>
        <v/>
      </c>
      <c r="BV189" s="21" t="str">
        <f t="shared" si="231"/>
        <v/>
      </c>
      <c r="BW189" s="10" t="str">
        <f t="shared" si="232"/>
        <v/>
      </c>
      <c r="BX189" s="9" t="str">
        <f t="shared" si="233"/>
        <v/>
      </c>
      <c r="BY189" s="9" t="str">
        <f t="shared" si="187"/>
        <v/>
      </c>
      <c r="BZ189" s="9" t="str">
        <f t="shared" si="188"/>
        <v/>
      </c>
      <c r="CA189" s="21" t="str">
        <f t="shared" si="189"/>
        <v/>
      </c>
      <c r="CB189" s="21" t="str">
        <f t="shared" si="190"/>
        <v/>
      </c>
      <c r="CC189" s="9" t="str">
        <f t="shared" si="220"/>
        <v/>
      </c>
      <c r="CD189" s="9" t="str">
        <f t="shared" si="191"/>
        <v/>
      </c>
      <c r="CE189" s="9" t="str">
        <f t="shared" si="192"/>
        <v/>
      </c>
      <c r="CF189" s="9" t="e">
        <f ca="1">IF(AND($AX$3&lt;&gt;"",CA189&lt;&gt;"",CC189&gt;=IF(CC190="",0,CC190)),SUM(INDIRECT("ce"&amp;ROW()-CC189+1):CE189),"")</f>
        <v>#N/A</v>
      </c>
      <c r="CG189" s="9" t="e">
        <f t="shared" ca="1" si="193"/>
        <v>#N/A</v>
      </c>
      <c r="CH189" s="9" t="str">
        <f ca="1">IF(ISERROR(VLOOKUP(CG189*60,単価表!$B$4:$H$51,$AY$3,FALSE)),"",VLOOKUP(CG189*60,単価表!$B$4:$H$51,$AY$3,FALSE))</f>
        <v/>
      </c>
      <c r="CI189" s="9" t="str">
        <f ca="1">IF(CH189="","",CH189+IF(OR(TEXT($AX$3,"000000")="651000",TEXT($AX$3,"000000")="652000",TEXT($AX$3,"000000")="653000"),VLOOKUP(CG189*60,単価表!$B$4:$H$51,$AZ$3,FALSE),0))</f>
        <v/>
      </c>
      <c r="CJ189" s="9" t="str">
        <f t="shared" si="194"/>
        <v/>
      </c>
      <c r="CK189" s="9" t="str">
        <f t="shared" si="195"/>
        <v/>
      </c>
      <c r="CL189" s="9" t="str">
        <f t="shared" si="241"/>
        <v/>
      </c>
      <c r="CM189" s="9" t="str">
        <f t="shared" si="242"/>
        <v/>
      </c>
      <c r="CN189" s="21" t="str">
        <f t="shared" si="243"/>
        <v/>
      </c>
      <c r="CO189" s="21" t="str">
        <f t="shared" si="244"/>
        <v/>
      </c>
      <c r="CP189" s="10" t="str">
        <f t="shared" si="196"/>
        <v/>
      </c>
      <c r="CQ189" s="9" t="str">
        <f t="shared" si="245"/>
        <v/>
      </c>
      <c r="CR189" s="9" t="str">
        <f t="shared" si="246"/>
        <v/>
      </c>
      <c r="CS189" s="9" t="str">
        <f t="shared" si="197"/>
        <v/>
      </c>
      <c r="CT189" s="9" t="str">
        <f t="shared" si="198"/>
        <v/>
      </c>
      <c r="CU189" s="21" t="str">
        <f t="shared" si="199"/>
        <v/>
      </c>
      <c r="CV189" s="21" t="str">
        <f t="shared" si="200"/>
        <v/>
      </c>
      <c r="CW189" s="9" t="str">
        <f t="shared" si="221"/>
        <v/>
      </c>
      <c r="CX189" s="9" t="str">
        <f t="shared" si="201"/>
        <v/>
      </c>
      <c r="CY189" s="9" t="str">
        <f t="shared" si="202"/>
        <v/>
      </c>
      <c r="CZ189" s="9" t="str">
        <f t="shared" si="203"/>
        <v/>
      </c>
      <c r="DA189" s="9" t="str">
        <f t="shared" si="204"/>
        <v/>
      </c>
      <c r="DB189" s="9" t="e">
        <f ca="1">IF(AND($AX$3&lt;&gt;"",CU189&lt;&gt;"",CW189&gt;=IF(CW190="",0,CW190)),SUM(INDIRECT("da"&amp;ROW()-CW189+1):DA189),"")</f>
        <v>#N/A</v>
      </c>
      <c r="DC189" s="9" t="e">
        <f t="shared" ca="1" si="205"/>
        <v>#N/A</v>
      </c>
      <c r="DD189" s="9" t="str">
        <f ca="1">IF(ISERROR(VLOOKUP(DC189*60,単価表!$B$4:$G$51,$AY$3,FALSE)),"",VLOOKUP(DC189*60,単価表!$B$4:$G$51,$AY$3,FALSE))</f>
        <v/>
      </c>
      <c r="DE189" s="9" t="str">
        <f t="shared" si="206"/>
        <v/>
      </c>
      <c r="DF189" s="9" t="str">
        <f t="shared" si="207"/>
        <v/>
      </c>
      <c r="DG189" s="9" t="str">
        <f t="shared" si="247"/>
        <v/>
      </c>
      <c r="DH189" s="9" t="str">
        <f t="shared" si="248"/>
        <v/>
      </c>
      <c r="DI189" s="21" t="str">
        <f t="shared" si="249"/>
        <v/>
      </c>
      <c r="DJ189" s="21" t="str">
        <f t="shared" si="250"/>
        <v/>
      </c>
      <c r="DK189" s="10" t="str">
        <f t="shared" si="208"/>
        <v/>
      </c>
      <c r="DL189" s="9" t="str">
        <f t="shared" si="251"/>
        <v/>
      </c>
      <c r="DM189" s="9" t="str">
        <f t="shared" si="209"/>
        <v/>
      </c>
      <c r="DN189" s="9" t="str">
        <f t="shared" si="210"/>
        <v/>
      </c>
      <c r="DO189" s="21" t="str">
        <f t="shared" si="211"/>
        <v/>
      </c>
      <c r="DP189" s="21" t="str">
        <f t="shared" si="212"/>
        <v/>
      </c>
      <c r="DQ189" s="9" t="str">
        <f t="shared" si="222"/>
        <v/>
      </c>
      <c r="DR189" s="9" t="str">
        <f t="shared" si="213"/>
        <v/>
      </c>
      <c r="DS189" s="9" t="str">
        <f t="shared" si="214"/>
        <v/>
      </c>
      <c r="DT189" s="9" t="e">
        <f ca="1">IF(AND($AX$3&lt;&gt;"",DO189&lt;&gt;"",DQ189&gt;=IF(DQ190="",0,DQ190)),SUM(INDIRECT("ds"&amp;ROW()-DQ189+1):DS189),"")</f>
        <v>#N/A</v>
      </c>
      <c r="DU189" s="9" t="e">
        <f t="shared" ca="1" si="215"/>
        <v>#N/A</v>
      </c>
      <c r="DV189" s="9" t="str">
        <f ca="1">IF(ISERROR(VLOOKUP(DU189*60,単価表!$B$4:$H$51,$AY$3,FALSE)),"",VLOOKUP(DU189*60,単価表!$B$4:$H$51,$AY$3,FALSE))</f>
        <v/>
      </c>
      <c r="DW189" s="9" t="str">
        <f ca="1">IF(DV189="","",DV189+IF(OR(TEXT($AX$3,"000000")="651000",TEXT($AX$3,"000000")="652000",TEXT($AX$3,"000000")="653000"),VLOOKUP(DU189*60,単価表!$B$4:$H$51,$AZ$3,FALSE),0))</f>
        <v/>
      </c>
      <c r="DX189" s="9" t="str">
        <f t="shared" si="216"/>
        <v/>
      </c>
      <c r="DY189" s="9" t="str">
        <f t="shared" si="217"/>
        <v/>
      </c>
      <c r="DZ189" s="9" cm="1">
        <f t="array" ref="DZ189">IF(AND($B189&lt;&gt;"",$F189&lt;&gt;"",$J189&lt;&gt;"",OR($N189&lt;&gt;"",$Q189&lt;&gt;"",$T189&lt;&gt;"")),SUM(($BE$17:$BE$192&lt;&gt;ROW($B189))*($BF$17:$BF$192=$B189)*($BH$17:$BH$192&gt;$F189)*($BG$17:$BG$192&lt;$J189)),0)</f>
        <v>0</v>
      </c>
      <c r="EA189" s="9" cm="1">
        <f t="array" ref="EA189">IF(AND($B189&lt;&gt;"",$F189&lt;&gt;"",$J189&lt;&gt;"",OR($N189&lt;&gt;"",$Q189&lt;&gt;"",$T189&lt;&gt;"")),SUM(($BY$17:$BY$192&lt;&gt;ROW($B189))*($BZ$17:$BZ$192=$B189)*($CB$17:$CB$192&gt;$F189)*($CA$17:$CA$192&lt;$J189)),0)</f>
        <v>0</v>
      </c>
      <c r="EB189" s="9" cm="1">
        <f t="array" ref="EB189">IF(AND($B189&lt;&gt;"",$F189&lt;&gt;"",$J189&lt;&gt;"",OR($N189&lt;&gt;"",$Q189&lt;&gt;"",$T189&lt;&gt;"")),SUM(($CS$17:$CS$192&lt;&gt;ROW($B189))*($CT$17:$CT$192=$B189)*($CV$17:$CV$192&gt;$F189)*($CU$17:$CU$192&lt;$J189)),0)</f>
        <v>0</v>
      </c>
      <c r="EC189" s="9" cm="1">
        <f t="array" ref="EC189">IF(AND($B189&lt;&gt;"",$F189&lt;&gt;"",$J189&lt;&gt;"",OR($N189&lt;&gt;"",$Q189&lt;&gt;"",$T189&lt;&gt;"")),SUM(($DM$17:$DM$192&lt;&gt;ROW($B189))*($DN$17:$DN$192=$B189)*($DP$17:$DP$192&gt;$F189)*($DO$17:$DO$192&lt;$J189)),0)</f>
        <v>0</v>
      </c>
      <c r="ED189" s="9">
        <f t="shared" ca="1" si="218"/>
        <v>0</v>
      </c>
    </row>
    <row r="190" spans="2:134" ht="21" customHeight="1" x14ac:dyDescent="0.4">
      <c r="B190" s="86"/>
      <c r="C190" s="86"/>
      <c r="D190" s="132" t="str">
        <f t="shared" si="234"/>
        <v/>
      </c>
      <c r="E190" s="132"/>
      <c r="F190" s="88"/>
      <c r="G190" s="88"/>
      <c r="H190" s="88"/>
      <c r="I190" s="88"/>
      <c r="J190" s="88"/>
      <c r="K190" s="88"/>
      <c r="L190" s="88"/>
      <c r="M190" s="88"/>
      <c r="N190" s="89"/>
      <c r="O190" s="89"/>
      <c r="P190" s="89"/>
      <c r="Q190" s="89"/>
      <c r="R190" s="89"/>
      <c r="S190" s="89"/>
      <c r="T190" s="89"/>
      <c r="U190" s="89"/>
      <c r="V190" s="89"/>
      <c r="W190" s="133" t="str">
        <f t="shared" si="224"/>
        <v/>
      </c>
      <c r="X190" s="133"/>
      <c r="Y190" s="133"/>
      <c r="Z190" s="133" t="str">
        <f t="shared" si="225"/>
        <v/>
      </c>
      <c r="AA190" s="133"/>
      <c r="AB190" s="133"/>
      <c r="AC190" s="134" t="str">
        <f t="shared" si="226"/>
        <v/>
      </c>
      <c r="AD190" s="134"/>
      <c r="AE190" s="134"/>
      <c r="AF190" s="134"/>
      <c r="AG190" s="134" t="str">
        <f t="shared" si="227"/>
        <v/>
      </c>
      <c r="AH190" s="134"/>
      <c r="AI190" s="134"/>
      <c r="AJ190" s="134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20"/>
      <c r="AX190" s="10" t="str">
        <f t="shared" si="235"/>
        <v/>
      </c>
      <c r="AY190" s="10" t="str">
        <f t="shared" si="236"/>
        <v/>
      </c>
      <c r="AZ190" s="21" t="str">
        <f t="shared" si="237"/>
        <v/>
      </c>
      <c r="BA190" s="21" t="str">
        <f t="shared" si="238"/>
        <v/>
      </c>
      <c r="BB190" s="10" t="str">
        <f t="shared" si="223"/>
        <v/>
      </c>
      <c r="BC190" s="10" t="str">
        <f t="shared" si="239"/>
        <v/>
      </c>
      <c r="BD190" s="10" t="str">
        <f t="shared" si="240"/>
        <v/>
      </c>
      <c r="BE190" s="9" t="str">
        <f t="shared" si="176"/>
        <v/>
      </c>
      <c r="BF190" s="9" t="str">
        <f t="shared" si="177"/>
        <v/>
      </c>
      <c r="BG190" s="21" t="str">
        <f t="shared" si="178"/>
        <v/>
      </c>
      <c r="BH190" s="21" t="str">
        <f t="shared" si="179"/>
        <v/>
      </c>
      <c r="BI190" s="9" t="str">
        <f t="shared" si="219"/>
        <v/>
      </c>
      <c r="BJ190" s="10" t="str">
        <f t="shared" si="180"/>
        <v/>
      </c>
      <c r="BK190" s="9" t="str">
        <f t="shared" si="181"/>
        <v/>
      </c>
      <c r="BL190" s="9" t="str">
        <f t="shared" si="182"/>
        <v/>
      </c>
      <c r="BM190" s="9" t="str">
        <f t="shared" si="183"/>
        <v/>
      </c>
      <c r="BN190" s="9" t="e">
        <f ca="1">IF(AND($AX$3&lt;&gt;"",BG190&lt;&gt;"",BI190&gt;=IF(BI191="",0,BI191)),SUM(INDIRECT("bm"&amp;ROW()-BI190+1):BM190),"")</f>
        <v>#N/A</v>
      </c>
      <c r="BO190" s="9" t="e">
        <f t="shared" ca="1" si="184"/>
        <v>#N/A</v>
      </c>
      <c r="BP190" s="9" t="str">
        <f ca="1">IF(ISERROR(VLOOKUP(BO190*60,単価表!$B$4:$H$51,$AY$3,FALSE)),"",VLOOKUP(BO190*60,単価表!$B$4:$H$51,$AY$3,FALSE))</f>
        <v/>
      </c>
      <c r="BQ190" s="9" t="str">
        <f t="shared" si="185"/>
        <v/>
      </c>
      <c r="BR190" s="9" t="str">
        <f t="shared" si="186"/>
        <v/>
      </c>
      <c r="BS190" s="9" t="str">
        <f t="shared" si="228"/>
        <v/>
      </c>
      <c r="BT190" s="9" t="str">
        <f t="shared" si="229"/>
        <v/>
      </c>
      <c r="BU190" s="21" t="str">
        <f t="shared" si="230"/>
        <v/>
      </c>
      <c r="BV190" s="21" t="str">
        <f t="shared" si="231"/>
        <v/>
      </c>
      <c r="BW190" s="10" t="str">
        <f t="shared" si="232"/>
        <v/>
      </c>
      <c r="BX190" s="9" t="str">
        <f t="shared" si="233"/>
        <v/>
      </c>
      <c r="BY190" s="9" t="str">
        <f t="shared" si="187"/>
        <v/>
      </c>
      <c r="BZ190" s="9" t="str">
        <f t="shared" si="188"/>
        <v/>
      </c>
      <c r="CA190" s="21" t="str">
        <f t="shared" si="189"/>
        <v/>
      </c>
      <c r="CB190" s="21" t="str">
        <f t="shared" si="190"/>
        <v/>
      </c>
      <c r="CC190" s="9" t="str">
        <f t="shared" si="220"/>
        <v/>
      </c>
      <c r="CD190" s="9" t="str">
        <f t="shared" si="191"/>
        <v/>
      </c>
      <c r="CE190" s="9" t="str">
        <f t="shared" si="192"/>
        <v/>
      </c>
      <c r="CF190" s="9" t="e">
        <f ca="1">IF(AND($AX$3&lt;&gt;"",CA190&lt;&gt;"",CC190&gt;=IF(CC191="",0,CC191)),SUM(INDIRECT("ce"&amp;ROW()-CC190+1):CE190),"")</f>
        <v>#N/A</v>
      </c>
      <c r="CG190" s="9" t="e">
        <f t="shared" ca="1" si="193"/>
        <v>#N/A</v>
      </c>
      <c r="CH190" s="9" t="str">
        <f ca="1">IF(ISERROR(VLOOKUP(CG190*60,単価表!$B$4:$H$51,$AY$3,FALSE)),"",VLOOKUP(CG190*60,単価表!$B$4:$H$51,$AY$3,FALSE))</f>
        <v/>
      </c>
      <c r="CI190" s="9" t="str">
        <f ca="1">IF(CH190="","",CH190+IF(OR(TEXT($AX$3,"000000")="651000",TEXT($AX$3,"000000")="652000",TEXT($AX$3,"000000")="653000"),VLOOKUP(CG190*60,単価表!$B$4:$H$51,$AZ$3,FALSE),0))</f>
        <v/>
      </c>
      <c r="CJ190" s="9" t="str">
        <f t="shared" si="194"/>
        <v/>
      </c>
      <c r="CK190" s="9" t="str">
        <f t="shared" si="195"/>
        <v/>
      </c>
      <c r="CL190" s="9" t="str">
        <f t="shared" si="241"/>
        <v/>
      </c>
      <c r="CM190" s="9" t="str">
        <f t="shared" si="242"/>
        <v/>
      </c>
      <c r="CN190" s="21" t="str">
        <f t="shared" si="243"/>
        <v/>
      </c>
      <c r="CO190" s="21" t="str">
        <f t="shared" si="244"/>
        <v/>
      </c>
      <c r="CP190" s="10" t="str">
        <f t="shared" si="196"/>
        <v/>
      </c>
      <c r="CQ190" s="9" t="str">
        <f t="shared" si="245"/>
        <v/>
      </c>
      <c r="CR190" s="9" t="str">
        <f t="shared" si="246"/>
        <v/>
      </c>
      <c r="CS190" s="9" t="str">
        <f t="shared" si="197"/>
        <v/>
      </c>
      <c r="CT190" s="9" t="str">
        <f t="shared" si="198"/>
        <v/>
      </c>
      <c r="CU190" s="21" t="str">
        <f t="shared" si="199"/>
        <v/>
      </c>
      <c r="CV190" s="21" t="str">
        <f t="shared" si="200"/>
        <v/>
      </c>
      <c r="CW190" s="9" t="str">
        <f t="shared" si="221"/>
        <v/>
      </c>
      <c r="CX190" s="9" t="str">
        <f t="shared" si="201"/>
        <v/>
      </c>
      <c r="CY190" s="9" t="str">
        <f t="shared" si="202"/>
        <v/>
      </c>
      <c r="CZ190" s="9" t="str">
        <f t="shared" si="203"/>
        <v/>
      </c>
      <c r="DA190" s="9" t="str">
        <f t="shared" si="204"/>
        <v/>
      </c>
      <c r="DB190" s="9" t="e">
        <f ca="1">IF(AND($AX$3&lt;&gt;"",CU190&lt;&gt;"",CW190&gt;=IF(CW191="",0,CW191)),SUM(INDIRECT("da"&amp;ROW()-CW190+1):DA190),"")</f>
        <v>#N/A</v>
      </c>
      <c r="DC190" s="9" t="e">
        <f t="shared" ca="1" si="205"/>
        <v>#N/A</v>
      </c>
      <c r="DD190" s="9" t="str">
        <f ca="1">IF(ISERROR(VLOOKUP(DC190*60,単価表!$B$4:$G$51,$AY$3,FALSE)),"",VLOOKUP(DC190*60,単価表!$B$4:$G$51,$AY$3,FALSE))</f>
        <v/>
      </c>
      <c r="DE190" s="9" t="str">
        <f t="shared" si="206"/>
        <v/>
      </c>
      <c r="DF190" s="9" t="str">
        <f t="shared" si="207"/>
        <v/>
      </c>
      <c r="DG190" s="9" t="str">
        <f t="shared" si="247"/>
        <v/>
      </c>
      <c r="DH190" s="9" t="str">
        <f t="shared" si="248"/>
        <v/>
      </c>
      <c r="DI190" s="21" t="str">
        <f t="shared" si="249"/>
        <v/>
      </c>
      <c r="DJ190" s="21" t="str">
        <f t="shared" si="250"/>
        <v/>
      </c>
      <c r="DK190" s="10" t="str">
        <f t="shared" si="208"/>
        <v/>
      </c>
      <c r="DL190" s="9" t="str">
        <f t="shared" si="251"/>
        <v/>
      </c>
      <c r="DM190" s="9" t="str">
        <f t="shared" si="209"/>
        <v/>
      </c>
      <c r="DN190" s="9" t="str">
        <f t="shared" si="210"/>
        <v/>
      </c>
      <c r="DO190" s="21" t="str">
        <f t="shared" si="211"/>
        <v/>
      </c>
      <c r="DP190" s="21" t="str">
        <f t="shared" si="212"/>
        <v/>
      </c>
      <c r="DQ190" s="9" t="str">
        <f t="shared" si="222"/>
        <v/>
      </c>
      <c r="DR190" s="9" t="str">
        <f t="shared" si="213"/>
        <v/>
      </c>
      <c r="DS190" s="9" t="str">
        <f t="shared" si="214"/>
        <v/>
      </c>
      <c r="DT190" s="9" t="e">
        <f ca="1">IF(AND($AX$3&lt;&gt;"",DO190&lt;&gt;"",DQ190&gt;=IF(DQ191="",0,DQ191)),SUM(INDIRECT("ds"&amp;ROW()-DQ190+1):DS190),"")</f>
        <v>#N/A</v>
      </c>
      <c r="DU190" s="9" t="e">
        <f t="shared" ca="1" si="215"/>
        <v>#N/A</v>
      </c>
      <c r="DV190" s="9" t="str">
        <f ca="1">IF(ISERROR(VLOOKUP(DU190*60,単価表!$B$4:$H$51,$AY$3,FALSE)),"",VLOOKUP(DU190*60,単価表!$B$4:$H$51,$AY$3,FALSE))</f>
        <v/>
      </c>
      <c r="DW190" s="9" t="str">
        <f ca="1">IF(DV190="","",DV190+IF(OR(TEXT($AX$3,"000000")="651000",TEXT($AX$3,"000000")="652000",TEXT($AX$3,"000000")="653000"),VLOOKUP(DU190*60,単価表!$B$4:$H$51,$AZ$3,FALSE),0))</f>
        <v/>
      </c>
      <c r="DX190" s="9" t="str">
        <f t="shared" si="216"/>
        <v/>
      </c>
      <c r="DY190" s="9" t="str">
        <f t="shared" si="217"/>
        <v/>
      </c>
      <c r="DZ190" s="9" cm="1">
        <f t="array" ref="DZ190">IF(AND($B190&lt;&gt;"",$F190&lt;&gt;"",$J190&lt;&gt;"",OR($N190&lt;&gt;"",$Q190&lt;&gt;"",$T190&lt;&gt;"")),SUM(($BE$17:$BE$192&lt;&gt;ROW($B190))*($BF$17:$BF$192=$B190)*($BH$17:$BH$192&gt;$F190)*($BG$17:$BG$192&lt;$J190)),0)</f>
        <v>0</v>
      </c>
      <c r="EA190" s="9" cm="1">
        <f t="array" ref="EA190">IF(AND($B190&lt;&gt;"",$F190&lt;&gt;"",$J190&lt;&gt;"",OR($N190&lt;&gt;"",$Q190&lt;&gt;"",$T190&lt;&gt;"")),SUM(($BY$17:$BY$192&lt;&gt;ROW($B190))*($BZ$17:$BZ$192=$B190)*($CB$17:$CB$192&gt;$F190)*($CA$17:$CA$192&lt;$J190)),0)</f>
        <v>0</v>
      </c>
      <c r="EB190" s="9" cm="1">
        <f t="array" ref="EB190">IF(AND($B190&lt;&gt;"",$F190&lt;&gt;"",$J190&lt;&gt;"",OR($N190&lt;&gt;"",$Q190&lt;&gt;"",$T190&lt;&gt;"")),SUM(($CS$17:$CS$192&lt;&gt;ROW($B190))*($CT$17:$CT$192=$B190)*($CV$17:$CV$192&gt;$F190)*($CU$17:$CU$192&lt;$J190)),0)</f>
        <v>0</v>
      </c>
      <c r="EC190" s="9" cm="1">
        <f t="array" ref="EC190">IF(AND($B190&lt;&gt;"",$F190&lt;&gt;"",$J190&lt;&gt;"",OR($N190&lt;&gt;"",$Q190&lt;&gt;"",$T190&lt;&gt;"")),SUM(($DM$17:$DM$192&lt;&gt;ROW($B190))*($DN$17:$DN$192=$B190)*($DP$17:$DP$192&gt;$F190)*($DO$17:$DO$192&lt;$J190)),0)</f>
        <v>0</v>
      </c>
      <c r="ED190" s="9">
        <f t="shared" ca="1" si="218"/>
        <v>0</v>
      </c>
    </row>
    <row r="191" spans="2:134" ht="21" customHeight="1" x14ac:dyDescent="0.4">
      <c r="B191" s="86"/>
      <c r="C191" s="86"/>
      <c r="D191" s="132" t="str">
        <f t="shared" si="234"/>
        <v/>
      </c>
      <c r="E191" s="132"/>
      <c r="F191" s="88"/>
      <c r="G191" s="88"/>
      <c r="H191" s="88"/>
      <c r="I191" s="88"/>
      <c r="J191" s="88"/>
      <c r="K191" s="88"/>
      <c r="L191" s="88"/>
      <c r="M191" s="88"/>
      <c r="N191" s="89"/>
      <c r="O191" s="89"/>
      <c r="P191" s="89"/>
      <c r="Q191" s="89"/>
      <c r="R191" s="89"/>
      <c r="S191" s="89"/>
      <c r="T191" s="89"/>
      <c r="U191" s="89"/>
      <c r="V191" s="89"/>
      <c r="W191" s="133" t="str">
        <f t="shared" si="224"/>
        <v/>
      </c>
      <c r="X191" s="133"/>
      <c r="Y191" s="133"/>
      <c r="Z191" s="133" t="str">
        <f t="shared" si="225"/>
        <v/>
      </c>
      <c r="AA191" s="133"/>
      <c r="AB191" s="133"/>
      <c r="AC191" s="134" t="str">
        <f t="shared" si="226"/>
        <v/>
      </c>
      <c r="AD191" s="134"/>
      <c r="AE191" s="134"/>
      <c r="AF191" s="134"/>
      <c r="AG191" s="134" t="str">
        <f t="shared" si="227"/>
        <v/>
      </c>
      <c r="AH191" s="134"/>
      <c r="AI191" s="134"/>
      <c r="AJ191" s="134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20"/>
      <c r="AX191" s="10" t="str">
        <f t="shared" si="235"/>
        <v/>
      </c>
      <c r="AY191" s="10" t="str">
        <f t="shared" si="236"/>
        <v/>
      </c>
      <c r="AZ191" s="21" t="str">
        <f t="shared" si="237"/>
        <v/>
      </c>
      <c r="BA191" s="21" t="str">
        <f t="shared" si="238"/>
        <v/>
      </c>
      <c r="BB191" s="10" t="str">
        <f t="shared" si="223"/>
        <v/>
      </c>
      <c r="BC191" s="10" t="str">
        <f t="shared" si="239"/>
        <v/>
      </c>
      <c r="BD191" s="10" t="str">
        <f t="shared" si="240"/>
        <v/>
      </c>
      <c r="BE191" s="9" t="str">
        <f t="shared" si="176"/>
        <v/>
      </c>
      <c r="BF191" s="9" t="str">
        <f t="shared" si="177"/>
        <v/>
      </c>
      <c r="BG191" s="21" t="str">
        <f t="shared" si="178"/>
        <v/>
      </c>
      <c r="BH191" s="21" t="str">
        <f t="shared" si="179"/>
        <v/>
      </c>
      <c r="BI191" s="9" t="str">
        <f t="shared" si="219"/>
        <v/>
      </c>
      <c r="BJ191" s="10" t="str">
        <f t="shared" si="180"/>
        <v/>
      </c>
      <c r="BK191" s="9" t="str">
        <f t="shared" si="181"/>
        <v/>
      </c>
      <c r="BL191" s="9" t="str">
        <f t="shared" si="182"/>
        <v/>
      </c>
      <c r="BM191" s="9" t="str">
        <f t="shared" si="183"/>
        <v/>
      </c>
      <c r="BN191" s="9" t="e">
        <f ca="1">IF(AND($AX$3&lt;&gt;"",BG191&lt;&gt;"",BI191&gt;=IF(BI192="",0,BI192)),SUM(INDIRECT("bm"&amp;ROW()-BI191+1):BM191),"")</f>
        <v>#N/A</v>
      </c>
      <c r="BO191" s="9" t="e">
        <f t="shared" ca="1" si="184"/>
        <v>#N/A</v>
      </c>
      <c r="BP191" s="9" t="str">
        <f ca="1">IF(ISERROR(VLOOKUP(BO191*60,単価表!$B$4:$H$51,$AY$3,FALSE)),"",VLOOKUP(BO191*60,単価表!$B$4:$H$51,$AY$3,FALSE))</f>
        <v/>
      </c>
      <c r="BQ191" s="9" t="str">
        <f t="shared" si="185"/>
        <v/>
      </c>
      <c r="BR191" s="9" t="str">
        <f t="shared" si="186"/>
        <v/>
      </c>
      <c r="BS191" s="9" t="str">
        <f t="shared" si="228"/>
        <v/>
      </c>
      <c r="BT191" s="9" t="str">
        <f t="shared" si="229"/>
        <v/>
      </c>
      <c r="BU191" s="21" t="str">
        <f t="shared" si="230"/>
        <v/>
      </c>
      <c r="BV191" s="21" t="str">
        <f t="shared" si="231"/>
        <v/>
      </c>
      <c r="BW191" s="10" t="str">
        <f t="shared" si="232"/>
        <v/>
      </c>
      <c r="BX191" s="9" t="str">
        <f t="shared" si="233"/>
        <v/>
      </c>
      <c r="BY191" s="9" t="str">
        <f t="shared" si="187"/>
        <v/>
      </c>
      <c r="BZ191" s="9" t="str">
        <f t="shared" si="188"/>
        <v/>
      </c>
      <c r="CA191" s="21" t="str">
        <f t="shared" si="189"/>
        <v/>
      </c>
      <c r="CB191" s="21" t="str">
        <f t="shared" si="190"/>
        <v/>
      </c>
      <c r="CC191" s="9" t="str">
        <f t="shared" si="220"/>
        <v/>
      </c>
      <c r="CD191" s="9" t="str">
        <f t="shared" si="191"/>
        <v/>
      </c>
      <c r="CE191" s="9" t="str">
        <f t="shared" si="192"/>
        <v/>
      </c>
      <c r="CF191" s="9" t="e">
        <f ca="1">IF(AND($AX$3&lt;&gt;"",CA191&lt;&gt;"",CC191&gt;=IF(CC192="",0,CC192)),SUM(INDIRECT("ce"&amp;ROW()-CC191+1):CE191),"")</f>
        <v>#N/A</v>
      </c>
      <c r="CG191" s="9" t="e">
        <f t="shared" ca="1" si="193"/>
        <v>#N/A</v>
      </c>
      <c r="CH191" s="9" t="str">
        <f ca="1">IF(ISERROR(VLOOKUP(CG191*60,単価表!$B$4:$H$51,$AY$3,FALSE)),"",VLOOKUP(CG191*60,単価表!$B$4:$H$51,$AY$3,FALSE))</f>
        <v/>
      </c>
      <c r="CI191" s="9" t="str">
        <f ca="1">IF(CH191="","",CH191+IF(OR(TEXT($AX$3,"000000")="651000",TEXT($AX$3,"000000")="652000",TEXT($AX$3,"000000")="653000"),VLOOKUP(CG191*60,単価表!$B$4:$H$51,$AZ$3,FALSE),0))</f>
        <v/>
      </c>
      <c r="CJ191" s="9" t="str">
        <f t="shared" si="194"/>
        <v/>
      </c>
      <c r="CK191" s="9" t="str">
        <f t="shared" si="195"/>
        <v/>
      </c>
      <c r="CL191" s="9" t="str">
        <f t="shared" si="241"/>
        <v/>
      </c>
      <c r="CM191" s="9" t="str">
        <f t="shared" si="242"/>
        <v/>
      </c>
      <c r="CN191" s="21" t="str">
        <f t="shared" si="243"/>
        <v/>
      </c>
      <c r="CO191" s="21" t="str">
        <f t="shared" si="244"/>
        <v/>
      </c>
      <c r="CP191" s="10" t="str">
        <f t="shared" si="196"/>
        <v/>
      </c>
      <c r="CQ191" s="9" t="str">
        <f t="shared" si="245"/>
        <v/>
      </c>
      <c r="CR191" s="9" t="str">
        <f t="shared" si="246"/>
        <v/>
      </c>
      <c r="CS191" s="9" t="str">
        <f t="shared" si="197"/>
        <v/>
      </c>
      <c r="CT191" s="9" t="str">
        <f t="shared" si="198"/>
        <v/>
      </c>
      <c r="CU191" s="21" t="str">
        <f t="shared" si="199"/>
        <v/>
      </c>
      <c r="CV191" s="21" t="str">
        <f t="shared" si="200"/>
        <v/>
      </c>
      <c r="CW191" s="9" t="str">
        <f t="shared" si="221"/>
        <v/>
      </c>
      <c r="CX191" s="9" t="str">
        <f t="shared" si="201"/>
        <v/>
      </c>
      <c r="CY191" s="9" t="str">
        <f t="shared" si="202"/>
        <v/>
      </c>
      <c r="CZ191" s="9" t="str">
        <f t="shared" si="203"/>
        <v/>
      </c>
      <c r="DA191" s="9" t="str">
        <f t="shared" si="204"/>
        <v/>
      </c>
      <c r="DB191" s="9" t="e">
        <f ca="1">IF(AND($AX$3&lt;&gt;"",CU191&lt;&gt;"",CW191&gt;=IF(CW192="",0,CW192)),SUM(INDIRECT("da"&amp;ROW()-CW191+1):DA191),"")</f>
        <v>#N/A</v>
      </c>
      <c r="DC191" s="9" t="e">
        <f t="shared" ca="1" si="205"/>
        <v>#N/A</v>
      </c>
      <c r="DD191" s="9" t="str">
        <f ca="1">IF(ISERROR(VLOOKUP(DC191*60,単価表!$B$4:$G$51,$AY$3,FALSE)),"",VLOOKUP(DC191*60,単価表!$B$4:$G$51,$AY$3,FALSE))</f>
        <v/>
      </c>
      <c r="DE191" s="9" t="str">
        <f t="shared" si="206"/>
        <v/>
      </c>
      <c r="DF191" s="9" t="str">
        <f t="shared" si="207"/>
        <v/>
      </c>
      <c r="DG191" s="9" t="str">
        <f t="shared" si="247"/>
        <v/>
      </c>
      <c r="DH191" s="9" t="str">
        <f t="shared" si="248"/>
        <v/>
      </c>
      <c r="DI191" s="21" t="str">
        <f t="shared" si="249"/>
        <v/>
      </c>
      <c r="DJ191" s="21" t="str">
        <f t="shared" si="250"/>
        <v/>
      </c>
      <c r="DK191" s="10" t="str">
        <f t="shared" si="208"/>
        <v/>
      </c>
      <c r="DL191" s="9" t="str">
        <f t="shared" si="251"/>
        <v/>
      </c>
      <c r="DM191" s="9" t="str">
        <f t="shared" si="209"/>
        <v/>
      </c>
      <c r="DN191" s="9" t="str">
        <f t="shared" si="210"/>
        <v/>
      </c>
      <c r="DO191" s="21" t="str">
        <f t="shared" si="211"/>
        <v/>
      </c>
      <c r="DP191" s="21" t="str">
        <f t="shared" si="212"/>
        <v/>
      </c>
      <c r="DQ191" s="9" t="str">
        <f t="shared" si="222"/>
        <v/>
      </c>
      <c r="DR191" s="9" t="str">
        <f t="shared" si="213"/>
        <v/>
      </c>
      <c r="DS191" s="9" t="str">
        <f t="shared" si="214"/>
        <v/>
      </c>
      <c r="DT191" s="9" t="e">
        <f ca="1">IF(AND($AX$3&lt;&gt;"",DO191&lt;&gt;"",DQ191&gt;=IF(DQ192="",0,DQ192)),SUM(INDIRECT("ds"&amp;ROW()-DQ191+1):DS191),"")</f>
        <v>#N/A</v>
      </c>
      <c r="DU191" s="9" t="e">
        <f t="shared" ca="1" si="215"/>
        <v>#N/A</v>
      </c>
      <c r="DV191" s="9" t="str">
        <f ca="1">IF(ISERROR(VLOOKUP(DU191*60,単価表!$B$4:$H$51,$AY$3,FALSE)),"",VLOOKUP(DU191*60,単価表!$B$4:$H$51,$AY$3,FALSE))</f>
        <v/>
      </c>
      <c r="DW191" s="9" t="str">
        <f ca="1">IF(DV191="","",DV191+IF(OR(TEXT($AX$3,"000000")="651000",TEXT($AX$3,"000000")="652000",TEXT($AX$3,"000000")="653000"),VLOOKUP(DU191*60,単価表!$B$4:$H$51,$AZ$3,FALSE),0))</f>
        <v/>
      </c>
      <c r="DX191" s="9" t="str">
        <f t="shared" si="216"/>
        <v/>
      </c>
      <c r="DY191" s="9" t="str">
        <f t="shared" si="217"/>
        <v/>
      </c>
      <c r="DZ191" s="9" cm="1">
        <f t="array" ref="DZ191">IF(AND($B191&lt;&gt;"",$F191&lt;&gt;"",$J191&lt;&gt;"",OR($N191&lt;&gt;"",$Q191&lt;&gt;"",$T191&lt;&gt;"")),SUM(($BE$17:$BE$192&lt;&gt;ROW($B191))*($BF$17:$BF$192=$B191)*($BH$17:$BH$192&gt;$F191)*($BG$17:$BG$192&lt;$J191)),0)</f>
        <v>0</v>
      </c>
      <c r="EA191" s="9" cm="1">
        <f t="array" ref="EA191">IF(AND($B191&lt;&gt;"",$F191&lt;&gt;"",$J191&lt;&gt;"",OR($N191&lt;&gt;"",$Q191&lt;&gt;"",$T191&lt;&gt;"")),SUM(($BY$17:$BY$192&lt;&gt;ROW($B191))*($BZ$17:$BZ$192=$B191)*($CB$17:$CB$192&gt;$F191)*($CA$17:$CA$192&lt;$J191)),0)</f>
        <v>0</v>
      </c>
      <c r="EB191" s="9" cm="1">
        <f t="array" ref="EB191">IF(AND($B191&lt;&gt;"",$F191&lt;&gt;"",$J191&lt;&gt;"",OR($N191&lt;&gt;"",$Q191&lt;&gt;"",$T191&lt;&gt;"")),SUM(($CS$17:$CS$192&lt;&gt;ROW($B191))*($CT$17:$CT$192=$B191)*($CV$17:$CV$192&gt;$F191)*($CU$17:$CU$192&lt;$J191)),0)</f>
        <v>0</v>
      </c>
      <c r="EC191" s="9" cm="1">
        <f t="array" ref="EC191">IF(AND($B191&lt;&gt;"",$F191&lt;&gt;"",$J191&lt;&gt;"",OR($N191&lt;&gt;"",$Q191&lt;&gt;"",$T191&lt;&gt;"")),SUM(($DM$17:$DM$192&lt;&gt;ROW($B191))*($DN$17:$DN$192=$B191)*($DP$17:$DP$192&gt;$F191)*($DO$17:$DO$192&lt;$J191)),0)</f>
        <v>0</v>
      </c>
      <c r="ED191" s="9">
        <f t="shared" ca="1" si="218"/>
        <v>0</v>
      </c>
    </row>
    <row r="192" spans="2:134" ht="21" customHeight="1" x14ac:dyDescent="0.4">
      <c r="B192" s="86"/>
      <c r="C192" s="86"/>
      <c r="D192" s="132" t="str">
        <f t="shared" si="234"/>
        <v/>
      </c>
      <c r="E192" s="132"/>
      <c r="F192" s="88"/>
      <c r="G192" s="88"/>
      <c r="H192" s="88"/>
      <c r="I192" s="88"/>
      <c r="J192" s="88"/>
      <c r="K192" s="88"/>
      <c r="L192" s="88"/>
      <c r="M192" s="88"/>
      <c r="N192" s="89"/>
      <c r="O192" s="89"/>
      <c r="P192" s="89"/>
      <c r="Q192" s="89"/>
      <c r="R192" s="89"/>
      <c r="S192" s="89"/>
      <c r="T192" s="89"/>
      <c r="U192" s="89"/>
      <c r="V192" s="89"/>
      <c r="W192" s="133" t="str">
        <f t="shared" si="224"/>
        <v/>
      </c>
      <c r="X192" s="133"/>
      <c r="Y192" s="133"/>
      <c r="Z192" s="133" t="str">
        <f t="shared" si="225"/>
        <v/>
      </c>
      <c r="AA192" s="133"/>
      <c r="AB192" s="133"/>
      <c r="AC192" s="134" t="str">
        <f t="shared" si="226"/>
        <v/>
      </c>
      <c r="AD192" s="134"/>
      <c r="AE192" s="134"/>
      <c r="AF192" s="134"/>
      <c r="AG192" s="134" t="str">
        <f t="shared" si="227"/>
        <v/>
      </c>
      <c r="AH192" s="134"/>
      <c r="AI192" s="134"/>
      <c r="AJ192" s="134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20"/>
      <c r="AX192" s="10" t="str">
        <f t="shared" si="235"/>
        <v/>
      </c>
      <c r="AY192" s="10" t="str">
        <f t="shared" si="236"/>
        <v/>
      </c>
      <c r="AZ192" s="21" t="str">
        <f t="shared" si="237"/>
        <v/>
      </c>
      <c r="BA192" s="21" t="str">
        <f t="shared" si="238"/>
        <v/>
      </c>
      <c r="BB192" s="10" t="str">
        <f t="shared" si="223"/>
        <v/>
      </c>
      <c r="BC192" s="10" t="str">
        <f t="shared" si="239"/>
        <v/>
      </c>
      <c r="BD192" s="10" t="str">
        <f t="shared" si="240"/>
        <v/>
      </c>
      <c r="BE192" s="9" t="str">
        <f t="shared" si="176"/>
        <v/>
      </c>
      <c r="BF192" s="9" t="str">
        <f t="shared" si="177"/>
        <v/>
      </c>
      <c r="BG192" s="21" t="str">
        <f t="shared" si="178"/>
        <v/>
      </c>
      <c r="BH192" s="21" t="str">
        <f t="shared" si="179"/>
        <v/>
      </c>
      <c r="BI192" s="9" t="str">
        <f t="shared" si="219"/>
        <v/>
      </c>
      <c r="BJ192" s="10" t="str">
        <f t="shared" si="180"/>
        <v/>
      </c>
      <c r="BK192" s="9" t="str">
        <f t="shared" si="181"/>
        <v/>
      </c>
      <c r="BL192" s="9" t="str">
        <f t="shared" si="182"/>
        <v/>
      </c>
      <c r="BM192" s="9" t="str">
        <f t="shared" si="183"/>
        <v/>
      </c>
      <c r="BN192" s="9" t="e">
        <f ca="1">IF(AND($AX$3&lt;&gt;"",BG192&lt;&gt;"",BI192&gt;=IF(BI193="",0,BI193)),SUM(INDIRECT("bm"&amp;ROW()-BI192+1):BM192),"")</f>
        <v>#N/A</v>
      </c>
      <c r="BO192" s="9" t="e">
        <f t="shared" ca="1" si="184"/>
        <v>#N/A</v>
      </c>
      <c r="BP192" s="9" t="str">
        <f ca="1">IF(ISERROR(VLOOKUP(BO192*60,単価表!$B$4:$H$51,$AY$3,FALSE)),"",VLOOKUP(BO192*60,単価表!$B$4:$H$51,$AY$3,FALSE))</f>
        <v/>
      </c>
      <c r="BQ192" s="9" t="str">
        <f t="shared" si="185"/>
        <v/>
      </c>
      <c r="BR192" s="9" t="str">
        <f t="shared" si="186"/>
        <v/>
      </c>
      <c r="BS192" s="9" t="str">
        <f t="shared" si="228"/>
        <v/>
      </c>
      <c r="BT192" s="9" t="str">
        <f t="shared" si="229"/>
        <v/>
      </c>
      <c r="BU192" s="21" t="str">
        <f t="shared" si="230"/>
        <v/>
      </c>
      <c r="BV192" s="21" t="str">
        <f t="shared" si="231"/>
        <v/>
      </c>
      <c r="BW192" s="10" t="str">
        <f t="shared" si="232"/>
        <v/>
      </c>
      <c r="BX192" s="9" t="str">
        <f t="shared" si="233"/>
        <v/>
      </c>
      <c r="BY192" s="9" t="str">
        <f t="shared" si="187"/>
        <v/>
      </c>
      <c r="BZ192" s="9" t="str">
        <f t="shared" si="188"/>
        <v/>
      </c>
      <c r="CA192" s="21" t="str">
        <f t="shared" si="189"/>
        <v/>
      </c>
      <c r="CB192" s="21" t="str">
        <f t="shared" si="190"/>
        <v/>
      </c>
      <c r="CC192" s="9" t="str">
        <f t="shared" si="220"/>
        <v/>
      </c>
      <c r="CD192" s="9" t="str">
        <f t="shared" si="191"/>
        <v/>
      </c>
      <c r="CE192" s="9" t="str">
        <f t="shared" si="192"/>
        <v/>
      </c>
      <c r="CF192" s="9" t="e">
        <f ca="1">IF(AND($AX$3&lt;&gt;"",CA192&lt;&gt;"",CC192&gt;=IF(CC193="",0,CC193)),SUM(INDIRECT("ce"&amp;ROW()-CC192+1):CE192),"")</f>
        <v>#N/A</v>
      </c>
      <c r="CG192" s="9" t="e">
        <f t="shared" ca="1" si="193"/>
        <v>#N/A</v>
      </c>
      <c r="CH192" s="9" t="str">
        <f ca="1">IF(ISERROR(VLOOKUP(CG192*60,単価表!$B$4:$H$51,$AY$3,FALSE)),"",VLOOKUP(CG192*60,単価表!$B$4:$H$51,$AY$3,FALSE))</f>
        <v/>
      </c>
      <c r="CI192" s="9" t="str">
        <f ca="1">IF(CH192="","",CH192+IF(OR(TEXT($AX$3,"000000")="651000",TEXT($AX$3,"000000")="652000",TEXT($AX$3,"000000")="653000"),VLOOKUP(CG192*60,単価表!$B$4:$H$51,$AZ$3,FALSE),0))</f>
        <v/>
      </c>
      <c r="CJ192" s="9" t="str">
        <f t="shared" si="194"/>
        <v/>
      </c>
      <c r="CK192" s="9" t="str">
        <f t="shared" si="195"/>
        <v/>
      </c>
      <c r="CL192" s="9" t="str">
        <f t="shared" si="241"/>
        <v/>
      </c>
      <c r="CM192" s="9" t="str">
        <f t="shared" si="242"/>
        <v/>
      </c>
      <c r="CN192" s="21" t="str">
        <f t="shared" si="243"/>
        <v/>
      </c>
      <c r="CO192" s="21" t="str">
        <f t="shared" si="244"/>
        <v/>
      </c>
      <c r="CP192" s="10" t="str">
        <f t="shared" si="196"/>
        <v/>
      </c>
      <c r="CQ192" s="9" t="str">
        <f t="shared" si="245"/>
        <v/>
      </c>
      <c r="CR192" s="9" t="str">
        <f t="shared" si="246"/>
        <v/>
      </c>
      <c r="CS192" s="9" t="str">
        <f t="shared" si="197"/>
        <v/>
      </c>
      <c r="CT192" s="9" t="str">
        <f t="shared" si="198"/>
        <v/>
      </c>
      <c r="CU192" s="21" t="str">
        <f t="shared" si="199"/>
        <v/>
      </c>
      <c r="CV192" s="21" t="str">
        <f t="shared" si="200"/>
        <v/>
      </c>
      <c r="CW192" s="9" t="str">
        <f t="shared" si="221"/>
        <v/>
      </c>
      <c r="CX192" s="9" t="str">
        <f t="shared" si="201"/>
        <v/>
      </c>
      <c r="CY192" s="9" t="str">
        <f t="shared" si="202"/>
        <v/>
      </c>
      <c r="CZ192" s="9" t="str">
        <f t="shared" si="203"/>
        <v/>
      </c>
      <c r="DA192" s="9" t="str">
        <f t="shared" si="204"/>
        <v/>
      </c>
      <c r="DB192" s="9" t="e">
        <f ca="1">IF(AND($AX$3&lt;&gt;"",CU192&lt;&gt;"",CW192&gt;=IF(CW193="",0,CW193)),SUM(INDIRECT("da"&amp;ROW()-CW192+1):DA192),"")</f>
        <v>#N/A</v>
      </c>
      <c r="DC192" s="9" t="e">
        <f t="shared" ca="1" si="205"/>
        <v>#N/A</v>
      </c>
      <c r="DD192" s="9" t="str">
        <f ca="1">IF(ISERROR(VLOOKUP(DC192*60,単価表!$B$4:$G$51,$AY$3,FALSE)),"",VLOOKUP(DC192*60,単価表!$B$4:$G$51,$AY$3,FALSE))</f>
        <v/>
      </c>
      <c r="DE192" s="9" t="str">
        <f t="shared" si="206"/>
        <v/>
      </c>
      <c r="DF192" s="9" t="str">
        <f t="shared" si="207"/>
        <v/>
      </c>
      <c r="DG192" s="9" t="str">
        <f t="shared" si="247"/>
        <v/>
      </c>
      <c r="DH192" s="9" t="str">
        <f t="shared" si="248"/>
        <v/>
      </c>
      <c r="DI192" s="21" t="str">
        <f t="shared" si="249"/>
        <v/>
      </c>
      <c r="DJ192" s="21" t="str">
        <f t="shared" si="250"/>
        <v/>
      </c>
      <c r="DK192" s="10" t="str">
        <f t="shared" si="208"/>
        <v/>
      </c>
      <c r="DL192" s="9" t="str">
        <f t="shared" si="251"/>
        <v/>
      </c>
      <c r="DM192" s="9" t="str">
        <f t="shared" si="209"/>
        <v/>
      </c>
      <c r="DN192" s="9" t="str">
        <f t="shared" si="210"/>
        <v/>
      </c>
      <c r="DO192" s="21" t="str">
        <f t="shared" si="211"/>
        <v/>
      </c>
      <c r="DP192" s="21" t="str">
        <f t="shared" si="212"/>
        <v/>
      </c>
      <c r="DQ192" s="9" t="str">
        <f t="shared" si="222"/>
        <v/>
      </c>
      <c r="DR192" s="9" t="str">
        <f t="shared" si="213"/>
        <v/>
      </c>
      <c r="DS192" s="9" t="str">
        <f t="shared" si="214"/>
        <v/>
      </c>
      <c r="DT192" s="9" t="e">
        <f ca="1">IF(AND($AX$3&lt;&gt;"",DO192&lt;&gt;"",DQ192&gt;=IF(DQ193="",0,DQ193)),SUM(INDIRECT("ds"&amp;ROW()-DQ192+1):DS192),"")</f>
        <v>#N/A</v>
      </c>
      <c r="DU192" s="9" t="e">
        <f t="shared" ca="1" si="215"/>
        <v>#N/A</v>
      </c>
      <c r="DV192" s="9" t="str">
        <f ca="1">IF(ISERROR(VLOOKUP(DU192*60,単価表!$B$4:$H$51,$AY$3,FALSE)),"",VLOOKUP(DU192*60,単価表!$B$4:$H$51,$AY$3,FALSE))</f>
        <v/>
      </c>
      <c r="DW192" s="9" t="str">
        <f ca="1">IF(DV192="","",DV192+IF(OR(TEXT($AX$3,"000000")="651000",TEXT($AX$3,"000000")="652000",TEXT($AX$3,"000000")="653000"),VLOOKUP(DU192*60,単価表!$B$4:$H$51,$AZ$3,FALSE),0))</f>
        <v/>
      </c>
      <c r="DX192" s="9" t="str">
        <f t="shared" si="216"/>
        <v/>
      </c>
      <c r="DY192" s="9" t="str">
        <f t="shared" si="217"/>
        <v/>
      </c>
      <c r="DZ192" s="9" cm="1">
        <f t="array" ref="DZ192">IF(AND($B192&lt;&gt;"",$F192&lt;&gt;"",$J192&lt;&gt;"",OR($N192&lt;&gt;"",$Q192&lt;&gt;"",$T192&lt;&gt;"")),SUM(($BE$17:$BE$192&lt;&gt;ROW($B192))*($BF$17:$BF$192=$B192)*($BH$17:$BH$192&gt;$F192)*($BG$17:$BG$192&lt;$J192)),0)</f>
        <v>0</v>
      </c>
      <c r="EA192" s="9" cm="1">
        <f t="array" ref="EA192">IF(AND($B192&lt;&gt;"",$F192&lt;&gt;"",$J192&lt;&gt;"",OR($N192&lt;&gt;"",$Q192&lt;&gt;"",$T192&lt;&gt;"")),SUM(($BY$17:$BY$192&lt;&gt;ROW($B192))*($BZ$17:$BZ$192=$B192)*($CB$17:$CB$192&gt;$F192)*($CA$17:$CA$192&lt;$J192)),0)</f>
        <v>0</v>
      </c>
      <c r="EB192" s="9" cm="1">
        <f t="array" ref="EB192">IF(AND($B192&lt;&gt;"",$F192&lt;&gt;"",$J192&lt;&gt;"",OR($N192&lt;&gt;"",$Q192&lt;&gt;"",$T192&lt;&gt;"")),SUM(($CS$17:$CS$192&lt;&gt;ROW($B192))*($CT$17:$CT$192=$B192)*($CV$17:$CV$192&gt;$F192)*($CU$17:$CU$192&lt;$J192)),0)</f>
        <v>0</v>
      </c>
      <c r="EC192" s="9" cm="1">
        <f t="array" ref="EC192">IF(AND($B192&lt;&gt;"",$F192&lt;&gt;"",$J192&lt;&gt;"",OR($N192&lt;&gt;"",$Q192&lt;&gt;"",$T192&lt;&gt;"")),SUM(($DM$17:$DM$192&lt;&gt;ROW($B192))*($DN$17:$DN$192=$B192)*($DP$17:$DP$192&gt;$F192)*($DO$17:$DO$192&lt;$J192)),0)</f>
        <v>0</v>
      </c>
      <c r="ED192" s="9">
        <f t="shared" ca="1" si="218"/>
        <v>0</v>
      </c>
    </row>
    <row r="193" spans="2:47" ht="15" customHeight="1" x14ac:dyDescent="0.4"/>
    <row r="194" spans="2:47" ht="18" customHeight="1" x14ac:dyDescent="0.4">
      <c r="B194" s="99" t="s">
        <v>32</v>
      </c>
      <c r="C194" s="100"/>
      <c r="D194" s="100"/>
      <c r="E194" s="101"/>
      <c r="F194" s="96"/>
      <c r="G194" s="96"/>
      <c r="H194" s="96"/>
      <c r="I194" s="96"/>
      <c r="J194" s="96"/>
      <c r="K194" s="96"/>
      <c r="L194" s="96"/>
      <c r="M194" s="96"/>
      <c r="N194" s="95">
        <f>SUM($N$17:$P$45)+SUM($N$66:$P$94)+SUM($N$115:$P$143)+SUM($N$164:$P$192)</f>
        <v>0</v>
      </c>
      <c r="O194" s="95"/>
      <c r="P194" s="95"/>
      <c r="Q194" s="95">
        <f>SUM($Q$17:$S$45)+SUM($Q$66:$S$94)+SUM($Q$115:$S$143)+SUM($Q$164:$S$192)</f>
        <v>0</v>
      </c>
      <c r="R194" s="95"/>
      <c r="S194" s="95"/>
      <c r="T194" s="95">
        <f>SUM($T$17:$V$45)+SUM($T$66:$V$94)+SUM($T$115:$V$143)+SUM($T$164:$V$192)</f>
        <v>0</v>
      </c>
      <c r="U194" s="95"/>
      <c r="V194" s="95"/>
      <c r="W194" s="135">
        <f>SUM($BQ$17:$BQ$45)+SUM($BQ$66:$BQ$94)+SUM($BQ$115:$BQ$143)+SUM($BQ$164:$BQ$192)+SUM($DE$17:$DE$45)+SUM($DE$66:$DE$94)+SUM($DE$115:$DE$143)+SUM($DE$164:$DE$192)</f>
        <v>0</v>
      </c>
      <c r="X194" s="136"/>
      <c r="Y194" s="137"/>
      <c r="Z194" s="135">
        <f>SUM($CJ$17:$CJ$45)+SUM($CJ$66:$CJ$94)+SUM($CJ$115:$CJ$143)+SUM($CJ$164:$CJ$192)+SUM($DX$17:$DX$45)+SUM($DX$66:$DX$94)+SUM($DX$115:$DX$143)+SUM($DX$164:$DX$192)</f>
        <v>0</v>
      </c>
      <c r="AA194" s="136"/>
      <c r="AB194" s="137"/>
      <c r="AC194" s="95">
        <f>SUM($AC$17:$AF$45)+SUM($AC$66:$AF$94)+SUM($AC$115:$AF$143)+SUM($AC$164:$AF$192)</f>
        <v>0</v>
      </c>
      <c r="AD194" s="95"/>
      <c r="AE194" s="95"/>
      <c r="AF194" s="95"/>
      <c r="AG194" s="95">
        <f>SUM($AG$17:$AJ$45)+SUM($AG$66:$AJ$94)+SUM($AG$115:$AJ$143)+SUM($AG$164:$AJ$192)</f>
        <v>0</v>
      </c>
      <c r="AH194" s="95"/>
      <c r="AI194" s="95"/>
      <c r="AJ194" s="95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</row>
    <row r="196" spans="2:47" ht="18" customHeight="1" x14ac:dyDescent="0.4">
      <c r="AJ196" s="87">
        <f>IF(COUNT($B$17:$C$45)&gt;0,1,0)+IF(COUNT($B$66:$C$94)&gt;0,1,0)+IF(COUNT($B$115:$C$143)&gt;0,1,0)+IF(COUNT($B$164:$C$192)&gt;0,1,0)</f>
        <v>0</v>
      </c>
      <c r="AK196" s="87"/>
      <c r="AL196" s="87"/>
      <c r="AM196" s="87" t="s">
        <v>30</v>
      </c>
      <c r="AN196" s="87"/>
      <c r="AO196" s="87"/>
      <c r="AP196" s="87">
        <v>4</v>
      </c>
      <c r="AQ196" s="87"/>
      <c r="AR196" s="87"/>
      <c r="AS196" s="87" t="s">
        <v>31</v>
      </c>
      <c r="AT196" s="87"/>
      <c r="AU196" s="87"/>
    </row>
  </sheetData>
  <sheetProtection sheet="1"/>
  <mergeCells count="1980">
    <mergeCell ref="AS194:AU194"/>
    <mergeCell ref="AJ196:AL196"/>
    <mergeCell ref="AM196:AO196"/>
    <mergeCell ref="AP196:AR196"/>
    <mergeCell ref="AS196:AU196"/>
    <mergeCell ref="Z194:AB194"/>
    <mergeCell ref="AC194:AF194"/>
    <mergeCell ref="AG194:AJ194"/>
    <mergeCell ref="AK194:AL194"/>
    <mergeCell ref="AM194:AO194"/>
    <mergeCell ref="AP194:AR194"/>
    <mergeCell ref="AM192:AO192"/>
    <mergeCell ref="AP192:AR192"/>
    <mergeCell ref="AS192:AU192"/>
    <mergeCell ref="B194:E194"/>
    <mergeCell ref="F194:I194"/>
    <mergeCell ref="J194:M194"/>
    <mergeCell ref="N194:P194"/>
    <mergeCell ref="Q194:S194"/>
    <mergeCell ref="T194:V194"/>
    <mergeCell ref="W194:Y194"/>
    <mergeCell ref="T192:V192"/>
    <mergeCell ref="W192:Y192"/>
    <mergeCell ref="Z192:AB192"/>
    <mergeCell ref="AC192:AF192"/>
    <mergeCell ref="AG192:AJ192"/>
    <mergeCell ref="AK192:AL192"/>
    <mergeCell ref="B192:C192"/>
    <mergeCell ref="D192:E192"/>
    <mergeCell ref="F192:I192"/>
    <mergeCell ref="J192:M192"/>
    <mergeCell ref="N192:P192"/>
    <mergeCell ref="Q192:S192"/>
    <mergeCell ref="AC191:AF191"/>
    <mergeCell ref="AG191:AJ191"/>
    <mergeCell ref="AK191:AL191"/>
    <mergeCell ref="AM191:AO191"/>
    <mergeCell ref="AP191:AR191"/>
    <mergeCell ref="AS191:AU191"/>
    <mergeCell ref="AS190:AU190"/>
    <mergeCell ref="B191:C191"/>
    <mergeCell ref="D191:E191"/>
    <mergeCell ref="F191:I191"/>
    <mergeCell ref="J191:M191"/>
    <mergeCell ref="N191:P191"/>
    <mergeCell ref="Q191:S191"/>
    <mergeCell ref="T191:V191"/>
    <mergeCell ref="W191:Y191"/>
    <mergeCell ref="Z191:AB191"/>
    <mergeCell ref="Z190:AB190"/>
    <mergeCell ref="AC190:AF190"/>
    <mergeCell ref="AG190:AJ190"/>
    <mergeCell ref="AK190:AL190"/>
    <mergeCell ref="AM190:AO190"/>
    <mergeCell ref="AP190:AR190"/>
    <mergeCell ref="AP189:AR189"/>
    <mergeCell ref="AS189:AU189"/>
    <mergeCell ref="B190:C190"/>
    <mergeCell ref="D190:E190"/>
    <mergeCell ref="F190:I190"/>
    <mergeCell ref="J190:M190"/>
    <mergeCell ref="N190:P190"/>
    <mergeCell ref="Q190:S190"/>
    <mergeCell ref="T190:V190"/>
    <mergeCell ref="W190:Y190"/>
    <mergeCell ref="W189:Y189"/>
    <mergeCell ref="Z189:AB189"/>
    <mergeCell ref="AC189:AF189"/>
    <mergeCell ref="AG189:AJ189"/>
    <mergeCell ref="AK189:AL189"/>
    <mergeCell ref="AM189:AO189"/>
    <mergeCell ref="AM188:AO188"/>
    <mergeCell ref="AP188:AR188"/>
    <mergeCell ref="AS188:AU188"/>
    <mergeCell ref="B189:C189"/>
    <mergeCell ref="D189:E189"/>
    <mergeCell ref="F189:I189"/>
    <mergeCell ref="J189:M189"/>
    <mergeCell ref="N189:P189"/>
    <mergeCell ref="Q189:S189"/>
    <mergeCell ref="T189:V189"/>
    <mergeCell ref="T188:V188"/>
    <mergeCell ref="W188:Y188"/>
    <mergeCell ref="Z188:AB188"/>
    <mergeCell ref="AC188:AF188"/>
    <mergeCell ref="AG188:AJ188"/>
    <mergeCell ref="AK188:AL188"/>
    <mergeCell ref="B188:C188"/>
    <mergeCell ref="D188:E188"/>
    <mergeCell ref="F188:I188"/>
    <mergeCell ref="J188:M188"/>
    <mergeCell ref="N188:P188"/>
    <mergeCell ref="Q188:S188"/>
    <mergeCell ref="AC187:AF187"/>
    <mergeCell ref="AG187:AJ187"/>
    <mergeCell ref="AK187:AL187"/>
    <mergeCell ref="AM187:AO187"/>
    <mergeCell ref="AP187:AR187"/>
    <mergeCell ref="AS187:AU187"/>
    <mergeCell ref="AS186:AU186"/>
    <mergeCell ref="B187:C187"/>
    <mergeCell ref="D187:E187"/>
    <mergeCell ref="F187:I187"/>
    <mergeCell ref="J187:M187"/>
    <mergeCell ref="N187:P187"/>
    <mergeCell ref="Q187:S187"/>
    <mergeCell ref="T187:V187"/>
    <mergeCell ref="W187:Y187"/>
    <mergeCell ref="Z187:AB187"/>
    <mergeCell ref="Z186:AB186"/>
    <mergeCell ref="AC186:AF186"/>
    <mergeCell ref="AG186:AJ186"/>
    <mergeCell ref="AK186:AL186"/>
    <mergeCell ref="AM186:AO186"/>
    <mergeCell ref="AP186:AR186"/>
    <mergeCell ref="AP185:AR185"/>
    <mergeCell ref="AS185:AU185"/>
    <mergeCell ref="B186:C186"/>
    <mergeCell ref="D186:E186"/>
    <mergeCell ref="F186:I186"/>
    <mergeCell ref="J186:M186"/>
    <mergeCell ref="N186:P186"/>
    <mergeCell ref="Q186:S186"/>
    <mergeCell ref="T186:V186"/>
    <mergeCell ref="W186:Y186"/>
    <mergeCell ref="W185:Y185"/>
    <mergeCell ref="Z185:AB185"/>
    <mergeCell ref="AC185:AF185"/>
    <mergeCell ref="AG185:AJ185"/>
    <mergeCell ref="AK185:AL185"/>
    <mergeCell ref="AM185:AO185"/>
    <mergeCell ref="AM184:AO184"/>
    <mergeCell ref="AP184:AR184"/>
    <mergeCell ref="AS184:AU184"/>
    <mergeCell ref="B185:C185"/>
    <mergeCell ref="D185:E185"/>
    <mergeCell ref="F185:I185"/>
    <mergeCell ref="J185:M185"/>
    <mergeCell ref="N185:P185"/>
    <mergeCell ref="Q185:S185"/>
    <mergeCell ref="T185:V185"/>
    <mergeCell ref="T184:V184"/>
    <mergeCell ref="W184:Y184"/>
    <mergeCell ref="Z184:AB184"/>
    <mergeCell ref="AC184:AF184"/>
    <mergeCell ref="AG184:AJ184"/>
    <mergeCell ref="AK184:AL184"/>
    <mergeCell ref="B184:C184"/>
    <mergeCell ref="D184:E184"/>
    <mergeCell ref="F184:I184"/>
    <mergeCell ref="J184:M184"/>
    <mergeCell ref="N184:P184"/>
    <mergeCell ref="Q184:S184"/>
    <mergeCell ref="AC183:AF183"/>
    <mergeCell ref="AG183:AJ183"/>
    <mergeCell ref="AK183:AL183"/>
    <mergeCell ref="AM183:AO183"/>
    <mergeCell ref="AP183:AR183"/>
    <mergeCell ref="AS183:AU183"/>
    <mergeCell ref="AS182:AU182"/>
    <mergeCell ref="B183:C183"/>
    <mergeCell ref="D183:E183"/>
    <mergeCell ref="F183:I183"/>
    <mergeCell ref="J183:M183"/>
    <mergeCell ref="N183:P183"/>
    <mergeCell ref="Q183:S183"/>
    <mergeCell ref="T183:V183"/>
    <mergeCell ref="W183:Y183"/>
    <mergeCell ref="Z183:AB183"/>
    <mergeCell ref="Z182:AB182"/>
    <mergeCell ref="AC182:AF182"/>
    <mergeCell ref="AG182:AJ182"/>
    <mergeCell ref="AK182:AL182"/>
    <mergeCell ref="AM182:AO182"/>
    <mergeCell ref="AP182:AR182"/>
    <mergeCell ref="AP181:AR181"/>
    <mergeCell ref="AS181:AU181"/>
    <mergeCell ref="B182:C182"/>
    <mergeCell ref="D182:E182"/>
    <mergeCell ref="F182:I182"/>
    <mergeCell ref="J182:M182"/>
    <mergeCell ref="N182:P182"/>
    <mergeCell ref="Q182:S182"/>
    <mergeCell ref="T182:V182"/>
    <mergeCell ref="W182:Y182"/>
    <mergeCell ref="W181:Y181"/>
    <mergeCell ref="Z181:AB181"/>
    <mergeCell ref="AC181:AF181"/>
    <mergeCell ref="AG181:AJ181"/>
    <mergeCell ref="AK181:AL181"/>
    <mergeCell ref="AM181:AO181"/>
    <mergeCell ref="AM180:AO180"/>
    <mergeCell ref="AP180:AR180"/>
    <mergeCell ref="AS180:AU180"/>
    <mergeCell ref="B181:C181"/>
    <mergeCell ref="D181:E181"/>
    <mergeCell ref="F181:I181"/>
    <mergeCell ref="J181:M181"/>
    <mergeCell ref="N181:P181"/>
    <mergeCell ref="Q181:S181"/>
    <mergeCell ref="T181:V181"/>
    <mergeCell ref="T180:V180"/>
    <mergeCell ref="W180:Y180"/>
    <mergeCell ref="Z180:AB180"/>
    <mergeCell ref="AC180:AF180"/>
    <mergeCell ref="AG180:AJ180"/>
    <mergeCell ref="AK180:AL180"/>
    <mergeCell ref="B180:C180"/>
    <mergeCell ref="D180:E180"/>
    <mergeCell ref="F180:I180"/>
    <mergeCell ref="J180:M180"/>
    <mergeCell ref="N180:P180"/>
    <mergeCell ref="Q180:S180"/>
    <mergeCell ref="AC179:AF179"/>
    <mergeCell ref="AG179:AJ179"/>
    <mergeCell ref="AK179:AL179"/>
    <mergeCell ref="AM179:AO179"/>
    <mergeCell ref="AP179:AR179"/>
    <mergeCell ref="AS179:AU179"/>
    <mergeCell ref="AS178:AU178"/>
    <mergeCell ref="B179:C179"/>
    <mergeCell ref="D179:E179"/>
    <mergeCell ref="F179:I179"/>
    <mergeCell ref="J179:M179"/>
    <mergeCell ref="N179:P179"/>
    <mergeCell ref="Q179:S179"/>
    <mergeCell ref="T179:V179"/>
    <mergeCell ref="W179:Y179"/>
    <mergeCell ref="Z179:AB179"/>
    <mergeCell ref="Z178:AB178"/>
    <mergeCell ref="AC178:AF178"/>
    <mergeCell ref="AG178:AJ178"/>
    <mergeCell ref="AK178:AL178"/>
    <mergeCell ref="AM178:AO178"/>
    <mergeCell ref="AP178:AR178"/>
    <mergeCell ref="AP177:AR177"/>
    <mergeCell ref="AS177:AU177"/>
    <mergeCell ref="B178:C178"/>
    <mergeCell ref="D178:E178"/>
    <mergeCell ref="F178:I178"/>
    <mergeCell ref="J178:M178"/>
    <mergeCell ref="N178:P178"/>
    <mergeCell ref="Q178:S178"/>
    <mergeCell ref="T178:V178"/>
    <mergeCell ref="W178:Y178"/>
    <mergeCell ref="W177:Y177"/>
    <mergeCell ref="Z177:AB177"/>
    <mergeCell ref="AC177:AF177"/>
    <mergeCell ref="AG177:AJ177"/>
    <mergeCell ref="AK177:AL177"/>
    <mergeCell ref="AM177:AO177"/>
    <mergeCell ref="AM176:AO176"/>
    <mergeCell ref="AP176:AR176"/>
    <mergeCell ref="AS176:AU176"/>
    <mergeCell ref="B177:C177"/>
    <mergeCell ref="D177:E177"/>
    <mergeCell ref="F177:I177"/>
    <mergeCell ref="J177:M177"/>
    <mergeCell ref="N177:P177"/>
    <mergeCell ref="Q177:S177"/>
    <mergeCell ref="T177:V177"/>
    <mergeCell ref="T176:V176"/>
    <mergeCell ref="W176:Y176"/>
    <mergeCell ref="Z176:AB176"/>
    <mergeCell ref="AC176:AF176"/>
    <mergeCell ref="AG176:AJ176"/>
    <mergeCell ref="AK176:AL176"/>
    <mergeCell ref="B176:C176"/>
    <mergeCell ref="D176:E176"/>
    <mergeCell ref="F176:I176"/>
    <mergeCell ref="J176:M176"/>
    <mergeCell ref="N176:P176"/>
    <mergeCell ref="Q176:S176"/>
    <mergeCell ref="AC175:AF175"/>
    <mergeCell ref="AG175:AJ175"/>
    <mergeCell ref="AK175:AL175"/>
    <mergeCell ref="AM175:AO175"/>
    <mergeCell ref="AP175:AR175"/>
    <mergeCell ref="AS175:AU175"/>
    <mergeCell ref="AS174:AU174"/>
    <mergeCell ref="B175:C175"/>
    <mergeCell ref="D175:E175"/>
    <mergeCell ref="F175:I175"/>
    <mergeCell ref="J175:M175"/>
    <mergeCell ref="N175:P175"/>
    <mergeCell ref="Q175:S175"/>
    <mergeCell ref="T175:V175"/>
    <mergeCell ref="W175:Y175"/>
    <mergeCell ref="Z175:AB175"/>
    <mergeCell ref="Z174:AB174"/>
    <mergeCell ref="AC174:AF174"/>
    <mergeCell ref="AG174:AJ174"/>
    <mergeCell ref="AK174:AL174"/>
    <mergeCell ref="AM174:AO174"/>
    <mergeCell ref="AP174:AR174"/>
    <mergeCell ref="AP173:AR173"/>
    <mergeCell ref="AS173:AU173"/>
    <mergeCell ref="B174:C174"/>
    <mergeCell ref="D174:E174"/>
    <mergeCell ref="F174:I174"/>
    <mergeCell ref="J174:M174"/>
    <mergeCell ref="N174:P174"/>
    <mergeCell ref="Q174:S174"/>
    <mergeCell ref="T174:V174"/>
    <mergeCell ref="W174:Y174"/>
    <mergeCell ref="W173:Y173"/>
    <mergeCell ref="Z173:AB173"/>
    <mergeCell ref="AC173:AF173"/>
    <mergeCell ref="AG173:AJ173"/>
    <mergeCell ref="AK173:AL173"/>
    <mergeCell ref="AM173:AO173"/>
    <mergeCell ref="AM172:AO172"/>
    <mergeCell ref="AP172:AR172"/>
    <mergeCell ref="AS172:AU172"/>
    <mergeCell ref="B173:C173"/>
    <mergeCell ref="D173:E173"/>
    <mergeCell ref="F173:I173"/>
    <mergeCell ref="J173:M173"/>
    <mergeCell ref="N173:P173"/>
    <mergeCell ref="Q173:S173"/>
    <mergeCell ref="T173:V173"/>
    <mergeCell ref="T172:V172"/>
    <mergeCell ref="W172:Y172"/>
    <mergeCell ref="Z172:AB172"/>
    <mergeCell ref="AC172:AF172"/>
    <mergeCell ref="AG172:AJ172"/>
    <mergeCell ref="AK172:AL172"/>
    <mergeCell ref="B172:C172"/>
    <mergeCell ref="D172:E172"/>
    <mergeCell ref="F172:I172"/>
    <mergeCell ref="J172:M172"/>
    <mergeCell ref="N172:P172"/>
    <mergeCell ref="Q172:S172"/>
    <mergeCell ref="AC171:AF171"/>
    <mergeCell ref="AG171:AJ171"/>
    <mergeCell ref="AK171:AL171"/>
    <mergeCell ref="AM171:AO171"/>
    <mergeCell ref="AP171:AR171"/>
    <mergeCell ref="AS171:AU171"/>
    <mergeCell ref="AS170:AU170"/>
    <mergeCell ref="B171:C171"/>
    <mergeCell ref="D171:E171"/>
    <mergeCell ref="F171:I171"/>
    <mergeCell ref="J171:M171"/>
    <mergeCell ref="N171:P171"/>
    <mergeCell ref="Q171:S171"/>
    <mergeCell ref="T171:V171"/>
    <mergeCell ref="W171:Y171"/>
    <mergeCell ref="Z171:AB171"/>
    <mergeCell ref="Z170:AB170"/>
    <mergeCell ref="AC170:AF170"/>
    <mergeCell ref="AG170:AJ170"/>
    <mergeCell ref="AK170:AL170"/>
    <mergeCell ref="AM170:AO170"/>
    <mergeCell ref="AP170:AR170"/>
    <mergeCell ref="AP169:AR169"/>
    <mergeCell ref="AS169:AU169"/>
    <mergeCell ref="B170:C170"/>
    <mergeCell ref="D170:E170"/>
    <mergeCell ref="F170:I170"/>
    <mergeCell ref="J170:M170"/>
    <mergeCell ref="N170:P170"/>
    <mergeCell ref="Q170:S170"/>
    <mergeCell ref="T170:V170"/>
    <mergeCell ref="W170:Y170"/>
    <mergeCell ref="W169:Y169"/>
    <mergeCell ref="Z169:AB169"/>
    <mergeCell ref="AC169:AF169"/>
    <mergeCell ref="AG169:AJ169"/>
    <mergeCell ref="AK169:AL169"/>
    <mergeCell ref="AM169:AO169"/>
    <mergeCell ref="AM168:AO168"/>
    <mergeCell ref="AP168:AR168"/>
    <mergeCell ref="AS168:AU168"/>
    <mergeCell ref="B169:C169"/>
    <mergeCell ref="D169:E169"/>
    <mergeCell ref="F169:I169"/>
    <mergeCell ref="J169:M169"/>
    <mergeCell ref="N169:P169"/>
    <mergeCell ref="Q169:S169"/>
    <mergeCell ref="T169:V169"/>
    <mergeCell ref="T168:V168"/>
    <mergeCell ref="W168:Y168"/>
    <mergeCell ref="Z168:AB168"/>
    <mergeCell ref="AC168:AF168"/>
    <mergeCell ref="AG168:AJ168"/>
    <mergeCell ref="AK168:AL168"/>
    <mergeCell ref="B168:C168"/>
    <mergeCell ref="D168:E168"/>
    <mergeCell ref="F168:I168"/>
    <mergeCell ref="J168:M168"/>
    <mergeCell ref="N168:P168"/>
    <mergeCell ref="Q168:S168"/>
    <mergeCell ref="AC167:AF167"/>
    <mergeCell ref="AG167:AJ167"/>
    <mergeCell ref="AK167:AL167"/>
    <mergeCell ref="AM167:AO167"/>
    <mergeCell ref="AP167:AR167"/>
    <mergeCell ref="AS167:AU167"/>
    <mergeCell ref="AS166:AU166"/>
    <mergeCell ref="B167:C167"/>
    <mergeCell ref="D167:E167"/>
    <mergeCell ref="F167:I167"/>
    <mergeCell ref="J167:M167"/>
    <mergeCell ref="N167:P167"/>
    <mergeCell ref="Q167:S167"/>
    <mergeCell ref="T167:V167"/>
    <mergeCell ref="W167:Y167"/>
    <mergeCell ref="Z167:AB167"/>
    <mergeCell ref="Z166:AB166"/>
    <mergeCell ref="AC166:AF166"/>
    <mergeCell ref="AG166:AJ166"/>
    <mergeCell ref="AK166:AL166"/>
    <mergeCell ref="AM166:AO166"/>
    <mergeCell ref="AP166:AR166"/>
    <mergeCell ref="AP165:AR165"/>
    <mergeCell ref="AS165:AU165"/>
    <mergeCell ref="B166:C166"/>
    <mergeCell ref="D166:E166"/>
    <mergeCell ref="F166:I166"/>
    <mergeCell ref="J166:M166"/>
    <mergeCell ref="N166:P166"/>
    <mergeCell ref="Q166:S166"/>
    <mergeCell ref="T166:V166"/>
    <mergeCell ref="W166:Y166"/>
    <mergeCell ref="W165:Y165"/>
    <mergeCell ref="Z165:AB165"/>
    <mergeCell ref="AC165:AF165"/>
    <mergeCell ref="AG165:AJ165"/>
    <mergeCell ref="AK165:AL165"/>
    <mergeCell ref="AM165:AO165"/>
    <mergeCell ref="AM164:AO164"/>
    <mergeCell ref="AP164:AR164"/>
    <mergeCell ref="AS164:AU164"/>
    <mergeCell ref="B165:C165"/>
    <mergeCell ref="D165:E165"/>
    <mergeCell ref="F165:I165"/>
    <mergeCell ref="J165:M165"/>
    <mergeCell ref="N165:P165"/>
    <mergeCell ref="Q165:S165"/>
    <mergeCell ref="T165:V165"/>
    <mergeCell ref="T164:V164"/>
    <mergeCell ref="W164:Y164"/>
    <mergeCell ref="Z164:AB164"/>
    <mergeCell ref="AC164:AF164"/>
    <mergeCell ref="AG164:AJ164"/>
    <mergeCell ref="AK164:AL164"/>
    <mergeCell ref="B164:C164"/>
    <mergeCell ref="D164:E164"/>
    <mergeCell ref="F164:I164"/>
    <mergeCell ref="J164:M164"/>
    <mergeCell ref="N164:P164"/>
    <mergeCell ref="Q164:S164"/>
    <mergeCell ref="AM160:AO163"/>
    <mergeCell ref="AP160:AR163"/>
    <mergeCell ref="AS160:AU163"/>
    <mergeCell ref="F161:M161"/>
    <mergeCell ref="N161:V161"/>
    <mergeCell ref="F162:I163"/>
    <mergeCell ref="J162:M163"/>
    <mergeCell ref="N162:P163"/>
    <mergeCell ref="Q162:S163"/>
    <mergeCell ref="T162:V163"/>
    <mergeCell ref="B160:C163"/>
    <mergeCell ref="D160:E163"/>
    <mergeCell ref="F160:V160"/>
    <mergeCell ref="W160:AB161"/>
    <mergeCell ref="AC160:AJ161"/>
    <mergeCell ref="AK160:AL163"/>
    <mergeCell ref="W162:Y163"/>
    <mergeCell ref="Z162:AB163"/>
    <mergeCell ref="AC162:AF163"/>
    <mergeCell ref="AG162:AJ163"/>
    <mergeCell ref="AE155:AI158"/>
    <mergeCell ref="AJ155:AU158"/>
    <mergeCell ref="E157:G158"/>
    <mergeCell ref="H157:O158"/>
    <mergeCell ref="S157:U158"/>
    <mergeCell ref="V157:AD158"/>
    <mergeCell ref="B155:D158"/>
    <mergeCell ref="E155:G156"/>
    <mergeCell ref="H155:O156"/>
    <mergeCell ref="P155:R158"/>
    <mergeCell ref="S155:U156"/>
    <mergeCell ref="V155:AD156"/>
    <mergeCell ref="B151:G152"/>
    <mergeCell ref="H151:Y152"/>
    <mergeCell ref="Z151:AE152"/>
    <mergeCell ref="AF151:AU152"/>
    <mergeCell ref="B153:G154"/>
    <mergeCell ref="H153:AD154"/>
    <mergeCell ref="AE153:AI154"/>
    <mergeCell ref="AJ153:AU154"/>
    <mergeCell ref="AS145:AU145"/>
    <mergeCell ref="AJ147:AL147"/>
    <mergeCell ref="AM147:AO147"/>
    <mergeCell ref="AP147:AR147"/>
    <mergeCell ref="AS147:AU147"/>
    <mergeCell ref="C149:G149"/>
    <mergeCell ref="J149:K149"/>
    <mergeCell ref="Z145:AB145"/>
    <mergeCell ref="AC145:AF145"/>
    <mergeCell ref="AG145:AJ145"/>
    <mergeCell ref="AK145:AL145"/>
    <mergeCell ref="AM145:AO145"/>
    <mergeCell ref="AP145:AR145"/>
    <mergeCell ref="AM143:AO143"/>
    <mergeCell ref="AP143:AR143"/>
    <mergeCell ref="AS143:AU143"/>
    <mergeCell ref="B145:E145"/>
    <mergeCell ref="F145:I145"/>
    <mergeCell ref="J145:M145"/>
    <mergeCell ref="N145:P145"/>
    <mergeCell ref="Q145:S145"/>
    <mergeCell ref="T145:V145"/>
    <mergeCell ref="W145:Y145"/>
    <mergeCell ref="T143:V143"/>
    <mergeCell ref="W143:Y143"/>
    <mergeCell ref="Z143:AB143"/>
    <mergeCell ref="AC143:AF143"/>
    <mergeCell ref="AG143:AJ143"/>
    <mergeCell ref="AK143:AL143"/>
    <mergeCell ref="B143:C143"/>
    <mergeCell ref="D143:E143"/>
    <mergeCell ref="F143:I143"/>
    <mergeCell ref="J143:M143"/>
    <mergeCell ref="N143:P143"/>
    <mergeCell ref="Q143:S143"/>
    <mergeCell ref="AC142:AF142"/>
    <mergeCell ref="AG142:AJ142"/>
    <mergeCell ref="AK142:AL142"/>
    <mergeCell ref="AM142:AO142"/>
    <mergeCell ref="AP142:AR142"/>
    <mergeCell ref="AS142:AU142"/>
    <mergeCell ref="AS141:AU141"/>
    <mergeCell ref="B142:C142"/>
    <mergeCell ref="D142:E142"/>
    <mergeCell ref="F142:I142"/>
    <mergeCell ref="J142:M142"/>
    <mergeCell ref="N142:P142"/>
    <mergeCell ref="Q142:S142"/>
    <mergeCell ref="T142:V142"/>
    <mergeCell ref="W142:Y142"/>
    <mergeCell ref="Z142:AB142"/>
    <mergeCell ref="Z141:AB141"/>
    <mergeCell ref="AC141:AF141"/>
    <mergeCell ref="AG141:AJ141"/>
    <mergeCell ref="AK141:AL141"/>
    <mergeCell ref="AM141:AO141"/>
    <mergeCell ref="AP141:AR141"/>
    <mergeCell ref="AP140:AR140"/>
    <mergeCell ref="AS140:AU140"/>
    <mergeCell ref="B141:C141"/>
    <mergeCell ref="D141:E141"/>
    <mergeCell ref="F141:I141"/>
    <mergeCell ref="J141:M141"/>
    <mergeCell ref="N141:P141"/>
    <mergeCell ref="Q141:S141"/>
    <mergeCell ref="T141:V141"/>
    <mergeCell ref="W141:Y141"/>
    <mergeCell ref="W140:Y140"/>
    <mergeCell ref="Z140:AB140"/>
    <mergeCell ref="AC140:AF140"/>
    <mergeCell ref="AG140:AJ140"/>
    <mergeCell ref="AK140:AL140"/>
    <mergeCell ref="AM140:AO140"/>
    <mergeCell ref="AM139:AO139"/>
    <mergeCell ref="AP139:AR139"/>
    <mergeCell ref="AS139:AU139"/>
    <mergeCell ref="B140:C140"/>
    <mergeCell ref="D140:E140"/>
    <mergeCell ref="F140:I140"/>
    <mergeCell ref="J140:M140"/>
    <mergeCell ref="N140:P140"/>
    <mergeCell ref="Q140:S140"/>
    <mergeCell ref="T140:V140"/>
    <mergeCell ref="T139:V139"/>
    <mergeCell ref="W139:Y139"/>
    <mergeCell ref="Z139:AB139"/>
    <mergeCell ref="AC139:AF139"/>
    <mergeCell ref="AG139:AJ139"/>
    <mergeCell ref="AK139:AL139"/>
    <mergeCell ref="B139:C139"/>
    <mergeCell ref="D139:E139"/>
    <mergeCell ref="F139:I139"/>
    <mergeCell ref="J139:M139"/>
    <mergeCell ref="N139:P139"/>
    <mergeCell ref="Q139:S139"/>
    <mergeCell ref="AC138:AF138"/>
    <mergeCell ref="AG138:AJ138"/>
    <mergeCell ref="AK138:AL138"/>
    <mergeCell ref="AM138:AO138"/>
    <mergeCell ref="AP138:AR138"/>
    <mergeCell ref="AS138:AU138"/>
    <mergeCell ref="AS137:AU137"/>
    <mergeCell ref="B138:C138"/>
    <mergeCell ref="D138:E138"/>
    <mergeCell ref="F138:I138"/>
    <mergeCell ref="J138:M138"/>
    <mergeCell ref="N138:P138"/>
    <mergeCell ref="Q138:S138"/>
    <mergeCell ref="T138:V138"/>
    <mergeCell ref="W138:Y138"/>
    <mergeCell ref="Z138:AB138"/>
    <mergeCell ref="Z137:AB137"/>
    <mergeCell ref="AC137:AF137"/>
    <mergeCell ref="AG137:AJ137"/>
    <mergeCell ref="AK137:AL137"/>
    <mergeCell ref="AM137:AO137"/>
    <mergeCell ref="AP137:AR137"/>
    <mergeCell ref="AP136:AR136"/>
    <mergeCell ref="AS136:AU136"/>
    <mergeCell ref="B137:C137"/>
    <mergeCell ref="D137:E137"/>
    <mergeCell ref="F137:I137"/>
    <mergeCell ref="J137:M137"/>
    <mergeCell ref="N137:P137"/>
    <mergeCell ref="Q137:S137"/>
    <mergeCell ref="T137:V137"/>
    <mergeCell ref="W137:Y137"/>
    <mergeCell ref="W136:Y136"/>
    <mergeCell ref="Z136:AB136"/>
    <mergeCell ref="AC136:AF136"/>
    <mergeCell ref="AG136:AJ136"/>
    <mergeCell ref="AK136:AL136"/>
    <mergeCell ref="AM136:AO136"/>
    <mergeCell ref="AM135:AO135"/>
    <mergeCell ref="AP135:AR135"/>
    <mergeCell ref="AS135:AU135"/>
    <mergeCell ref="B136:C136"/>
    <mergeCell ref="D136:E136"/>
    <mergeCell ref="F136:I136"/>
    <mergeCell ref="J136:M136"/>
    <mergeCell ref="N136:P136"/>
    <mergeCell ref="Q136:S136"/>
    <mergeCell ref="T136:V136"/>
    <mergeCell ref="T135:V135"/>
    <mergeCell ref="W135:Y135"/>
    <mergeCell ref="Z135:AB135"/>
    <mergeCell ref="AC135:AF135"/>
    <mergeCell ref="AG135:AJ135"/>
    <mergeCell ref="AK135:AL135"/>
    <mergeCell ref="B135:C135"/>
    <mergeCell ref="D135:E135"/>
    <mergeCell ref="F135:I135"/>
    <mergeCell ref="J135:M135"/>
    <mergeCell ref="N135:P135"/>
    <mergeCell ref="Q135:S135"/>
    <mergeCell ref="AC134:AF134"/>
    <mergeCell ref="AG134:AJ134"/>
    <mergeCell ref="AK134:AL134"/>
    <mergeCell ref="AM134:AO134"/>
    <mergeCell ref="AP134:AR134"/>
    <mergeCell ref="AS134:AU134"/>
    <mergeCell ref="AS133:AU133"/>
    <mergeCell ref="B134:C134"/>
    <mergeCell ref="D134:E134"/>
    <mergeCell ref="F134:I134"/>
    <mergeCell ref="J134:M134"/>
    <mergeCell ref="N134:P134"/>
    <mergeCell ref="Q134:S134"/>
    <mergeCell ref="T134:V134"/>
    <mergeCell ref="W134:Y134"/>
    <mergeCell ref="Z134:AB134"/>
    <mergeCell ref="Z133:AB133"/>
    <mergeCell ref="AC133:AF133"/>
    <mergeCell ref="AG133:AJ133"/>
    <mergeCell ref="AK133:AL133"/>
    <mergeCell ref="AM133:AO133"/>
    <mergeCell ref="AP133:AR133"/>
    <mergeCell ref="AP132:AR132"/>
    <mergeCell ref="AS132:AU132"/>
    <mergeCell ref="B133:C133"/>
    <mergeCell ref="D133:E133"/>
    <mergeCell ref="F133:I133"/>
    <mergeCell ref="J133:M133"/>
    <mergeCell ref="N133:P133"/>
    <mergeCell ref="Q133:S133"/>
    <mergeCell ref="T133:V133"/>
    <mergeCell ref="W133:Y133"/>
    <mergeCell ref="W132:Y132"/>
    <mergeCell ref="Z132:AB132"/>
    <mergeCell ref="AC132:AF132"/>
    <mergeCell ref="AG132:AJ132"/>
    <mergeCell ref="AK132:AL132"/>
    <mergeCell ref="AM132:AO132"/>
    <mergeCell ref="AM131:AO131"/>
    <mergeCell ref="AP131:AR131"/>
    <mergeCell ref="AS131:AU131"/>
    <mergeCell ref="B132:C132"/>
    <mergeCell ref="D132:E132"/>
    <mergeCell ref="F132:I132"/>
    <mergeCell ref="J132:M132"/>
    <mergeCell ref="N132:P132"/>
    <mergeCell ref="Q132:S132"/>
    <mergeCell ref="T132:V132"/>
    <mergeCell ref="T131:V131"/>
    <mergeCell ref="W131:Y131"/>
    <mergeCell ref="Z131:AB131"/>
    <mergeCell ref="AC131:AF131"/>
    <mergeCell ref="AG131:AJ131"/>
    <mergeCell ref="AK131:AL131"/>
    <mergeCell ref="B131:C131"/>
    <mergeCell ref="D131:E131"/>
    <mergeCell ref="F131:I131"/>
    <mergeCell ref="J131:M131"/>
    <mergeCell ref="N131:P131"/>
    <mergeCell ref="Q131:S131"/>
    <mergeCell ref="AC130:AF130"/>
    <mergeCell ref="AG130:AJ130"/>
    <mergeCell ref="AK130:AL130"/>
    <mergeCell ref="AM130:AO130"/>
    <mergeCell ref="AP130:AR130"/>
    <mergeCell ref="AS130:AU130"/>
    <mergeCell ref="AS129:AU129"/>
    <mergeCell ref="B130:C130"/>
    <mergeCell ref="D130:E130"/>
    <mergeCell ref="F130:I130"/>
    <mergeCell ref="J130:M130"/>
    <mergeCell ref="N130:P130"/>
    <mergeCell ref="Q130:S130"/>
    <mergeCell ref="T130:V130"/>
    <mergeCell ref="W130:Y130"/>
    <mergeCell ref="Z130:AB130"/>
    <mergeCell ref="Z129:AB129"/>
    <mergeCell ref="AC129:AF129"/>
    <mergeCell ref="AG129:AJ129"/>
    <mergeCell ref="AK129:AL129"/>
    <mergeCell ref="AM129:AO129"/>
    <mergeCell ref="AP129:AR129"/>
    <mergeCell ref="AP128:AR128"/>
    <mergeCell ref="AS128:AU128"/>
    <mergeCell ref="B129:C129"/>
    <mergeCell ref="D129:E129"/>
    <mergeCell ref="F129:I129"/>
    <mergeCell ref="J129:M129"/>
    <mergeCell ref="N129:P129"/>
    <mergeCell ref="Q129:S129"/>
    <mergeCell ref="T129:V129"/>
    <mergeCell ref="W129:Y129"/>
    <mergeCell ref="W128:Y128"/>
    <mergeCell ref="Z128:AB128"/>
    <mergeCell ref="AC128:AF128"/>
    <mergeCell ref="AG128:AJ128"/>
    <mergeCell ref="AK128:AL128"/>
    <mergeCell ref="AM128:AO128"/>
    <mergeCell ref="AM127:AO127"/>
    <mergeCell ref="AP127:AR127"/>
    <mergeCell ref="AS127:AU127"/>
    <mergeCell ref="B128:C128"/>
    <mergeCell ref="D128:E128"/>
    <mergeCell ref="F128:I128"/>
    <mergeCell ref="J128:M128"/>
    <mergeCell ref="N128:P128"/>
    <mergeCell ref="Q128:S128"/>
    <mergeCell ref="T128:V128"/>
    <mergeCell ref="T127:V127"/>
    <mergeCell ref="W127:Y127"/>
    <mergeCell ref="Z127:AB127"/>
    <mergeCell ref="AC127:AF127"/>
    <mergeCell ref="AG127:AJ127"/>
    <mergeCell ref="AK127:AL127"/>
    <mergeCell ref="B127:C127"/>
    <mergeCell ref="D127:E127"/>
    <mergeCell ref="F127:I127"/>
    <mergeCell ref="J127:M127"/>
    <mergeCell ref="N127:P127"/>
    <mergeCell ref="Q127:S127"/>
    <mergeCell ref="AC126:AF126"/>
    <mergeCell ref="AG126:AJ126"/>
    <mergeCell ref="AK126:AL126"/>
    <mergeCell ref="AM126:AO126"/>
    <mergeCell ref="AP126:AR126"/>
    <mergeCell ref="AS126:AU126"/>
    <mergeCell ref="AS125:AU125"/>
    <mergeCell ref="B126:C126"/>
    <mergeCell ref="D126:E126"/>
    <mergeCell ref="F126:I126"/>
    <mergeCell ref="J126:M126"/>
    <mergeCell ref="N126:P126"/>
    <mergeCell ref="Q126:S126"/>
    <mergeCell ref="T126:V126"/>
    <mergeCell ref="W126:Y126"/>
    <mergeCell ref="Z126:AB126"/>
    <mergeCell ref="Z125:AB125"/>
    <mergeCell ref="AC125:AF125"/>
    <mergeCell ref="AG125:AJ125"/>
    <mergeCell ref="AK125:AL125"/>
    <mergeCell ref="AM125:AO125"/>
    <mergeCell ref="AP125:AR125"/>
    <mergeCell ref="AP124:AR124"/>
    <mergeCell ref="AS124:AU124"/>
    <mergeCell ref="B125:C125"/>
    <mergeCell ref="D125:E125"/>
    <mergeCell ref="F125:I125"/>
    <mergeCell ref="J125:M125"/>
    <mergeCell ref="N125:P125"/>
    <mergeCell ref="Q125:S125"/>
    <mergeCell ref="T125:V125"/>
    <mergeCell ref="W125:Y125"/>
    <mergeCell ref="W124:Y124"/>
    <mergeCell ref="Z124:AB124"/>
    <mergeCell ref="AC124:AF124"/>
    <mergeCell ref="AG124:AJ124"/>
    <mergeCell ref="AK124:AL124"/>
    <mergeCell ref="AM124:AO124"/>
    <mergeCell ref="AM123:AO123"/>
    <mergeCell ref="AP123:AR123"/>
    <mergeCell ref="AS123:AU123"/>
    <mergeCell ref="B124:C124"/>
    <mergeCell ref="D124:E124"/>
    <mergeCell ref="F124:I124"/>
    <mergeCell ref="J124:M124"/>
    <mergeCell ref="N124:P124"/>
    <mergeCell ref="Q124:S124"/>
    <mergeCell ref="T124:V124"/>
    <mergeCell ref="T123:V123"/>
    <mergeCell ref="W123:Y123"/>
    <mergeCell ref="Z123:AB123"/>
    <mergeCell ref="AC123:AF123"/>
    <mergeCell ref="AG123:AJ123"/>
    <mergeCell ref="AK123:AL123"/>
    <mergeCell ref="B123:C123"/>
    <mergeCell ref="D123:E123"/>
    <mergeCell ref="F123:I123"/>
    <mergeCell ref="J123:M123"/>
    <mergeCell ref="N123:P123"/>
    <mergeCell ref="Q123:S123"/>
    <mergeCell ref="AC122:AF122"/>
    <mergeCell ref="AG122:AJ122"/>
    <mergeCell ref="AK122:AL122"/>
    <mergeCell ref="AM122:AO122"/>
    <mergeCell ref="AP122:AR122"/>
    <mergeCell ref="AS122:AU122"/>
    <mergeCell ref="AS121:AU121"/>
    <mergeCell ref="B122:C122"/>
    <mergeCell ref="D122:E122"/>
    <mergeCell ref="F122:I122"/>
    <mergeCell ref="J122:M122"/>
    <mergeCell ref="N122:P122"/>
    <mergeCell ref="Q122:S122"/>
    <mergeCell ref="T122:V122"/>
    <mergeCell ref="W122:Y122"/>
    <mergeCell ref="Z122:AB122"/>
    <mergeCell ref="Z121:AB121"/>
    <mergeCell ref="AC121:AF121"/>
    <mergeCell ref="AG121:AJ121"/>
    <mergeCell ref="AK121:AL121"/>
    <mergeCell ref="AM121:AO121"/>
    <mergeCell ref="AP121:AR121"/>
    <mergeCell ref="AP120:AR120"/>
    <mergeCell ref="AS120:AU120"/>
    <mergeCell ref="B121:C121"/>
    <mergeCell ref="D121:E121"/>
    <mergeCell ref="F121:I121"/>
    <mergeCell ref="J121:M121"/>
    <mergeCell ref="N121:P121"/>
    <mergeCell ref="Q121:S121"/>
    <mergeCell ref="T121:V121"/>
    <mergeCell ref="W121:Y121"/>
    <mergeCell ref="W120:Y120"/>
    <mergeCell ref="Z120:AB120"/>
    <mergeCell ref="AC120:AF120"/>
    <mergeCell ref="AG120:AJ120"/>
    <mergeCell ref="AK120:AL120"/>
    <mergeCell ref="AM120:AO120"/>
    <mergeCell ref="AM119:AO119"/>
    <mergeCell ref="AP119:AR119"/>
    <mergeCell ref="AS119:AU119"/>
    <mergeCell ref="B120:C120"/>
    <mergeCell ref="D120:E120"/>
    <mergeCell ref="F120:I120"/>
    <mergeCell ref="J120:M120"/>
    <mergeCell ref="N120:P120"/>
    <mergeCell ref="Q120:S120"/>
    <mergeCell ref="T120:V120"/>
    <mergeCell ref="T119:V119"/>
    <mergeCell ref="W119:Y119"/>
    <mergeCell ref="Z119:AB119"/>
    <mergeCell ref="AC119:AF119"/>
    <mergeCell ref="AG119:AJ119"/>
    <mergeCell ref="AK119:AL119"/>
    <mergeCell ref="B119:C119"/>
    <mergeCell ref="D119:E119"/>
    <mergeCell ref="F119:I119"/>
    <mergeCell ref="J119:M119"/>
    <mergeCell ref="N119:P119"/>
    <mergeCell ref="Q119:S119"/>
    <mergeCell ref="AC118:AF118"/>
    <mergeCell ref="AG118:AJ118"/>
    <mergeCell ref="AK118:AL118"/>
    <mergeCell ref="AM118:AO118"/>
    <mergeCell ref="AP118:AR118"/>
    <mergeCell ref="AS118:AU118"/>
    <mergeCell ref="AS117:AU117"/>
    <mergeCell ref="B118:C118"/>
    <mergeCell ref="D118:E118"/>
    <mergeCell ref="F118:I118"/>
    <mergeCell ref="J118:M118"/>
    <mergeCell ref="N118:P118"/>
    <mergeCell ref="Q118:S118"/>
    <mergeCell ref="T118:V118"/>
    <mergeCell ref="W118:Y118"/>
    <mergeCell ref="Z118:AB118"/>
    <mergeCell ref="Z117:AB117"/>
    <mergeCell ref="AC117:AF117"/>
    <mergeCell ref="AG117:AJ117"/>
    <mergeCell ref="AK117:AL117"/>
    <mergeCell ref="AM117:AO117"/>
    <mergeCell ref="AP117:AR117"/>
    <mergeCell ref="AP116:AR116"/>
    <mergeCell ref="AS116:AU116"/>
    <mergeCell ref="B117:C117"/>
    <mergeCell ref="D117:E117"/>
    <mergeCell ref="F117:I117"/>
    <mergeCell ref="J117:M117"/>
    <mergeCell ref="N117:P117"/>
    <mergeCell ref="Q117:S117"/>
    <mergeCell ref="T117:V117"/>
    <mergeCell ref="W117:Y117"/>
    <mergeCell ref="W116:Y116"/>
    <mergeCell ref="Z116:AB116"/>
    <mergeCell ref="AC116:AF116"/>
    <mergeCell ref="AG116:AJ116"/>
    <mergeCell ref="AK116:AL116"/>
    <mergeCell ref="AM116:AO116"/>
    <mergeCell ref="AM115:AO115"/>
    <mergeCell ref="AP115:AR115"/>
    <mergeCell ref="AS115:AU115"/>
    <mergeCell ref="B116:C116"/>
    <mergeCell ref="D116:E116"/>
    <mergeCell ref="F116:I116"/>
    <mergeCell ref="J116:M116"/>
    <mergeCell ref="N116:P116"/>
    <mergeCell ref="Q116:S116"/>
    <mergeCell ref="T116:V116"/>
    <mergeCell ref="T115:V115"/>
    <mergeCell ref="W115:Y115"/>
    <mergeCell ref="Z115:AB115"/>
    <mergeCell ref="AC115:AF115"/>
    <mergeCell ref="AG115:AJ115"/>
    <mergeCell ref="AK115:AL115"/>
    <mergeCell ref="B115:C115"/>
    <mergeCell ref="D115:E115"/>
    <mergeCell ref="F115:I115"/>
    <mergeCell ref="J115:M115"/>
    <mergeCell ref="N115:P115"/>
    <mergeCell ref="Q115:S115"/>
    <mergeCell ref="AM111:AO114"/>
    <mergeCell ref="AP111:AR114"/>
    <mergeCell ref="AS111:AU114"/>
    <mergeCell ref="F112:M112"/>
    <mergeCell ref="N112:V112"/>
    <mergeCell ref="F113:I114"/>
    <mergeCell ref="J113:M114"/>
    <mergeCell ref="N113:P114"/>
    <mergeCell ref="Q113:S114"/>
    <mergeCell ref="T113:V114"/>
    <mergeCell ref="B111:C114"/>
    <mergeCell ref="D111:E114"/>
    <mergeCell ref="F111:V111"/>
    <mergeCell ref="W111:AB112"/>
    <mergeCell ref="AC111:AJ112"/>
    <mergeCell ref="AK111:AL114"/>
    <mergeCell ref="W113:Y114"/>
    <mergeCell ref="Z113:AB114"/>
    <mergeCell ref="AC113:AF114"/>
    <mergeCell ref="AG113:AJ114"/>
    <mergeCell ref="AE106:AI109"/>
    <mergeCell ref="AJ106:AU109"/>
    <mergeCell ref="E108:G109"/>
    <mergeCell ref="H108:O109"/>
    <mergeCell ref="S108:U109"/>
    <mergeCell ref="V108:AD109"/>
    <mergeCell ref="B106:D109"/>
    <mergeCell ref="E106:G107"/>
    <mergeCell ref="H106:O107"/>
    <mergeCell ref="P106:R109"/>
    <mergeCell ref="S106:U107"/>
    <mergeCell ref="V106:AD107"/>
    <mergeCell ref="B102:G103"/>
    <mergeCell ref="H102:Y103"/>
    <mergeCell ref="Z102:AE103"/>
    <mergeCell ref="AF102:AU103"/>
    <mergeCell ref="B104:G105"/>
    <mergeCell ref="H104:AD105"/>
    <mergeCell ref="AE104:AI105"/>
    <mergeCell ref="AJ104:AU105"/>
    <mergeCell ref="AS96:AU96"/>
    <mergeCell ref="AJ98:AL98"/>
    <mergeCell ref="AM98:AO98"/>
    <mergeCell ref="AP98:AR98"/>
    <mergeCell ref="AS98:AU98"/>
    <mergeCell ref="C100:G100"/>
    <mergeCell ref="J100:K100"/>
    <mergeCell ref="Z96:AB96"/>
    <mergeCell ref="AC96:AF96"/>
    <mergeCell ref="AG96:AJ96"/>
    <mergeCell ref="AK96:AL96"/>
    <mergeCell ref="AM96:AO96"/>
    <mergeCell ref="AP96:AR96"/>
    <mergeCell ref="AM94:AO94"/>
    <mergeCell ref="AP94:AR94"/>
    <mergeCell ref="AS94:AU94"/>
    <mergeCell ref="B96:E96"/>
    <mergeCell ref="F96:I96"/>
    <mergeCell ref="J96:M96"/>
    <mergeCell ref="N96:P96"/>
    <mergeCell ref="Q96:S96"/>
    <mergeCell ref="T96:V96"/>
    <mergeCell ref="W96:Y96"/>
    <mergeCell ref="T94:V94"/>
    <mergeCell ref="W94:Y94"/>
    <mergeCell ref="Z94:AB94"/>
    <mergeCell ref="AC94:AF94"/>
    <mergeCell ref="AG94:AJ94"/>
    <mergeCell ref="AK94:AL94"/>
    <mergeCell ref="B94:C94"/>
    <mergeCell ref="D94:E94"/>
    <mergeCell ref="F94:I94"/>
    <mergeCell ref="J94:M94"/>
    <mergeCell ref="N94:P94"/>
    <mergeCell ref="Q94:S94"/>
    <mergeCell ref="AC93:AF93"/>
    <mergeCell ref="AG93:AJ93"/>
    <mergeCell ref="AK93:AL93"/>
    <mergeCell ref="AM93:AO93"/>
    <mergeCell ref="AP93:AR93"/>
    <mergeCell ref="AS93:AU93"/>
    <mergeCell ref="AS92:AU92"/>
    <mergeCell ref="B93:C93"/>
    <mergeCell ref="D93:E93"/>
    <mergeCell ref="F93:I93"/>
    <mergeCell ref="J93:M93"/>
    <mergeCell ref="N93:P93"/>
    <mergeCell ref="Q93:S93"/>
    <mergeCell ref="T93:V93"/>
    <mergeCell ref="W93:Y93"/>
    <mergeCell ref="Z93:AB93"/>
    <mergeCell ref="Z92:AB92"/>
    <mergeCell ref="AC92:AF92"/>
    <mergeCell ref="AG92:AJ92"/>
    <mergeCell ref="AK92:AL92"/>
    <mergeCell ref="AM92:AO92"/>
    <mergeCell ref="AP92:AR92"/>
    <mergeCell ref="AP91:AR91"/>
    <mergeCell ref="AS91:AU91"/>
    <mergeCell ref="B92:C92"/>
    <mergeCell ref="D92:E92"/>
    <mergeCell ref="F92:I92"/>
    <mergeCell ref="J92:M92"/>
    <mergeCell ref="N92:P92"/>
    <mergeCell ref="Q92:S92"/>
    <mergeCell ref="T92:V92"/>
    <mergeCell ref="W92:Y92"/>
    <mergeCell ref="W91:Y91"/>
    <mergeCell ref="Z91:AB91"/>
    <mergeCell ref="AC91:AF91"/>
    <mergeCell ref="AG91:AJ91"/>
    <mergeCell ref="AK91:AL91"/>
    <mergeCell ref="AM91:AO91"/>
    <mergeCell ref="AM90:AO90"/>
    <mergeCell ref="AP90:AR90"/>
    <mergeCell ref="AS90:AU90"/>
    <mergeCell ref="B91:C91"/>
    <mergeCell ref="D91:E91"/>
    <mergeCell ref="F91:I91"/>
    <mergeCell ref="J91:M91"/>
    <mergeCell ref="N91:P91"/>
    <mergeCell ref="Q91:S91"/>
    <mergeCell ref="T91:V91"/>
    <mergeCell ref="T90:V90"/>
    <mergeCell ref="W90:Y90"/>
    <mergeCell ref="Z90:AB90"/>
    <mergeCell ref="AC90:AF90"/>
    <mergeCell ref="AG90:AJ90"/>
    <mergeCell ref="AK90:AL90"/>
    <mergeCell ref="B90:C90"/>
    <mergeCell ref="D90:E90"/>
    <mergeCell ref="F90:I90"/>
    <mergeCell ref="J90:M90"/>
    <mergeCell ref="N90:P90"/>
    <mergeCell ref="Q90:S90"/>
    <mergeCell ref="AC89:AF89"/>
    <mergeCell ref="AG89:AJ89"/>
    <mergeCell ref="AK89:AL89"/>
    <mergeCell ref="AM89:AO89"/>
    <mergeCell ref="AP89:AR89"/>
    <mergeCell ref="AS89:AU89"/>
    <mergeCell ref="AS88:AU88"/>
    <mergeCell ref="B89:C89"/>
    <mergeCell ref="D89:E89"/>
    <mergeCell ref="F89:I89"/>
    <mergeCell ref="J89:M89"/>
    <mergeCell ref="N89:P89"/>
    <mergeCell ref="Q89:S89"/>
    <mergeCell ref="T89:V89"/>
    <mergeCell ref="W89:Y89"/>
    <mergeCell ref="Z89:AB89"/>
    <mergeCell ref="Z88:AB88"/>
    <mergeCell ref="AC88:AF88"/>
    <mergeCell ref="AG88:AJ88"/>
    <mergeCell ref="AK88:AL88"/>
    <mergeCell ref="AM88:AO88"/>
    <mergeCell ref="AP88:AR88"/>
    <mergeCell ref="AP87:AR87"/>
    <mergeCell ref="AS87:AU87"/>
    <mergeCell ref="B88:C88"/>
    <mergeCell ref="D88:E88"/>
    <mergeCell ref="F88:I88"/>
    <mergeCell ref="J88:M88"/>
    <mergeCell ref="N88:P88"/>
    <mergeCell ref="Q88:S88"/>
    <mergeCell ref="T88:V88"/>
    <mergeCell ref="W88:Y88"/>
    <mergeCell ref="W87:Y87"/>
    <mergeCell ref="Z87:AB87"/>
    <mergeCell ref="AC87:AF87"/>
    <mergeCell ref="AG87:AJ87"/>
    <mergeCell ref="AK87:AL87"/>
    <mergeCell ref="AM87:AO87"/>
    <mergeCell ref="AM86:AO86"/>
    <mergeCell ref="AP86:AR86"/>
    <mergeCell ref="AS86:AU86"/>
    <mergeCell ref="B87:C87"/>
    <mergeCell ref="D87:E87"/>
    <mergeCell ref="F87:I87"/>
    <mergeCell ref="J87:M87"/>
    <mergeCell ref="N87:P87"/>
    <mergeCell ref="Q87:S87"/>
    <mergeCell ref="T87:V87"/>
    <mergeCell ref="T86:V86"/>
    <mergeCell ref="W86:Y86"/>
    <mergeCell ref="Z86:AB86"/>
    <mergeCell ref="AC86:AF86"/>
    <mergeCell ref="AG86:AJ86"/>
    <mergeCell ref="AK86:AL86"/>
    <mergeCell ref="B86:C86"/>
    <mergeCell ref="D86:E86"/>
    <mergeCell ref="F86:I86"/>
    <mergeCell ref="J86:M86"/>
    <mergeCell ref="N86:P86"/>
    <mergeCell ref="Q86:S86"/>
    <mergeCell ref="AC85:AF85"/>
    <mergeCell ref="AG85:AJ85"/>
    <mergeCell ref="AK85:AL85"/>
    <mergeCell ref="AM85:AO85"/>
    <mergeCell ref="AP85:AR85"/>
    <mergeCell ref="AS85:AU85"/>
    <mergeCell ref="AS84:AU84"/>
    <mergeCell ref="B85:C85"/>
    <mergeCell ref="D85:E85"/>
    <mergeCell ref="F85:I85"/>
    <mergeCell ref="J85:M85"/>
    <mergeCell ref="N85:P85"/>
    <mergeCell ref="Q85:S85"/>
    <mergeCell ref="T85:V85"/>
    <mergeCell ref="W85:Y85"/>
    <mergeCell ref="Z85:AB85"/>
    <mergeCell ref="Z84:AB84"/>
    <mergeCell ref="AC84:AF84"/>
    <mergeCell ref="AG84:AJ84"/>
    <mergeCell ref="AK84:AL84"/>
    <mergeCell ref="AM84:AO84"/>
    <mergeCell ref="AP84:AR84"/>
    <mergeCell ref="AP83:AR83"/>
    <mergeCell ref="AS83:AU83"/>
    <mergeCell ref="B84:C84"/>
    <mergeCell ref="D84:E84"/>
    <mergeCell ref="F84:I84"/>
    <mergeCell ref="J84:M84"/>
    <mergeCell ref="N84:P84"/>
    <mergeCell ref="Q84:S84"/>
    <mergeCell ref="T84:V84"/>
    <mergeCell ref="W84:Y84"/>
    <mergeCell ref="W83:Y83"/>
    <mergeCell ref="Z83:AB83"/>
    <mergeCell ref="AC83:AF83"/>
    <mergeCell ref="AG83:AJ83"/>
    <mergeCell ref="AK83:AL83"/>
    <mergeCell ref="AM83:AO83"/>
    <mergeCell ref="AM82:AO82"/>
    <mergeCell ref="AP82:AR82"/>
    <mergeCell ref="AS82:AU82"/>
    <mergeCell ref="B83:C83"/>
    <mergeCell ref="D83:E83"/>
    <mergeCell ref="F83:I83"/>
    <mergeCell ref="J83:M83"/>
    <mergeCell ref="N83:P83"/>
    <mergeCell ref="Q83:S83"/>
    <mergeCell ref="T83:V83"/>
    <mergeCell ref="T82:V82"/>
    <mergeCell ref="W82:Y82"/>
    <mergeCell ref="Z82:AB82"/>
    <mergeCell ref="AC82:AF82"/>
    <mergeCell ref="AG82:AJ82"/>
    <mergeCell ref="AK82:AL82"/>
    <mergeCell ref="B82:C82"/>
    <mergeCell ref="D82:E82"/>
    <mergeCell ref="F82:I82"/>
    <mergeCell ref="J82:M82"/>
    <mergeCell ref="N82:P82"/>
    <mergeCell ref="Q82:S82"/>
    <mergeCell ref="AC81:AF81"/>
    <mergeCell ref="AG81:AJ81"/>
    <mergeCell ref="AK81:AL81"/>
    <mergeCell ref="AM81:AO81"/>
    <mergeCell ref="AP81:AR81"/>
    <mergeCell ref="AS81:AU81"/>
    <mergeCell ref="AS80:AU80"/>
    <mergeCell ref="B81:C81"/>
    <mergeCell ref="D81:E81"/>
    <mergeCell ref="F81:I81"/>
    <mergeCell ref="J81:M81"/>
    <mergeCell ref="N81:P81"/>
    <mergeCell ref="Q81:S81"/>
    <mergeCell ref="T81:V81"/>
    <mergeCell ref="W81:Y81"/>
    <mergeCell ref="Z81:AB81"/>
    <mergeCell ref="Z80:AB80"/>
    <mergeCell ref="AC80:AF80"/>
    <mergeCell ref="AG80:AJ80"/>
    <mergeCell ref="AK80:AL80"/>
    <mergeCell ref="AM80:AO80"/>
    <mergeCell ref="AP80:AR80"/>
    <mergeCell ref="AP79:AR79"/>
    <mergeCell ref="AS79:AU79"/>
    <mergeCell ref="B80:C80"/>
    <mergeCell ref="D80:E80"/>
    <mergeCell ref="F80:I80"/>
    <mergeCell ref="J80:M80"/>
    <mergeCell ref="N80:P80"/>
    <mergeCell ref="Q80:S80"/>
    <mergeCell ref="T80:V80"/>
    <mergeCell ref="W80:Y80"/>
    <mergeCell ref="W79:Y79"/>
    <mergeCell ref="Z79:AB79"/>
    <mergeCell ref="AC79:AF79"/>
    <mergeCell ref="AG79:AJ79"/>
    <mergeCell ref="AK79:AL79"/>
    <mergeCell ref="AM79:AO79"/>
    <mergeCell ref="AM78:AO78"/>
    <mergeCell ref="AP78:AR78"/>
    <mergeCell ref="AS78:AU78"/>
    <mergeCell ref="B79:C79"/>
    <mergeCell ref="D79:E79"/>
    <mergeCell ref="F79:I79"/>
    <mergeCell ref="J79:M79"/>
    <mergeCell ref="N79:P79"/>
    <mergeCell ref="Q79:S79"/>
    <mergeCell ref="T79:V79"/>
    <mergeCell ref="T78:V78"/>
    <mergeCell ref="W78:Y78"/>
    <mergeCell ref="Z78:AB78"/>
    <mergeCell ref="AC78:AF78"/>
    <mergeCell ref="AG78:AJ78"/>
    <mergeCell ref="AK78:AL78"/>
    <mergeCell ref="B78:C78"/>
    <mergeCell ref="D78:E78"/>
    <mergeCell ref="F78:I78"/>
    <mergeCell ref="J78:M78"/>
    <mergeCell ref="N78:P78"/>
    <mergeCell ref="Q78:S78"/>
    <mergeCell ref="AC77:AF77"/>
    <mergeCell ref="AG77:AJ77"/>
    <mergeCell ref="AK77:AL77"/>
    <mergeCell ref="AM77:AO77"/>
    <mergeCell ref="AP77:AR77"/>
    <mergeCell ref="AS77:AU77"/>
    <mergeCell ref="AS76:AU76"/>
    <mergeCell ref="B77:C77"/>
    <mergeCell ref="D77:E77"/>
    <mergeCell ref="F77:I77"/>
    <mergeCell ref="J77:M77"/>
    <mergeCell ref="N77:P77"/>
    <mergeCell ref="Q77:S77"/>
    <mergeCell ref="T77:V77"/>
    <mergeCell ref="W77:Y77"/>
    <mergeCell ref="Z77:AB77"/>
    <mergeCell ref="Z76:AB76"/>
    <mergeCell ref="AC76:AF76"/>
    <mergeCell ref="AG76:AJ76"/>
    <mergeCell ref="AK76:AL76"/>
    <mergeCell ref="AM76:AO76"/>
    <mergeCell ref="AP76:AR76"/>
    <mergeCell ref="AP75:AR75"/>
    <mergeCell ref="AS75:AU75"/>
    <mergeCell ref="B76:C76"/>
    <mergeCell ref="D76:E76"/>
    <mergeCell ref="F76:I76"/>
    <mergeCell ref="J76:M76"/>
    <mergeCell ref="N76:P76"/>
    <mergeCell ref="Q76:S76"/>
    <mergeCell ref="T76:V76"/>
    <mergeCell ref="W76:Y76"/>
    <mergeCell ref="W75:Y75"/>
    <mergeCell ref="Z75:AB75"/>
    <mergeCell ref="AC75:AF75"/>
    <mergeCell ref="AG75:AJ75"/>
    <mergeCell ref="AK75:AL75"/>
    <mergeCell ref="AM75:AO75"/>
    <mergeCell ref="AM74:AO74"/>
    <mergeCell ref="AP74:AR74"/>
    <mergeCell ref="AS74:AU74"/>
    <mergeCell ref="B75:C75"/>
    <mergeCell ref="D75:E75"/>
    <mergeCell ref="F75:I75"/>
    <mergeCell ref="J75:M75"/>
    <mergeCell ref="N75:P75"/>
    <mergeCell ref="Q75:S75"/>
    <mergeCell ref="T75:V75"/>
    <mergeCell ref="T74:V74"/>
    <mergeCell ref="W74:Y74"/>
    <mergeCell ref="Z74:AB74"/>
    <mergeCell ref="AC74:AF74"/>
    <mergeCell ref="AG74:AJ74"/>
    <mergeCell ref="AK74:AL74"/>
    <mergeCell ref="B74:C74"/>
    <mergeCell ref="D74:E74"/>
    <mergeCell ref="F74:I74"/>
    <mergeCell ref="J74:M74"/>
    <mergeCell ref="N74:P74"/>
    <mergeCell ref="Q74:S74"/>
    <mergeCell ref="AC73:AF73"/>
    <mergeCell ref="AG73:AJ73"/>
    <mergeCell ref="AK73:AL73"/>
    <mergeCell ref="AM73:AO73"/>
    <mergeCell ref="AP73:AR73"/>
    <mergeCell ref="AS73:AU73"/>
    <mergeCell ref="AS72:AU72"/>
    <mergeCell ref="B73:C73"/>
    <mergeCell ref="D73:E73"/>
    <mergeCell ref="F73:I73"/>
    <mergeCell ref="J73:M73"/>
    <mergeCell ref="N73:P73"/>
    <mergeCell ref="Q73:S73"/>
    <mergeCell ref="T73:V73"/>
    <mergeCell ref="W73:Y73"/>
    <mergeCell ref="Z73:AB73"/>
    <mergeCell ref="Z72:AB72"/>
    <mergeCell ref="AC72:AF72"/>
    <mergeCell ref="AG72:AJ72"/>
    <mergeCell ref="AK72:AL72"/>
    <mergeCell ref="AM72:AO72"/>
    <mergeCell ref="AP72:AR72"/>
    <mergeCell ref="AP71:AR71"/>
    <mergeCell ref="AS71:AU71"/>
    <mergeCell ref="B72:C72"/>
    <mergeCell ref="D72:E72"/>
    <mergeCell ref="F72:I72"/>
    <mergeCell ref="J72:M72"/>
    <mergeCell ref="N72:P72"/>
    <mergeCell ref="Q72:S72"/>
    <mergeCell ref="T72:V72"/>
    <mergeCell ref="W72:Y72"/>
    <mergeCell ref="W71:Y71"/>
    <mergeCell ref="Z71:AB71"/>
    <mergeCell ref="AC71:AF71"/>
    <mergeCell ref="AG71:AJ71"/>
    <mergeCell ref="AK71:AL71"/>
    <mergeCell ref="AM71:AO71"/>
    <mergeCell ref="AM70:AO70"/>
    <mergeCell ref="AP70:AR70"/>
    <mergeCell ref="AS70:AU70"/>
    <mergeCell ref="B71:C71"/>
    <mergeCell ref="D71:E71"/>
    <mergeCell ref="F71:I71"/>
    <mergeCell ref="J71:M71"/>
    <mergeCell ref="N71:P71"/>
    <mergeCell ref="Q71:S71"/>
    <mergeCell ref="T71:V71"/>
    <mergeCell ref="T70:V70"/>
    <mergeCell ref="W70:Y70"/>
    <mergeCell ref="Z70:AB70"/>
    <mergeCell ref="AC70:AF70"/>
    <mergeCell ref="AG70:AJ70"/>
    <mergeCell ref="AK70:AL70"/>
    <mergeCell ref="B70:C70"/>
    <mergeCell ref="D70:E70"/>
    <mergeCell ref="F70:I70"/>
    <mergeCell ref="J70:M70"/>
    <mergeCell ref="N70:P70"/>
    <mergeCell ref="Q70:S70"/>
    <mergeCell ref="AC69:AF69"/>
    <mergeCell ref="AG69:AJ69"/>
    <mergeCell ref="AK69:AL69"/>
    <mergeCell ref="AM69:AO69"/>
    <mergeCell ref="AP69:AR69"/>
    <mergeCell ref="AS69:AU69"/>
    <mergeCell ref="AS68:AU68"/>
    <mergeCell ref="B69:C69"/>
    <mergeCell ref="D69:E69"/>
    <mergeCell ref="F69:I69"/>
    <mergeCell ref="J69:M69"/>
    <mergeCell ref="N69:P69"/>
    <mergeCell ref="Q69:S69"/>
    <mergeCell ref="T69:V69"/>
    <mergeCell ref="W69:Y69"/>
    <mergeCell ref="Z69:AB69"/>
    <mergeCell ref="Z68:AB68"/>
    <mergeCell ref="AC68:AF68"/>
    <mergeCell ref="AG68:AJ68"/>
    <mergeCell ref="AK68:AL68"/>
    <mergeCell ref="AM68:AO68"/>
    <mergeCell ref="AP68:AR68"/>
    <mergeCell ref="AP67:AR67"/>
    <mergeCell ref="AS67:AU67"/>
    <mergeCell ref="B68:C68"/>
    <mergeCell ref="D68:E68"/>
    <mergeCell ref="F68:I68"/>
    <mergeCell ref="J68:M68"/>
    <mergeCell ref="N68:P68"/>
    <mergeCell ref="Q68:S68"/>
    <mergeCell ref="T68:V68"/>
    <mergeCell ref="W68:Y68"/>
    <mergeCell ref="W67:Y67"/>
    <mergeCell ref="Z67:AB67"/>
    <mergeCell ref="AC67:AF67"/>
    <mergeCell ref="AG67:AJ67"/>
    <mergeCell ref="AK67:AL67"/>
    <mergeCell ref="AM67:AO67"/>
    <mergeCell ref="AM66:AO66"/>
    <mergeCell ref="AP66:AR66"/>
    <mergeCell ref="AS66:AU66"/>
    <mergeCell ref="B67:C67"/>
    <mergeCell ref="D67:E67"/>
    <mergeCell ref="F67:I67"/>
    <mergeCell ref="J67:M67"/>
    <mergeCell ref="N67:P67"/>
    <mergeCell ref="Q67:S67"/>
    <mergeCell ref="T67:V67"/>
    <mergeCell ref="T66:V66"/>
    <mergeCell ref="W66:Y66"/>
    <mergeCell ref="Z66:AB66"/>
    <mergeCell ref="AC66:AF66"/>
    <mergeCell ref="AG66:AJ66"/>
    <mergeCell ref="AK66:AL66"/>
    <mergeCell ref="B66:C66"/>
    <mergeCell ref="D66:E66"/>
    <mergeCell ref="F66:I66"/>
    <mergeCell ref="J66:M66"/>
    <mergeCell ref="N66:P66"/>
    <mergeCell ref="Q66:S66"/>
    <mergeCell ref="AM62:AO65"/>
    <mergeCell ref="AP62:AR65"/>
    <mergeCell ref="AS62:AU65"/>
    <mergeCell ref="F63:M63"/>
    <mergeCell ref="N63:V63"/>
    <mergeCell ref="F64:I65"/>
    <mergeCell ref="J64:M65"/>
    <mergeCell ref="N64:P65"/>
    <mergeCell ref="Q64:S65"/>
    <mergeCell ref="T64:V65"/>
    <mergeCell ref="B62:C65"/>
    <mergeCell ref="D62:E65"/>
    <mergeCell ref="F62:V62"/>
    <mergeCell ref="W62:AB63"/>
    <mergeCell ref="AC62:AJ63"/>
    <mergeCell ref="AK62:AL65"/>
    <mergeCell ref="W64:Y65"/>
    <mergeCell ref="Z64:AB65"/>
    <mergeCell ref="AC64:AF65"/>
    <mergeCell ref="AG64:AJ65"/>
    <mergeCell ref="AE57:AI60"/>
    <mergeCell ref="AJ57:AU60"/>
    <mergeCell ref="E59:G60"/>
    <mergeCell ref="H59:O60"/>
    <mergeCell ref="S59:U60"/>
    <mergeCell ref="V59:AD60"/>
    <mergeCell ref="B57:D60"/>
    <mergeCell ref="E57:G58"/>
    <mergeCell ref="H57:O58"/>
    <mergeCell ref="P57:R60"/>
    <mergeCell ref="S57:U58"/>
    <mergeCell ref="V57:AD58"/>
    <mergeCell ref="B53:G54"/>
    <mergeCell ref="H53:Y54"/>
    <mergeCell ref="Z53:AE54"/>
    <mergeCell ref="AF53:AU54"/>
    <mergeCell ref="B55:G56"/>
    <mergeCell ref="H55:AD56"/>
    <mergeCell ref="AE55:AI56"/>
    <mergeCell ref="AJ55:AU56"/>
    <mergeCell ref="AS47:AU47"/>
    <mergeCell ref="AJ49:AL49"/>
    <mergeCell ref="AM49:AO49"/>
    <mergeCell ref="AP49:AR49"/>
    <mergeCell ref="AS49:AU49"/>
    <mergeCell ref="C51:G51"/>
    <mergeCell ref="J51:K51"/>
    <mergeCell ref="Z47:AB47"/>
    <mergeCell ref="AC47:AF47"/>
    <mergeCell ref="AG47:AJ47"/>
    <mergeCell ref="AK47:AL47"/>
    <mergeCell ref="AM47:AO47"/>
    <mergeCell ref="AP47:AR47"/>
    <mergeCell ref="AM45:AO45"/>
    <mergeCell ref="AP45:AR45"/>
    <mergeCell ref="AS45:AU45"/>
    <mergeCell ref="B47:E47"/>
    <mergeCell ref="F47:I47"/>
    <mergeCell ref="J47:M47"/>
    <mergeCell ref="N47:P47"/>
    <mergeCell ref="Q47:S47"/>
    <mergeCell ref="T47:V47"/>
    <mergeCell ref="W47:Y47"/>
    <mergeCell ref="T45:V45"/>
    <mergeCell ref="W45:Y45"/>
    <mergeCell ref="Z45:AB45"/>
    <mergeCell ref="AC45:AF45"/>
    <mergeCell ref="AG45:AJ45"/>
    <mergeCell ref="AK45:AL45"/>
    <mergeCell ref="B45:C45"/>
    <mergeCell ref="D45:E45"/>
    <mergeCell ref="F45:I45"/>
    <mergeCell ref="J45:M45"/>
    <mergeCell ref="N45:P45"/>
    <mergeCell ref="Q45:S45"/>
    <mergeCell ref="AC44:AF44"/>
    <mergeCell ref="AG44:AJ44"/>
    <mergeCell ref="AK44:AL44"/>
    <mergeCell ref="AM44:AO44"/>
    <mergeCell ref="AP44:AR44"/>
    <mergeCell ref="AS44:AU44"/>
    <mergeCell ref="AS43:AU43"/>
    <mergeCell ref="B44:C44"/>
    <mergeCell ref="D44:E44"/>
    <mergeCell ref="F44:I44"/>
    <mergeCell ref="J44:M44"/>
    <mergeCell ref="N44:P44"/>
    <mergeCell ref="Q44:S44"/>
    <mergeCell ref="T44:V44"/>
    <mergeCell ref="W44:Y44"/>
    <mergeCell ref="Z44:AB44"/>
    <mergeCell ref="Z43:AB43"/>
    <mergeCell ref="AC43:AF43"/>
    <mergeCell ref="AG43:AJ43"/>
    <mergeCell ref="AK43:AL43"/>
    <mergeCell ref="AM43:AO43"/>
    <mergeCell ref="AP43:AR43"/>
    <mergeCell ref="AP42:AR42"/>
    <mergeCell ref="AS42:AU42"/>
    <mergeCell ref="B43:C43"/>
    <mergeCell ref="D43:E43"/>
    <mergeCell ref="F43:I43"/>
    <mergeCell ref="J43:M43"/>
    <mergeCell ref="N43:P43"/>
    <mergeCell ref="Q43:S43"/>
    <mergeCell ref="T43:V43"/>
    <mergeCell ref="W43:Y43"/>
    <mergeCell ref="W42:Y42"/>
    <mergeCell ref="Z42:AB42"/>
    <mergeCell ref="AC42:AF42"/>
    <mergeCell ref="AG42:AJ42"/>
    <mergeCell ref="AK42:AL42"/>
    <mergeCell ref="AM42:AO42"/>
    <mergeCell ref="AM41:AO41"/>
    <mergeCell ref="AP41:AR41"/>
    <mergeCell ref="AS41:AU41"/>
    <mergeCell ref="B42:C42"/>
    <mergeCell ref="D42:E42"/>
    <mergeCell ref="F42:I42"/>
    <mergeCell ref="J42:M42"/>
    <mergeCell ref="N42:P42"/>
    <mergeCell ref="Q42:S42"/>
    <mergeCell ref="T42:V42"/>
    <mergeCell ref="T41:V41"/>
    <mergeCell ref="W41:Y41"/>
    <mergeCell ref="Z41:AB41"/>
    <mergeCell ref="AC41:AF41"/>
    <mergeCell ref="AG41:AJ41"/>
    <mergeCell ref="AK41:AL41"/>
    <mergeCell ref="B41:C41"/>
    <mergeCell ref="D41:E41"/>
    <mergeCell ref="F41:I41"/>
    <mergeCell ref="J41:M41"/>
    <mergeCell ref="N41:P41"/>
    <mergeCell ref="Q41:S41"/>
    <mergeCell ref="AC40:AF40"/>
    <mergeCell ref="AG40:AJ40"/>
    <mergeCell ref="AK40:AL40"/>
    <mergeCell ref="AM40:AO40"/>
    <mergeCell ref="AP40:AR40"/>
    <mergeCell ref="AS40:AU40"/>
    <mergeCell ref="AS39:AU39"/>
    <mergeCell ref="B40:C40"/>
    <mergeCell ref="D40:E40"/>
    <mergeCell ref="F40:I40"/>
    <mergeCell ref="J40:M40"/>
    <mergeCell ref="N40:P40"/>
    <mergeCell ref="Q40:S40"/>
    <mergeCell ref="T40:V40"/>
    <mergeCell ref="W40:Y40"/>
    <mergeCell ref="Z40:AB40"/>
    <mergeCell ref="Z39:AB39"/>
    <mergeCell ref="AC39:AF39"/>
    <mergeCell ref="AG39:AJ39"/>
    <mergeCell ref="AK39:AL39"/>
    <mergeCell ref="AM39:AO39"/>
    <mergeCell ref="AP39:AR39"/>
    <mergeCell ref="AP38:AR38"/>
    <mergeCell ref="AS38:AU38"/>
    <mergeCell ref="B39:C39"/>
    <mergeCell ref="D39:E39"/>
    <mergeCell ref="F39:I39"/>
    <mergeCell ref="J39:M39"/>
    <mergeCell ref="N39:P39"/>
    <mergeCell ref="Q39:S39"/>
    <mergeCell ref="T39:V39"/>
    <mergeCell ref="W39:Y39"/>
    <mergeCell ref="W38:Y38"/>
    <mergeCell ref="Z38:AB38"/>
    <mergeCell ref="AC38:AF38"/>
    <mergeCell ref="AG38:AJ38"/>
    <mergeCell ref="AK38:AL38"/>
    <mergeCell ref="AM38:AO38"/>
    <mergeCell ref="AM37:AO37"/>
    <mergeCell ref="AP37:AR37"/>
    <mergeCell ref="AS37:AU37"/>
    <mergeCell ref="B38:C38"/>
    <mergeCell ref="D38:E38"/>
    <mergeCell ref="F38:I38"/>
    <mergeCell ref="J38:M38"/>
    <mergeCell ref="N38:P38"/>
    <mergeCell ref="Q38:S38"/>
    <mergeCell ref="T38:V38"/>
    <mergeCell ref="T37:V37"/>
    <mergeCell ref="W37:Y37"/>
    <mergeCell ref="Z37:AB37"/>
    <mergeCell ref="AC37:AF37"/>
    <mergeCell ref="AG37:AJ37"/>
    <mergeCell ref="AK37:AL37"/>
    <mergeCell ref="B37:C37"/>
    <mergeCell ref="D37:E37"/>
    <mergeCell ref="F37:I37"/>
    <mergeCell ref="J37:M37"/>
    <mergeCell ref="N37:P37"/>
    <mergeCell ref="Q37:S37"/>
    <mergeCell ref="AC36:AF36"/>
    <mergeCell ref="AG36:AJ36"/>
    <mergeCell ref="AK36:AL36"/>
    <mergeCell ref="AM36:AO36"/>
    <mergeCell ref="AP36:AR36"/>
    <mergeCell ref="AS36:AU36"/>
    <mergeCell ref="AS35:AU35"/>
    <mergeCell ref="B36:C36"/>
    <mergeCell ref="D36:E36"/>
    <mergeCell ref="F36:I36"/>
    <mergeCell ref="J36:M36"/>
    <mergeCell ref="N36:P36"/>
    <mergeCell ref="Q36:S36"/>
    <mergeCell ref="T36:V36"/>
    <mergeCell ref="W36:Y36"/>
    <mergeCell ref="Z36:AB36"/>
    <mergeCell ref="Z35:AB35"/>
    <mergeCell ref="AC35:AF35"/>
    <mergeCell ref="AG35:AJ35"/>
    <mergeCell ref="AK35:AL35"/>
    <mergeCell ref="AM35:AO35"/>
    <mergeCell ref="AP35:AR35"/>
    <mergeCell ref="AP34:AR34"/>
    <mergeCell ref="AS34:AU34"/>
    <mergeCell ref="B35:C35"/>
    <mergeCell ref="D35:E35"/>
    <mergeCell ref="F35:I35"/>
    <mergeCell ref="J35:M35"/>
    <mergeCell ref="N35:P35"/>
    <mergeCell ref="Q35:S35"/>
    <mergeCell ref="T35:V35"/>
    <mergeCell ref="W35:Y35"/>
    <mergeCell ref="W34:Y34"/>
    <mergeCell ref="Z34:AB34"/>
    <mergeCell ref="AC34:AF34"/>
    <mergeCell ref="AG34:AJ34"/>
    <mergeCell ref="AK34:AL34"/>
    <mergeCell ref="AM34:AO34"/>
    <mergeCell ref="AM33:AO33"/>
    <mergeCell ref="AP33:AR33"/>
    <mergeCell ref="AS33:AU33"/>
    <mergeCell ref="B34:C34"/>
    <mergeCell ref="D34:E34"/>
    <mergeCell ref="F34:I34"/>
    <mergeCell ref="J34:M34"/>
    <mergeCell ref="N34:P34"/>
    <mergeCell ref="Q34:S34"/>
    <mergeCell ref="T34:V34"/>
    <mergeCell ref="T33:V33"/>
    <mergeCell ref="W33:Y33"/>
    <mergeCell ref="Z33:AB33"/>
    <mergeCell ref="AC33:AF33"/>
    <mergeCell ref="AG33:AJ33"/>
    <mergeCell ref="AK33:AL33"/>
    <mergeCell ref="B33:C33"/>
    <mergeCell ref="D33:E33"/>
    <mergeCell ref="F33:I33"/>
    <mergeCell ref="J33:M33"/>
    <mergeCell ref="N33:P33"/>
    <mergeCell ref="Q33:S33"/>
    <mergeCell ref="AC32:AF32"/>
    <mergeCell ref="AG32:AJ32"/>
    <mergeCell ref="AK32:AL32"/>
    <mergeCell ref="AM32:AO32"/>
    <mergeCell ref="AP32:AR32"/>
    <mergeCell ref="AS32:AU32"/>
    <mergeCell ref="AS31:AU31"/>
    <mergeCell ref="B32:C32"/>
    <mergeCell ref="D32:E32"/>
    <mergeCell ref="F32:I32"/>
    <mergeCell ref="J32:M32"/>
    <mergeCell ref="N32:P32"/>
    <mergeCell ref="Q32:S32"/>
    <mergeCell ref="T32:V32"/>
    <mergeCell ref="W32:Y32"/>
    <mergeCell ref="Z32:AB32"/>
    <mergeCell ref="Z31:AB31"/>
    <mergeCell ref="AC31:AF31"/>
    <mergeCell ref="AG31:AJ31"/>
    <mergeCell ref="AK31:AL31"/>
    <mergeCell ref="AM31:AO31"/>
    <mergeCell ref="AP31:AR31"/>
    <mergeCell ref="AP30:AR30"/>
    <mergeCell ref="AS30:AU30"/>
    <mergeCell ref="B31:C31"/>
    <mergeCell ref="D31:E31"/>
    <mergeCell ref="F31:I31"/>
    <mergeCell ref="J31:M31"/>
    <mergeCell ref="N31:P31"/>
    <mergeCell ref="Q31:S31"/>
    <mergeCell ref="T31:V31"/>
    <mergeCell ref="W31:Y31"/>
    <mergeCell ref="W30:Y30"/>
    <mergeCell ref="Z30:AB30"/>
    <mergeCell ref="AC30:AF30"/>
    <mergeCell ref="AG30:AJ30"/>
    <mergeCell ref="AK30:AL30"/>
    <mergeCell ref="AM30:AO30"/>
    <mergeCell ref="AM29:AO29"/>
    <mergeCell ref="AP29:AR29"/>
    <mergeCell ref="AS29:AU29"/>
    <mergeCell ref="B30:C30"/>
    <mergeCell ref="D30:E30"/>
    <mergeCell ref="F30:I30"/>
    <mergeCell ref="J30:M30"/>
    <mergeCell ref="N30:P30"/>
    <mergeCell ref="Q30:S30"/>
    <mergeCell ref="T30:V30"/>
    <mergeCell ref="T29:V29"/>
    <mergeCell ref="W29:Y29"/>
    <mergeCell ref="Z29:AB29"/>
    <mergeCell ref="AC29:AF29"/>
    <mergeCell ref="AG29:AJ29"/>
    <mergeCell ref="AK29:AL29"/>
    <mergeCell ref="B29:C29"/>
    <mergeCell ref="D29:E29"/>
    <mergeCell ref="F29:I29"/>
    <mergeCell ref="J29:M29"/>
    <mergeCell ref="N29:P29"/>
    <mergeCell ref="Q29:S29"/>
    <mergeCell ref="AC28:AF28"/>
    <mergeCell ref="AG28:AJ28"/>
    <mergeCell ref="AK28:AL28"/>
    <mergeCell ref="AM28:AO28"/>
    <mergeCell ref="AP28:AR28"/>
    <mergeCell ref="AS28:AU28"/>
    <mergeCell ref="AS27:AU27"/>
    <mergeCell ref="B28:C28"/>
    <mergeCell ref="D28:E28"/>
    <mergeCell ref="F28:I28"/>
    <mergeCell ref="J28:M28"/>
    <mergeCell ref="N28:P28"/>
    <mergeCell ref="Q28:S28"/>
    <mergeCell ref="T28:V28"/>
    <mergeCell ref="W28:Y28"/>
    <mergeCell ref="Z28:AB28"/>
    <mergeCell ref="Z27:AB27"/>
    <mergeCell ref="AC27:AF27"/>
    <mergeCell ref="AG27:AJ27"/>
    <mergeCell ref="AK27:AL27"/>
    <mergeCell ref="AM27:AO27"/>
    <mergeCell ref="AP27:AR27"/>
    <mergeCell ref="AP26:AR26"/>
    <mergeCell ref="AS26:AU26"/>
    <mergeCell ref="B27:C27"/>
    <mergeCell ref="D27:E27"/>
    <mergeCell ref="F27:I27"/>
    <mergeCell ref="J27:M27"/>
    <mergeCell ref="N27:P27"/>
    <mergeCell ref="Q27:S27"/>
    <mergeCell ref="T27:V27"/>
    <mergeCell ref="W27:Y27"/>
    <mergeCell ref="W26:Y26"/>
    <mergeCell ref="Z26:AB26"/>
    <mergeCell ref="AC26:AF26"/>
    <mergeCell ref="AG26:AJ26"/>
    <mergeCell ref="AK26:AL26"/>
    <mergeCell ref="AM26:AO26"/>
    <mergeCell ref="AM25:AO25"/>
    <mergeCell ref="AP25:AR25"/>
    <mergeCell ref="AS25:AU25"/>
    <mergeCell ref="B26:C26"/>
    <mergeCell ref="D26:E26"/>
    <mergeCell ref="F26:I26"/>
    <mergeCell ref="J26:M26"/>
    <mergeCell ref="N26:P26"/>
    <mergeCell ref="Q26:S26"/>
    <mergeCell ref="T26:V26"/>
    <mergeCell ref="T25:V25"/>
    <mergeCell ref="W25:Y25"/>
    <mergeCell ref="Z25:AB25"/>
    <mergeCell ref="AC25:AF25"/>
    <mergeCell ref="AG25:AJ25"/>
    <mergeCell ref="AK25:AL25"/>
    <mergeCell ref="B25:C25"/>
    <mergeCell ref="D25:E25"/>
    <mergeCell ref="F25:I25"/>
    <mergeCell ref="J25:M25"/>
    <mergeCell ref="N25:P25"/>
    <mergeCell ref="Q25:S25"/>
    <mergeCell ref="AC24:AF24"/>
    <mergeCell ref="AG24:AJ24"/>
    <mergeCell ref="AK24:AL24"/>
    <mergeCell ref="AM24:AO24"/>
    <mergeCell ref="AP24:AR24"/>
    <mergeCell ref="AS24:AU24"/>
    <mergeCell ref="AS23:AU23"/>
    <mergeCell ref="B24:C24"/>
    <mergeCell ref="D24:E24"/>
    <mergeCell ref="F24:I24"/>
    <mergeCell ref="J24:M24"/>
    <mergeCell ref="N24:P24"/>
    <mergeCell ref="Q24:S24"/>
    <mergeCell ref="T24:V24"/>
    <mergeCell ref="W24:Y24"/>
    <mergeCell ref="Z24:AB24"/>
    <mergeCell ref="Z23:AB23"/>
    <mergeCell ref="AC23:AF23"/>
    <mergeCell ref="AG23:AJ23"/>
    <mergeCell ref="AK23:AL23"/>
    <mergeCell ref="AM23:AO23"/>
    <mergeCell ref="AP23:AR23"/>
    <mergeCell ref="AP22:AR22"/>
    <mergeCell ref="AS22:AU22"/>
    <mergeCell ref="B23:C23"/>
    <mergeCell ref="D23:E23"/>
    <mergeCell ref="F23:I23"/>
    <mergeCell ref="J23:M23"/>
    <mergeCell ref="N23:P23"/>
    <mergeCell ref="Q23:S23"/>
    <mergeCell ref="T23:V23"/>
    <mergeCell ref="W23:Y23"/>
    <mergeCell ref="W22:Y22"/>
    <mergeCell ref="Z22:AB22"/>
    <mergeCell ref="AC22:AF22"/>
    <mergeCell ref="AG22:AJ22"/>
    <mergeCell ref="AK22:AL22"/>
    <mergeCell ref="AM22:AO22"/>
    <mergeCell ref="AM21:AO21"/>
    <mergeCell ref="AP21:AR21"/>
    <mergeCell ref="AS21:AU21"/>
    <mergeCell ref="B22:C22"/>
    <mergeCell ref="D22:E22"/>
    <mergeCell ref="F22:I22"/>
    <mergeCell ref="J22:M22"/>
    <mergeCell ref="N22:P22"/>
    <mergeCell ref="Q22:S22"/>
    <mergeCell ref="T22:V22"/>
    <mergeCell ref="T21:V21"/>
    <mergeCell ref="W21:Y21"/>
    <mergeCell ref="Z21:AB21"/>
    <mergeCell ref="AC21:AF21"/>
    <mergeCell ref="AG21:AJ21"/>
    <mergeCell ref="AK21:AL21"/>
    <mergeCell ref="B21:C21"/>
    <mergeCell ref="D21:E21"/>
    <mergeCell ref="F21:I21"/>
    <mergeCell ref="J21:M21"/>
    <mergeCell ref="N21:P21"/>
    <mergeCell ref="Q21:S21"/>
    <mergeCell ref="AC20:AF20"/>
    <mergeCell ref="AG20:AJ20"/>
    <mergeCell ref="AK20:AL20"/>
    <mergeCell ref="AM20:AO20"/>
    <mergeCell ref="AP20:AR20"/>
    <mergeCell ref="AS20:AU20"/>
    <mergeCell ref="AS19:AU19"/>
    <mergeCell ref="B20:C20"/>
    <mergeCell ref="D20:E20"/>
    <mergeCell ref="F20:I20"/>
    <mergeCell ref="J20:M20"/>
    <mergeCell ref="N20:P20"/>
    <mergeCell ref="Q20:S20"/>
    <mergeCell ref="T20:V20"/>
    <mergeCell ref="W20:Y20"/>
    <mergeCell ref="Z20:AB20"/>
    <mergeCell ref="Z19:AB19"/>
    <mergeCell ref="AC19:AF19"/>
    <mergeCell ref="AG19:AJ19"/>
    <mergeCell ref="AK19:AL19"/>
    <mergeCell ref="AM19:AO19"/>
    <mergeCell ref="AP19:AR19"/>
    <mergeCell ref="AP18:AR18"/>
    <mergeCell ref="AS18:AU18"/>
    <mergeCell ref="B19:C19"/>
    <mergeCell ref="D19:E19"/>
    <mergeCell ref="F19:I19"/>
    <mergeCell ref="J19:M19"/>
    <mergeCell ref="N19:P19"/>
    <mergeCell ref="Q19:S19"/>
    <mergeCell ref="T19:V19"/>
    <mergeCell ref="W19:Y19"/>
    <mergeCell ref="W18:Y18"/>
    <mergeCell ref="Z18:AB18"/>
    <mergeCell ref="AC18:AF18"/>
    <mergeCell ref="AG18:AJ18"/>
    <mergeCell ref="AK18:AL18"/>
    <mergeCell ref="AM18:AO18"/>
    <mergeCell ref="AM17:AO17"/>
    <mergeCell ref="AP17:AR17"/>
    <mergeCell ref="AS17:AU17"/>
    <mergeCell ref="B18:C18"/>
    <mergeCell ref="D18:E18"/>
    <mergeCell ref="F18:I18"/>
    <mergeCell ref="J18:M18"/>
    <mergeCell ref="N18:P18"/>
    <mergeCell ref="Q18:S18"/>
    <mergeCell ref="T18:V18"/>
    <mergeCell ref="T17:V17"/>
    <mergeCell ref="W17:Y17"/>
    <mergeCell ref="Z17:AB17"/>
    <mergeCell ref="AC17:AF17"/>
    <mergeCell ref="AG17:AJ17"/>
    <mergeCell ref="AK17:AL17"/>
    <mergeCell ref="B17:C17"/>
    <mergeCell ref="D17:E17"/>
    <mergeCell ref="F17:I17"/>
    <mergeCell ref="J17:M17"/>
    <mergeCell ref="N17:P17"/>
    <mergeCell ref="Q17:S17"/>
    <mergeCell ref="AM13:AO16"/>
    <mergeCell ref="AP13:AR16"/>
    <mergeCell ref="AS13:AU16"/>
    <mergeCell ref="F14:M14"/>
    <mergeCell ref="N14:V14"/>
    <mergeCell ref="F15:I16"/>
    <mergeCell ref="J15:M16"/>
    <mergeCell ref="N15:P16"/>
    <mergeCell ref="Q15:S16"/>
    <mergeCell ref="T15:V16"/>
    <mergeCell ref="B13:C16"/>
    <mergeCell ref="D13:E16"/>
    <mergeCell ref="F13:V13"/>
    <mergeCell ref="W13:AB14"/>
    <mergeCell ref="AC13:AJ14"/>
    <mergeCell ref="AK13:AL16"/>
    <mergeCell ref="W15:Y16"/>
    <mergeCell ref="Z15:AB16"/>
    <mergeCell ref="AC15:AF16"/>
    <mergeCell ref="AG15:AJ16"/>
    <mergeCell ref="AE8:AI11"/>
    <mergeCell ref="AJ8:AU11"/>
    <mergeCell ref="E10:G11"/>
    <mergeCell ref="H10:O11"/>
    <mergeCell ref="S10:U11"/>
    <mergeCell ref="V10:AD11"/>
    <mergeCell ref="B6:G7"/>
    <mergeCell ref="H6:AD7"/>
    <mergeCell ref="AE6:AI7"/>
    <mergeCell ref="AJ6:AU7"/>
    <mergeCell ref="B8:D11"/>
    <mergeCell ref="E8:G9"/>
    <mergeCell ref="H8:O9"/>
    <mergeCell ref="P8:R11"/>
    <mergeCell ref="S8:U9"/>
    <mergeCell ref="V8:AD9"/>
    <mergeCell ref="C2:G2"/>
    <mergeCell ref="J2:K2"/>
    <mergeCell ref="B4:G5"/>
    <mergeCell ref="H4:Y5"/>
    <mergeCell ref="Z4:AE5"/>
    <mergeCell ref="AF4:AU5"/>
  </mergeCells>
  <phoneticPr fontId="2"/>
  <conditionalFormatting sqref="T17:V45 T66:V94 T115:V143 T164:V192">
    <cfRule type="expression" dxfId="53" priority="265">
      <formula>IF($AV17="",IF(ISERROR($BW17),1,IF($BX17&lt;&gt;$BW17,1,0)),IF(ISERROR($DK17),1,IF($DL17&lt;&gt;$DK17,1,0)))=1</formula>
    </cfRule>
    <cfRule type="expression" dxfId="52" priority="283">
      <formula>AND($T17&lt;&gt;"",OR($N17&lt;&gt;"",$Q17&lt;&gt;""))</formula>
    </cfRule>
  </conditionalFormatting>
  <conditionalFormatting sqref="V8:AD9">
    <cfRule type="expression" dxfId="51" priority="213">
      <formula>$W47&gt;$V8</formula>
    </cfRule>
    <cfRule type="expression" dxfId="50" priority="269">
      <formula>AND($H8&lt;&gt;"",$V8&lt;&gt;"",$H8&lt;$V8)</formula>
    </cfRule>
  </conditionalFormatting>
  <conditionalFormatting sqref="N17:P45 N66:P94 N115:P143 N164:P192">
    <cfRule type="expression" dxfId="49" priority="266">
      <formula>AND($N17&lt;&gt;"",IF($AV17="",IF(ISERROR($BB17),1,IF(IF($BC17="",0,$BC17)+IF($BD17="",0,$BD17)&lt;&gt;$BB17,1,0)),IF(ISERROR($CP17),1,IF(IF($CQ17="",0,$CQ17)+IF($CR17="",0,$CR17)&lt;&gt;$CP17,1,0)))=1)</formula>
    </cfRule>
  </conditionalFormatting>
  <conditionalFormatting sqref="N47:AJ47">
    <cfRule type="expression" dxfId="48" priority="276">
      <formula>$AX$5=0</formula>
    </cfRule>
    <cfRule type="expression" dxfId="47" priority="280">
      <formula>$AY$5+$AZ$5+$BA$5&gt;0</formula>
    </cfRule>
  </conditionalFormatting>
  <conditionalFormatting sqref="N96:AJ96">
    <cfRule type="expression" dxfId="46" priority="275">
      <formula>$AY$5=0</formula>
    </cfRule>
    <cfRule type="expression" dxfId="45" priority="279">
      <formula>$AZ$5+$BA$5&gt;0</formula>
    </cfRule>
  </conditionalFormatting>
  <conditionalFormatting sqref="N145:AJ145">
    <cfRule type="expression" dxfId="44" priority="274">
      <formula>$AZ$5=0</formula>
    </cfRule>
    <cfRule type="expression" dxfId="43" priority="278">
      <formula>$BA$5&gt;0</formula>
    </cfRule>
  </conditionalFormatting>
  <conditionalFormatting sqref="N194:AJ194">
    <cfRule type="expression" dxfId="42" priority="277">
      <formula>$BA$5=0</formula>
    </cfRule>
  </conditionalFormatting>
  <conditionalFormatting sqref="V10:AD11">
    <cfRule type="expression" dxfId="41" priority="212">
      <formula>AND($V$10&lt;&gt;"",$Z$47&gt;$V$10)</formula>
    </cfRule>
    <cfRule type="expression" dxfId="40" priority="272">
      <formula>AND($H$10&lt;&gt;"",$V$10&lt;&gt;"",$H$10&lt;$V$10)</formula>
    </cfRule>
  </conditionalFormatting>
  <conditionalFormatting sqref="Q17:S45 Q66:S94 Q115:S143 Q164:S192">
    <cfRule type="expression" dxfId="39" priority="267">
      <formula>AND($Q17&lt;&gt;"",IF($AV17="",IF(ISERROR($BB17),1,IF(IF($BC17="",0,$BC17)+IF($BD17="",0,$BD17)&lt;&gt;$BB17,1,0)),IF(ISERROR($CP17),1,IF(IF($CQ17="",0,$CQ17)+IF($CR17="",0,$CR17)&lt;&gt;$CP17,1,0)))=1)</formula>
    </cfRule>
  </conditionalFormatting>
  <conditionalFormatting sqref="W47:Y47">
    <cfRule type="expression" dxfId="38" priority="264">
      <formula>AND($AY$5+$AZ$5+$BA5=0,$W$47&gt;$V$8)</formula>
    </cfRule>
  </conditionalFormatting>
  <conditionalFormatting sqref="Z47:AB47">
    <cfRule type="expression" dxfId="37" priority="263">
      <formula>AND($AY$5+$AZ$5+$BA$5=0,$V$10&lt;$Z$47)</formula>
    </cfRule>
  </conditionalFormatting>
  <conditionalFormatting sqref="AV66:AV94 AV115:AV143 AV164:AV192 AV17:AV45">
    <cfRule type="expression" dxfId="36" priority="258">
      <formula>AND($AV17=2,$BB$3="0")</formula>
    </cfRule>
  </conditionalFormatting>
  <conditionalFormatting sqref="W66:Y94 W115:Y143 W164:Y192 W17:Y45">
    <cfRule type="expression" dxfId="35" priority="257">
      <formula>AND($W17&lt;&gt;"",OR($W17="不可",$W17="エラー"))</formula>
    </cfRule>
  </conditionalFormatting>
  <conditionalFormatting sqref="Z66:AB94 Z115:AB143 Z164:AB192 Z17:AB45">
    <cfRule type="expression" dxfId="34" priority="256">
      <formula>AND($Z17&lt;&gt;"",OR($Z17="不可",Z17="エラー"))</formula>
    </cfRule>
  </conditionalFormatting>
  <conditionalFormatting sqref="B66:C94 B115:C143 B164:C192 B17:C45">
    <cfRule type="expression" dxfId="33" priority="255">
      <formula>AND($B17="",OR($F17&lt;&gt;"",$J17&lt;&gt;"",$N17&lt;&gt;"",$Q17&lt;&gt;"",$T17&lt;&gt;"",$AK17&lt;&gt;""))</formula>
    </cfRule>
  </conditionalFormatting>
  <conditionalFormatting sqref="AK66:AL94 AK115:AL143 AK164:AL192 AK17:AL45">
    <cfRule type="expression" dxfId="32" priority="254">
      <formula>AND($AK17="",OR($F17&lt;&gt;"",$J17&lt;&gt;"",$N17&lt;&gt;"",$Q17&lt;&gt;"",$T17&lt;&gt;"",$B17&lt;&gt;""))</formula>
    </cfRule>
  </conditionalFormatting>
  <conditionalFormatting sqref="W96:Y96">
    <cfRule type="expression" dxfId="31" priority="250">
      <formula>AND($AY$5&gt;0,$AZ$5+$BA5=0,$W$47&gt;$V$8)</formula>
    </cfRule>
  </conditionalFormatting>
  <conditionalFormatting sqref="Z96:AB96">
    <cfRule type="expression" dxfId="30" priority="249">
      <formula>AND($AY$5&gt;0,$AZ$5+$BA$5=0,$V$10&lt;$Z$47)</formula>
    </cfRule>
  </conditionalFormatting>
  <conditionalFormatting sqref="W145:Y145">
    <cfRule type="expression" dxfId="29" priority="248">
      <formula>AND($AZ$5&gt;0,$BA5=0,$W$47&gt;$V$8)</formula>
    </cfRule>
  </conditionalFormatting>
  <conditionalFormatting sqref="Z145:AB145">
    <cfRule type="expression" dxfId="28" priority="247">
      <formula>AND($AZ$5&gt;0,$BA$5=0,$V$10&lt;$Z$47)</formula>
    </cfRule>
  </conditionalFormatting>
  <conditionalFormatting sqref="W194:Y194">
    <cfRule type="expression" dxfId="27" priority="246">
      <formula>AND($BA5&gt;0,$W$47&gt;$V$8)</formula>
    </cfRule>
  </conditionalFormatting>
  <conditionalFormatting sqref="Z194:AB194">
    <cfRule type="expression" dxfId="26" priority="245">
      <formula>AND($BA$5&gt;0,$V$10&lt;$Z$47)</formula>
    </cfRule>
  </conditionalFormatting>
  <conditionalFormatting sqref="AV66:AV94 AV115:AV143 AV164:AV192 AV17:AV45">
    <cfRule type="expression" dxfId="25" priority="244">
      <formula>AND($AV17=2,$AK17=2)</formula>
    </cfRule>
  </conditionalFormatting>
  <conditionalFormatting sqref="AK66:AL94 AK115:AL143 AK164:AL192 AK17:AL45">
    <cfRule type="expression" dxfId="24" priority="243">
      <formula>AND($AV17=2,$AK17=2)</formula>
    </cfRule>
  </conditionalFormatting>
  <conditionalFormatting sqref="AK66:AL94 AK115:AL143 AK164:AL192 AK17:AL45">
    <cfRule type="expression" dxfId="23" priority="242">
      <formula>AND($AK17=2,$BB$3="0")</formula>
    </cfRule>
  </conditionalFormatting>
  <conditionalFormatting sqref="F66:I94 F115:I143 F164:I192 F17:I45">
    <cfRule type="expression" dxfId="22" priority="230">
      <formula>IF($AX17="","",VLOOKUP($AX17,$BE:$BI,5,FALSE))="Err"</formula>
    </cfRule>
    <cfRule type="expression" dxfId="21" priority="231">
      <formula>IF($CL17="","",VLOOKUP($CL17,$CS:$CW,5,FALSE))="Err"</formula>
    </cfRule>
  </conditionalFormatting>
  <conditionalFormatting sqref="J66:M94 J115:M143 J164:M192 J17:M45">
    <cfRule type="expression" dxfId="20" priority="229">
      <formula>AND($F17&lt;&gt;"",$J17&lt;&gt;"",$F17&gt;=$J17)</formula>
    </cfRule>
  </conditionalFormatting>
  <conditionalFormatting sqref="B66:C94 B115:C143 B164:C192 B17:C45">
    <cfRule type="expression" dxfId="19" priority="223">
      <formula>AND(B17&lt;&gt;"",ED17&gt;0)</formula>
    </cfRule>
  </conditionalFormatting>
  <conditionalFormatting sqref="V59:AD60">
    <cfRule type="expression" dxfId="18" priority="221">
      <formula>AND($H$10&lt;&gt;"",$V$10&lt;&gt;"",$H$10&lt;$V$10)</formula>
    </cfRule>
    <cfRule type="expression" dxfId="17" priority="222">
      <formula>AND($V$10&lt;&gt;"",$Z$47&gt;$V$10)</formula>
    </cfRule>
  </conditionalFormatting>
  <conditionalFormatting sqref="V108:AD109">
    <cfRule type="expression" dxfId="16" priority="219">
      <formula>AND($V$10&lt;&gt;"",$Z$47&gt;$V$10)</formula>
    </cfRule>
    <cfRule type="expression" dxfId="15" priority="220">
      <formula>AND($H$10&lt;&gt;"",$V$10&lt;&gt;"",$H$10&lt;$V$10)</formula>
    </cfRule>
  </conditionalFormatting>
  <conditionalFormatting sqref="V157:AD158">
    <cfRule type="expression" dxfId="14" priority="217">
      <formula>AND($H$10&lt;&gt;"",$V$10&lt;&gt;"",$H$10&lt;$V$10)</formula>
    </cfRule>
    <cfRule type="expression" dxfId="13" priority="218">
      <formula>AND($V$10&lt;&gt;"",$Z$47&gt;$V$10)</formula>
    </cfRule>
  </conditionalFormatting>
  <conditionalFormatting sqref="V57:AD58">
    <cfRule type="expression" dxfId="12" priority="210">
      <formula>AND($H8&lt;&gt;"",$V8&lt;&gt;"",$H8&lt;$V8)</formula>
    </cfRule>
    <cfRule type="expression" dxfId="11" priority="211">
      <formula>$W47&gt;$V8</formula>
    </cfRule>
  </conditionalFormatting>
  <conditionalFormatting sqref="V106:AD107">
    <cfRule type="expression" dxfId="10" priority="208">
      <formula>AND($H8&lt;&gt;"",$V8&lt;&gt;"",$H8&lt;$V8)</formula>
    </cfRule>
    <cfRule type="expression" dxfId="9" priority="209">
      <formula>$W47&gt;$V8</formula>
    </cfRule>
  </conditionalFormatting>
  <conditionalFormatting sqref="V155:AD156">
    <cfRule type="expression" dxfId="8" priority="206">
      <formula>AND($H8&lt;&gt;"",$V8&lt;&gt;"",$H8&lt;$V8)</formula>
    </cfRule>
    <cfRule type="expression" dxfId="7" priority="207">
      <formula>$W47&gt;$V8</formula>
    </cfRule>
  </conditionalFormatting>
  <conditionalFormatting sqref="N66:P94 N115:P143 N164:P192 N17:P45">
    <cfRule type="expression" dxfId="6" priority="7">
      <formula>AND(T17&lt;&gt;"",OR(DZ17&gt;0,EB17&gt;0),N17&lt;&gt;"")</formula>
    </cfRule>
  </conditionalFormatting>
  <conditionalFormatting sqref="N66:P94 N115:P143 N164:P192 N17:P45">
    <cfRule type="expression" dxfId="5" priority="6">
      <formula>AND(OR(N17&lt;&gt;"",Q17&lt;&gt;""),OR(EA17&gt;0,EC17&gt;0),N17&lt;&gt;"")</formula>
    </cfRule>
  </conditionalFormatting>
  <conditionalFormatting sqref="Q66:S94 Q115:S143 Q164:S192 Q17:S45">
    <cfRule type="expression" dxfId="4" priority="5">
      <formula>AND(OR(N17&lt;&gt;"",Q17&lt;&gt;""),OR(EA17&gt;0,EC17&gt;0),Q17&lt;&gt;"")</formula>
    </cfRule>
  </conditionalFormatting>
  <conditionalFormatting sqref="Q66:S94 Q115:S143 Q164:S192 Q17:S45">
    <cfRule type="expression" dxfId="3" priority="4">
      <formula>AND(T17&lt;&gt;"",OR(DZ17&gt;0,EB17&gt;0),Q17&lt;&gt;"")</formula>
    </cfRule>
  </conditionalFormatting>
  <conditionalFormatting sqref="T66:V94 T115:V143 T164:V192 T17:V45">
    <cfRule type="expression" dxfId="2" priority="3">
      <formula>AND(OR(N17&lt;&gt;"",Q17&lt;&gt;""),OR(EA17&gt;0,EC17&gt;0),T17&lt;&gt;"")</formula>
    </cfRule>
  </conditionalFormatting>
  <conditionalFormatting sqref="T66:V94 T115:V143 T164:V192 T17:V45">
    <cfRule type="expression" dxfId="1" priority="2">
      <formula>AND(T17&lt;&gt;"",OR(DZ17&gt;0,EB17&gt;0))</formula>
    </cfRule>
  </conditionalFormatting>
  <conditionalFormatting sqref="AK66:AL94 AK115:AL143 AK164:AL192 AK17:AL45">
    <cfRule type="expression" dxfId="0" priority="1">
      <formula>AND(AK17&lt;&gt;"",OR(AK17=0,AK17&gt;2))</formula>
    </cfRule>
  </conditionalFormatting>
  <dataValidations count="13">
    <dataValidation type="custom" allowBlank="1" showInputMessage="1" showErrorMessage="1" promptTitle="契約支給量_通勤援助" prompt="総決定支給量を超えない0.5時間単位の数値で入力してください。" sqref="V10:AD11">
      <formula1>AND(MOD(V10*2,1)=0,V10&gt;0)</formula1>
    </dataValidation>
    <dataValidation type="custom" allowBlank="1" showInputMessage="1" showErrorMessage="1" promptTitle="契約支給量_職場介助" prompt="総決定支給量を超えない0.5時間単位の数値で入力してください。" sqref="V8:AD9">
      <formula1>AND(MOD(V8*2,1)=0,V8&gt;0)</formula1>
    </dataValidation>
    <dataValidation type="custom" allowBlank="1" showInputMessage="1" showErrorMessage="1" promptTitle="総決定支給量_通勤援助" prompt="0.5時間単位の数値で入力してください。" sqref="H10:O11">
      <formula1>AND(MOD(H10*2,1)=0,H10&gt;0)</formula1>
    </dataValidation>
    <dataValidation type="custom" allowBlank="1" showInputMessage="1" showErrorMessage="1" promptTitle="総決定支給量_職場介助" prompt="0.5時間単位の数値で入力してください。" sqref="H8:O9">
      <formula1>AND(H8&gt;0,MOD(H8*2,1)=0)</formula1>
    </dataValidation>
    <dataValidation type="whole" allowBlank="1" showInputMessage="1" errorTitle="派遣人数" error="派遣人数には1か2を入力してください。" promptTitle="派遣人数" prompt="ヘルパー1人で介護を行った場合は「1」を、2人介護可の対象者に2人介護を行った場合は「2」を入力します" sqref="AK17:AL45 AK66:AL94 AK115:AL143 AK164:AL192">
      <formula1>1</formula1>
      <formula2>2</formula2>
    </dataValidation>
    <dataValidation type="whole" allowBlank="1" showInputMessage="1" showErrorMessage="1" promptTitle="提供時間（分）（職場_その他）" prompt="1～1440の間で入力できます。_x000a_職場（業務関連）との合計時間が_x000a_サービス提供時間と一致するように_x000a_入力してください。" sqref="Q17:S45 Q66:S94 Q115:S143 Q164:S192">
      <formula1>1</formula1>
      <formula2>1440</formula2>
    </dataValidation>
    <dataValidation type="whole" allowBlank="1" showInputMessage="1" showErrorMessage="1" promptTitle="提供時間（分）（職場_業務関連）" prompt="1～1440の間で入力できます。_x000a_職場（その他）との合計時間が_x000a_サービス提供時間と一致するように_x000a_入力してください。" sqref="N17:P45 N66:P94 N115:P143 N164:P192">
      <formula1>1</formula1>
      <formula2>1440</formula2>
    </dataValidation>
    <dataValidation type="custom" allowBlank="1" showInputMessage="1" showErrorMessage="1" promptTitle="終了時刻" prompt="00:00～24:00の間で入力できます。" sqref="J164:M192 J66:M94 J115:M143 J17:M45">
      <formula1>J17&lt;=1</formula1>
    </dataValidation>
    <dataValidation type="custom" allowBlank="1" showInputMessage="1" showErrorMessage="1" promptTitle="開始時刻" prompt="00:00～24:00の間で入力できます。" sqref="F164:I192 F66:I94 F115:I143 F17:I45">
      <formula1>F17&lt;=1</formula1>
    </dataValidation>
    <dataValidation type="whole" allowBlank="1" showInputMessage="1" showErrorMessage="1" promptTitle="日付" prompt="数値で入力してください。" sqref="B17:C45 B66:C94 B115:C143 B164:C192">
      <formula1>1</formula1>
      <formula2>31</formula2>
    </dataValidation>
    <dataValidation allowBlank="1" showInputMessage="1" showErrorMessage="1" promptTitle="サービス提供年月" prompt="サービス提供年月を日付で入力してください。（例：令和6年1月の場合2024/01/01）" sqref="C2:G2"/>
    <dataValidation type="custom" allowBlank="1" showInputMessage="1" showErrorMessage="1" promptTitle="2人目フラグ" prompt="2人派遣で、1人目と2人目を分けて入力する場合、2人目の行に「2」を入力します。_x000a_例：12:00～15:00のうち、13:00～14:00を2名で支援_x000a_12:00～15:00の行と13:00～14:00の行を入力し、13:00～14:00の行の2人目フラグに2を入力します。" sqref="AV66:AV94 AV115:AV143 AV164:AV192 AV17:AV45">
      <formula1>OR(AV17="",AV17=2)</formula1>
    </dataValidation>
    <dataValidation type="whole" allowBlank="1" showInputMessage="1" showErrorMessage="1" promptTitle="提供時間（分）（通勤）" prompt="1～1440の間で入力できます。_x000a_サービス提供時間と一致するように入力してください。_x000a_通勤を入力する際は、職場と行を分けて入力してください。" sqref="T66:V94 T115:V143 T164:V192 T17:V45">
      <formula1>1</formula1>
      <formula2>1440</formula2>
    </dataValidation>
  </dataValidations>
  <pageMargins left="0.23622047244094491" right="0.23622047244094491" top="0.47244094488188981" bottom="0.4724409448818898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B1"/>
    </sheetView>
  </sheetViews>
  <sheetFormatPr defaultRowHeight="18.75" x14ac:dyDescent="0.4"/>
  <cols>
    <col min="1" max="1" width="33.875" bestFit="1" customWidth="1"/>
    <col min="2" max="2" width="19.25" bestFit="1" customWidth="1"/>
    <col min="3" max="3" width="15.125" bestFit="1" customWidth="1"/>
  </cols>
  <sheetData>
    <row r="1" spans="1:5" x14ac:dyDescent="0.4">
      <c r="A1" s="138" t="s">
        <v>33</v>
      </c>
      <c r="B1" s="139"/>
      <c r="E1" t="s">
        <v>156</v>
      </c>
    </row>
    <row r="2" spans="1:5" x14ac:dyDescent="0.4">
      <c r="A2" s="4" t="s">
        <v>34</v>
      </c>
      <c r="B2" s="4" t="s">
        <v>33</v>
      </c>
      <c r="C2" t="s">
        <v>40</v>
      </c>
      <c r="D2" t="s">
        <v>22</v>
      </c>
    </row>
    <row r="3" spans="1:5" x14ac:dyDescent="0.4">
      <c r="A3" s="5" t="s">
        <v>35</v>
      </c>
      <c r="B3" s="5">
        <v>651000</v>
      </c>
      <c r="C3">
        <v>2</v>
      </c>
      <c r="D3">
        <v>7</v>
      </c>
      <c r="E3" t="s">
        <v>157</v>
      </c>
    </row>
    <row r="4" spans="1:5" x14ac:dyDescent="0.4">
      <c r="A4" s="5" t="s">
        <v>36</v>
      </c>
      <c r="B4" s="5">
        <v>652000</v>
      </c>
      <c r="C4">
        <v>3</v>
      </c>
      <c r="D4">
        <v>7</v>
      </c>
    </row>
    <row r="5" spans="1:5" x14ac:dyDescent="0.4">
      <c r="A5" s="5" t="s">
        <v>37</v>
      </c>
      <c r="B5" s="5">
        <v>653000</v>
      </c>
      <c r="C5">
        <v>4</v>
      </c>
      <c r="D5">
        <v>7</v>
      </c>
    </row>
    <row r="6" spans="1:5" x14ac:dyDescent="0.4">
      <c r="A6" s="5" t="s">
        <v>38</v>
      </c>
      <c r="B6" s="5">
        <v>654000</v>
      </c>
      <c r="C6">
        <v>5</v>
      </c>
      <c r="D6">
        <v>7</v>
      </c>
    </row>
    <row r="7" spans="1:5" x14ac:dyDescent="0.4">
      <c r="A7" s="5" t="s">
        <v>39</v>
      </c>
      <c r="B7" s="5">
        <v>655000</v>
      </c>
      <c r="C7">
        <v>6</v>
      </c>
      <c r="D7">
        <v>7</v>
      </c>
    </row>
  </sheetData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sqref="A1:B1"/>
    </sheetView>
  </sheetViews>
  <sheetFormatPr defaultRowHeight="18.75" x14ac:dyDescent="0.4"/>
  <cols>
    <col min="1" max="1" width="21.75" bestFit="1" customWidth="1"/>
    <col min="2" max="2" width="7.125" bestFit="1" customWidth="1"/>
  </cols>
  <sheetData>
    <row r="1" spans="1:8" x14ac:dyDescent="0.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</row>
    <row r="2" spans="1:8" x14ac:dyDescent="0.4">
      <c r="A2" s="140" t="s">
        <v>42</v>
      </c>
      <c r="B2" s="7"/>
      <c r="C2" s="140" t="s">
        <v>43</v>
      </c>
      <c r="D2" s="140"/>
      <c r="E2" s="140"/>
      <c r="F2" s="140" t="s">
        <v>44</v>
      </c>
      <c r="G2" s="140" t="s">
        <v>45</v>
      </c>
      <c r="H2" s="140" t="s">
        <v>22</v>
      </c>
    </row>
    <row r="3" spans="1:8" x14ac:dyDescent="0.4">
      <c r="A3" s="140"/>
      <c r="B3" s="7"/>
      <c r="C3" s="7" t="s">
        <v>46</v>
      </c>
      <c r="D3" s="7" t="s">
        <v>47</v>
      </c>
      <c r="E3" s="7" t="s">
        <v>48</v>
      </c>
      <c r="F3" s="140"/>
      <c r="G3" s="140"/>
      <c r="H3" s="140"/>
    </row>
    <row r="4" spans="1:8" x14ac:dyDescent="0.4">
      <c r="A4" s="8" t="s">
        <v>49</v>
      </c>
      <c r="B4" s="8">
        <v>30</v>
      </c>
      <c r="C4" s="8">
        <v>0</v>
      </c>
      <c r="D4" s="8">
        <v>0</v>
      </c>
      <c r="E4" s="8">
        <v>0</v>
      </c>
      <c r="F4" s="8">
        <v>2100</v>
      </c>
      <c r="G4" s="8">
        <v>2900</v>
      </c>
      <c r="H4" s="14">
        <v>1500</v>
      </c>
    </row>
    <row r="5" spans="1:8" x14ac:dyDescent="0.4">
      <c r="A5" s="8" t="s">
        <v>50</v>
      </c>
      <c r="B5" s="8">
        <v>60</v>
      </c>
      <c r="C5" s="8">
        <f t="shared" ref="C5:C51" si="0">FLOOR(E5*1.15,100)</f>
        <v>2300</v>
      </c>
      <c r="D5" s="8">
        <f t="shared" ref="D5:D51" si="1">FLOOR(E5*1.085,100)</f>
        <v>2100</v>
      </c>
      <c r="E5" s="8">
        <v>2000</v>
      </c>
      <c r="F5" s="8">
        <v>3300</v>
      </c>
      <c r="G5" s="8">
        <v>4500</v>
      </c>
      <c r="H5" s="14">
        <v>1500</v>
      </c>
    </row>
    <row r="6" spans="1:8" x14ac:dyDescent="0.4">
      <c r="A6" s="8" t="s">
        <v>51</v>
      </c>
      <c r="B6" s="8">
        <v>90</v>
      </c>
      <c r="C6" s="8">
        <f t="shared" si="0"/>
        <v>3400</v>
      </c>
      <c r="D6" s="8">
        <f t="shared" si="1"/>
        <v>3200</v>
      </c>
      <c r="E6" s="8">
        <v>3000</v>
      </c>
      <c r="F6" s="8">
        <v>4800</v>
      </c>
      <c r="G6" s="8">
        <v>6500</v>
      </c>
      <c r="H6" s="14">
        <v>1500</v>
      </c>
    </row>
    <row r="7" spans="1:8" x14ac:dyDescent="0.4">
      <c r="A7" s="8" t="s">
        <v>52</v>
      </c>
      <c r="B7" s="8">
        <v>120</v>
      </c>
      <c r="C7" s="8">
        <f t="shared" si="0"/>
        <v>4600</v>
      </c>
      <c r="D7" s="8">
        <f t="shared" si="1"/>
        <v>4300</v>
      </c>
      <c r="E7" s="8">
        <v>4000</v>
      </c>
      <c r="F7" s="8">
        <v>5500</v>
      </c>
      <c r="G7" s="8">
        <v>8100</v>
      </c>
      <c r="H7" s="14">
        <v>1500</v>
      </c>
    </row>
    <row r="8" spans="1:8" x14ac:dyDescent="0.4">
      <c r="A8" s="8" t="s">
        <v>53</v>
      </c>
      <c r="B8" s="8">
        <v>150</v>
      </c>
      <c r="C8" s="8">
        <f t="shared" si="0"/>
        <v>5700</v>
      </c>
      <c r="D8" s="8">
        <f t="shared" si="1"/>
        <v>5400</v>
      </c>
      <c r="E8" s="8">
        <v>5000</v>
      </c>
      <c r="F8" s="8">
        <v>6200</v>
      </c>
      <c r="G8" s="8">
        <v>9800</v>
      </c>
      <c r="H8" s="14">
        <v>1500</v>
      </c>
    </row>
    <row r="9" spans="1:8" x14ac:dyDescent="0.4">
      <c r="A9" s="8" t="s">
        <v>54</v>
      </c>
      <c r="B9" s="8">
        <v>180</v>
      </c>
      <c r="C9" s="8">
        <f t="shared" si="0"/>
        <v>6900</v>
      </c>
      <c r="D9" s="8">
        <f t="shared" si="1"/>
        <v>6500</v>
      </c>
      <c r="E9" s="8">
        <v>6000</v>
      </c>
      <c r="F9" s="8">
        <v>6900</v>
      </c>
      <c r="G9" s="8">
        <v>11400</v>
      </c>
      <c r="H9" s="14">
        <v>1500</v>
      </c>
    </row>
    <row r="10" spans="1:8" x14ac:dyDescent="0.4">
      <c r="A10" s="8" t="s">
        <v>55</v>
      </c>
      <c r="B10" s="8">
        <v>210</v>
      </c>
      <c r="C10" s="8">
        <f t="shared" si="0"/>
        <v>8000</v>
      </c>
      <c r="D10" s="8">
        <f t="shared" si="1"/>
        <v>7500</v>
      </c>
      <c r="E10" s="8">
        <v>7000</v>
      </c>
      <c r="F10" s="8">
        <v>7600</v>
      </c>
      <c r="G10" s="8">
        <v>13000</v>
      </c>
      <c r="H10" s="14">
        <v>1500</v>
      </c>
    </row>
    <row r="11" spans="1:8" x14ac:dyDescent="0.4">
      <c r="A11" s="8" t="s">
        <v>56</v>
      </c>
      <c r="B11" s="8">
        <v>240</v>
      </c>
      <c r="C11" s="8">
        <f t="shared" si="0"/>
        <v>9200</v>
      </c>
      <c r="D11" s="8">
        <f t="shared" si="1"/>
        <v>8600</v>
      </c>
      <c r="E11" s="8">
        <v>8000</v>
      </c>
      <c r="F11" s="8">
        <v>8300</v>
      </c>
      <c r="G11" s="8">
        <v>14700</v>
      </c>
      <c r="H11" s="14">
        <v>1500</v>
      </c>
    </row>
    <row r="12" spans="1:8" x14ac:dyDescent="0.4">
      <c r="A12" s="8" t="s">
        <v>57</v>
      </c>
      <c r="B12" s="8">
        <v>270</v>
      </c>
      <c r="C12" s="8">
        <f t="shared" si="0"/>
        <v>10300</v>
      </c>
      <c r="D12" s="8">
        <f t="shared" si="1"/>
        <v>9700</v>
      </c>
      <c r="E12" s="8">
        <v>9000</v>
      </c>
      <c r="F12" s="8">
        <v>9000</v>
      </c>
      <c r="G12" s="8">
        <v>16300</v>
      </c>
      <c r="H12" s="14">
        <v>1500</v>
      </c>
    </row>
    <row r="13" spans="1:8" x14ac:dyDescent="0.4">
      <c r="A13" s="8" t="s">
        <v>58</v>
      </c>
      <c r="B13" s="8">
        <v>300</v>
      </c>
      <c r="C13" s="8">
        <f t="shared" si="0"/>
        <v>11500</v>
      </c>
      <c r="D13" s="8">
        <f t="shared" si="1"/>
        <v>10800</v>
      </c>
      <c r="E13" s="8">
        <v>10000</v>
      </c>
      <c r="F13" s="8">
        <v>9700</v>
      </c>
      <c r="G13" s="8">
        <v>17900</v>
      </c>
      <c r="H13" s="14">
        <v>1500</v>
      </c>
    </row>
    <row r="14" spans="1:8" x14ac:dyDescent="0.4">
      <c r="A14" s="8" t="s">
        <v>59</v>
      </c>
      <c r="B14" s="8">
        <v>330</v>
      </c>
      <c r="C14" s="8">
        <f t="shared" si="0"/>
        <v>12600</v>
      </c>
      <c r="D14" s="8">
        <f t="shared" si="1"/>
        <v>11900</v>
      </c>
      <c r="E14" s="8">
        <v>11000</v>
      </c>
      <c r="F14" s="8">
        <v>10400</v>
      </c>
      <c r="G14" s="8">
        <v>19600</v>
      </c>
      <c r="H14" s="14">
        <v>1500</v>
      </c>
    </row>
    <row r="15" spans="1:8" x14ac:dyDescent="0.4">
      <c r="A15" s="8" t="s">
        <v>60</v>
      </c>
      <c r="B15" s="8">
        <v>360</v>
      </c>
      <c r="C15" s="8">
        <f t="shared" si="0"/>
        <v>13800</v>
      </c>
      <c r="D15" s="8">
        <f t="shared" si="1"/>
        <v>13000</v>
      </c>
      <c r="E15" s="8">
        <v>12000</v>
      </c>
      <c r="F15" s="8">
        <v>11100</v>
      </c>
      <c r="G15" s="8">
        <v>21200</v>
      </c>
      <c r="H15" s="14">
        <v>1500</v>
      </c>
    </row>
    <row r="16" spans="1:8" x14ac:dyDescent="0.4">
      <c r="A16" s="8" t="s">
        <v>61</v>
      </c>
      <c r="B16" s="8">
        <v>390</v>
      </c>
      <c r="C16" s="8">
        <f t="shared" si="0"/>
        <v>14900</v>
      </c>
      <c r="D16" s="8">
        <f t="shared" si="1"/>
        <v>14100</v>
      </c>
      <c r="E16" s="8">
        <v>13000</v>
      </c>
      <c r="F16" s="8">
        <v>11900</v>
      </c>
      <c r="G16" s="8">
        <v>22800</v>
      </c>
      <c r="H16" s="14">
        <v>1500</v>
      </c>
    </row>
    <row r="17" spans="1:8" x14ac:dyDescent="0.4">
      <c r="A17" s="8" t="s">
        <v>62</v>
      </c>
      <c r="B17" s="8">
        <v>420</v>
      </c>
      <c r="C17" s="8">
        <f t="shared" si="0"/>
        <v>16100</v>
      </c>
      <c r="D17" s="8">
        <f t="shared" si="1"/>
        <v>15100</v>
      </c>
      <c r="E17" s="8">
        <v>14000</v>
      </c>
      <c r="F17" s="8">
        <v>12600</v>
      </c>
      <c r="G17" s="8">
        <v>24500</v>
      </c>
      <c r="H17" s="14">
        <v>1500</v>
      </c>
    </row>
    <row r="18" spans="1:8" x14ac:dyDescent="0.4">
      <c r="A18" s="8" t="s">
        <v>63</v>
      </c>
      <c r="B18" s="8">
        <v>450</v>
      </c>
      <c r="C18" s="8">
        <f t="shared" si="0"/>
        <v>17200</v>
      </c>
      <c r="D18" s="8">
        <f t="shared" si="1"/>
        <v>16200</v>
      </c>
      <c r="E18" s="8">
        <v>15000</v>
      </c>
      <c r="F18" s="8">
        <v>13300</v>
      </c>
      <c r="G18" s="8">
        <v>26100</v>
      </c>
      <c r="H18" s="14">
        <v>1500</v>
      </c>
    </row>
    <row r="19" spans="1:8" x14ac:dyDescent="0.4">
      <c r="A19" s="8" t="s">
        <v>64</v>
      </c>
      <c r="B19" s="8">
        <v>480</v>
      </c>
      <c r="C19" s="8">
        <f t="shared" si="0"/>
        <v>18400</v>
      </c>
      <c r="D19" s="8">
        <f t="shared" si="1"/>
        <v>17300</v>
      </c>
      <c r="E19" s="8">
        <v>16000</v>
      </c>
      <c r="F19" s="8">
        <v>14000</v>
      </c>
      <c r="G19" s="8">
        <v>27700</v>
      </c>
      <c r="H19" s="14">
        <v>1500</v>
      </c>
    </row>
    <row r="20" spans="1:8" x14ac:dyDescent="0.4">
      <c r="A20" s="8" t="s">
        <v>65</v>
      </c>
      <c r="B20" s="8">
        <v>510</v>
      </c>
      <c r="C20" s="8">
        <f t="shared" si="0"/>
        <v>19500</v>
      </c>
      <c r="D20" s="8">
        <f t="shared" si="1"/>
        <v>18400</v>
      </c>
      <c r="E20" s="8">
        <v>17000</v>
      </c>
      <c r="F20" s="8">
        <v>14700</v>
      </c>
      <c r="G20" s="8">
        <v>27700</v>
      </c>
      <c r="H20" s="14">
        <v>1500</v>
      </c>
    </row>
    <row r="21" spans="1:8" x14ac:dyDescent="0.4">
      <c r="A21" s="8" t="s">
        <v>66</v>
      </c>
      <c r="B21" s="8">
        <v>540</v>
      </c>
      <c r="C21" s="8">
        <f t="shared" si="0"/>
        <v>20700</v>
      </c>
      <c r="D21" s="8">
        <f t="shared" si="1"/>
        <v>19500</v>
      </c>
      <c r="E21" s="8">
        <v>18000</v>
      </c>
      <c r="F21" s="8">
        <v>15400</v>
      </c>
      <c r="G21" s="8">
        <v>27700</v>
      </c>
      <c r="H21" s="14">
        <v>1500</v>
      </c>
    </row>
    <row r="22" spans="1:8" x14ac:dyDescent="0.4">
      <c r="A22" s="8" t="s">
        <v>67</v>
      </c>
      <c r="B22" s="8">
        <v>570</v>
      </c>
      <c r="C22" s="8">
        <f t="shared" si="0"/>
        <v>21800</v>
      </c>
      <c r="D22" s="8">
        <f t="shared" si="1"/>
        <v>20600</v>
      </c>
      <c r="E22" s="8">
        <v>19000</v>
      </c>
      <c r="F22" s="8">
        <v>16100</v>
      </c>
      <c r="G22" s="8">
        <v>27700</v>
      </c>
      <c r="H22" s="14">
        <v>1500</v>
      </c>
    </row>
    <row r="23" spans="1:8" x14ac:dyDescent="0.4">
      <c r="A23" s="8" t="s">
        <v>68</v>
      </c>
      <c r="B23" s="8">
        <v>600</v>
      </c>
      <c r="C23" s="8">
        <f t="shared" si="0"/>
        <v>23000</v>
      </c>
      <c r="D23" s="8">
        <f t="shared" si="1"/>
        <v>21700</v>
      </c>
      <c r="E23" s="8">
        <v>20000</v>
      </c>
      <c r="F23" s="8">
        <v>16800</v>
      </c>
      <c r="G23" s="8">
        <v>27700</v>
      </c>
      <c r="H23" s="14">
        <v>1500</v>
      </c>
    </row>
    <row r="24" spans="1:8" x14ac:dyDescent="0.4">
      <c r="A24" s="8" t="s">
        <v>69</v>
      </c>
      <c r="B24" s="8">
        <v>630</v>
      </c>
      <c r="C24" s="8">
        <f t="shared" si="0"/>
        <v>24100</v>
      </c>
      <c r="D24" s="8">
        <f t="shared" si="1"/>
        <v>22700</v>
      </c>
      <c r="E24" s="8">
        <v>21000</v>
      </c>
      <c r="F24" s="8">
        <v>17500</v>
      </c>
      <c r="G24" s="8">
        <v>27700</v>
      </c>
      <c r="H24" s="14">
        <v>1500</v>
      </c>
    </row>
    <row r="25" spans="1:8" x14ac:dyDescent="0.4">
      <c r="A25" s="8" t="s">
        <v>70</v>
      </c>
      <c r="B25" s="8">
        <v>660</v>
      </c>
      <c r="C25" s="8">
        <f t="shared" si="0"/>
        <v>25300</v>
      </c>
      <c r="D25" s="8">
        <f t="shared" si="1"/>
        <v>23800</v>
      </c>
      <c r="E25" s="8">
        <v>22000</v>
      </c>
      <c r="F25" s="8">
        <v>18200</v>
      </c>
      <c r="G25" s="8">
        <v>27700</v>
      </c>
      <c r="H25" s="14">
        <v>1500</v>
      </c>
    </row>
    <row r="26" spans="1:8" x14ac:dyDescent="0.4">
      <c r="A26" s="8" t="s">
        <v>71</v>
      </c>
      <c r="B26" s="8">
        <v>690</v>
      </c>
      <c r="C26" s="8">
        <f t="shared" si="0"/>
        <v>26400</v>
      </c>
      <c r="D26" s="8">
        <f t="shared" si="1"/>
        <v>24900</v>
      </c>
      <c r="E26" s="8">
        <v>23000</v>
      </c>
      <c r="F26" s="8">
        <v>18900</v>
      </c>
      <c r="G26" s="8">
        <v>27700</v>
      </c>
      <c r="H26" s="14">
        <v>1500</v>
      </c>
    </row>
    <row r="27" spans="1:8" x14ac:dyDescent="0.4">
      <c r="A27" s="8" t="s">
        <v>72</v>
      </c>
      <c r="B27" s="8">
        <v>720</v>
      </c>
      <c r="C27" s="8">
        <f t="shared" si="0"/>
        <v>27600</v>
      </c>
      <c r="D27" s="8">
        <f t="shared" si="1"/>
        <v>26000</v>
      </c>
      <c r="E27" s="8">
        <v>24000</v>
      </c>
      <c r="F27" s="8">
        <v>19600</v>
      </c>
      <c r="G27" s="8">
        <v>27700</v>
      </c>
      <c r="H27" s="14">
        <v>1500</v>
      </c>
    </row>
    <row r="28" spans="1:8" x14ac:dyDescent="0.4">
      <c r="A28" s="8" t="s">
        <v>73</v>
      </c>
      <c r="B28" s="8">
        <v>750</v>
      </c>
      <c r="C28" s="8">
        <f t="shared" si="0"/>
        <v>28700</v>
      </c>
      <c r="D28" s="8">
        <f t="shared" si="1"/>
        <v>27100</v>
      </c>
      <c r="E28" s="8">
        <v>25000</v>
      </c>
      <c r="F28" s="8">
        <v>20300</v>
      </c>
      <c r="G28" s="8">
        <v>27700</v>
      </c>
      <c r="H28" s="14">
        <v>1500</v>
      </c>
    </row>
    <row r="29" spans="1:8" x14ac:dyDescent="0.4">
      <c r="A29" s="8" t="s">
        <v>74</v>
      </c>
      <c r="B29" s="8">
        <v>780</v>
      </c>
      <c r="C29" s="8">
        <f t="shared" si="0"/>
        <v>29900</v>
      </c>
      <c r="D29" s="8">
        <f t="shared" si="1"/>
        <v>28200</v>
      </c>
      <c r="E29" s="8">
        <v>26000</v>
      </c>
      <c r="F29" s="8">
        <v>21000</v>
      </c>
      <c r="G29" s="8">
        <v>27700</v>
      </c>
      <c r="H29" s="14">
        <v>1500</v>
      </c>
    </row>
    <row r="30" spans="1:8" x14ac:dyDescent="0.4">
      <c r="A30" s="8" t="s">
        <v>75</v>
      </c>
      <c r="B30" s="8">
        <v>810</v>
      </c>
      <c r="C30" s="8">
        <f t="shared" si="0"/>
        <v>31000</v>
      </c>
      <c r="D30" s="8">
        <f t="shared" si="1"/>
        <v>29200</v>
      </c>
      <c r="E30" s="8">
        <v>27000</v>
      </c>
      <c r="F30" s="8">
        <v>21700</v>
      </c>
      <c r="G30" s="8">
        <v>27700</v>
      </c>
      <c r="H30" s="14">
        <v>1500</v>
      </c>
    </row>
    <row r="31" spans="1:8" x14ac:dyDescent="0.4">
      <c r="A31" s="8" t="s">
        <v>76</v>
      </c>
      <c r="B31" s="8">
        <v>840</v>
      </c>
      <c r="C31" s="8">
        <f t="shared" si="0"/>
        <v>32200</v>
      </c>
      <c r="D31" s="8">
        <f t="shared" si="1"/>
        <v>30300</v>
      </c>
      <c r="E31" s="8">
        <v>28000</v>
      </c>
      <c r="F31" s="8">
        <v>22400</v>
      </c>
      <c r="G31" s="8">
        <v>27700</v>
      </c>
      <c r="H31" s="14">
        <v>1500</v>
      </c>
    </row>
    <row r="32" spans="1:8" x14ac:dyDescent="0.4">
      <c r="A32" s="8" t="s">
        <v>77</v>
      </c>
      <c r="B32" s="8">
        <v>870</v>
      </c>
      <c r="C32" s="8">
        <f t="shared" si="0"/>
        <v>33300</v>
      </c>
      <c r="D32" s="8">
        <f t="shared" si="1"/>
        <v>31400</v>
      </c>
      <c r="E32" s="8">
        <v>29000</v>
      </c>
      <c r="F32" s="8">
        <v>23100</v>
      </c>
      <c r="G32" s="8">
        <v>27700</v>
      </c>
      <c r="H32" s="14">
        <v>1500</v>
      </c>
    </row>
    <row r="33" spans="1:8" x14ac:dyDescent="0.4">
      <c r="A33" s="8" t="s">
        <v>78</v>
      </c>
      <c r="B33" s="8">
        <v>900</v>
      </c>
      <c r="C33" s="8">
        <f t="shared" si="0"/>
        <v>34500</v>
      </c>
      <c r="D33" s="8">
        <f t="shared" si="1"/>
        <v>32500</v>
      </c>
      <c r="E33" s="8">
        <v>30000</v>
      </c>
      <c r="F33" s="8">
        <v>23800</v>
      </c>
      <c r="G33" s="8">
        <v>27700</v>
      </c>
      <c r="H33" s="14">
        <v>1500</v>
      </c>
    </row>
    <row r="34" spans="1:8" x14ac:dyDescent="0.4">
      <c r="A34" s="8" t="s">
        <v>79</v>
      </c>
      <c r="B34" s="8">
        <v>930</v>
      </c>
      <c r="C34" s="8">
        <f t="shared" si="0"/>
        <v>35600</v>
      </c>
      <c r="D34" s="8">
        <f t="shared" si="1"/>
        <v>33600</v>
      </c>
      <c r="E34" s="8">
        <v>31000</v>
      </c>
      <c r="F34" s="8">
        <v>24500</v>
      </c>
      <c r="G34" s="8">
        <v>27700</v>
      </c>
      <c r="H34" s="14">
        <v>1500</v>
      </c>
    </row>
    <row r="35" spans="1:8" x14ac:dyDescent="0.4">
      <c r="A35" s="8" t="s">
        <v>80</v>
      </c>
      <c r="B35" s="8">
        <v>960</v>
      </c>
      <c r="C35" s="8">
        <f t="shared" si="0"/>
        <v>36800</v>
      </c>
      <c r="D35" s="8">
        <f t="shared" si="1"/>
        <v>34700</v>
      </c>
      <c r="E35" s="8">
        <v>32000</v>
      </c>
      <c r="F35" s="8">
        <v>25200</v>
      </c>
      <c r="G35" s="8">
        <v>27700</v>
      </c>
      <c r="H35" s="14">
        <v>1500</v>
      </c>
    </row>
    <row r="36" spans="1:8" x14ac:dyDescent="0.4">
      <c r="A36" s="8" t="s">
        <v>81</v>
      </c>
      <c r="B36" s="8">
        <v>990</v>
      </c>
      <c r="C36" s="8">
        <f t="shared" si="0"/>
        <v>37900</v>
      </c>
      <c r="D36" s="8">
        <f t="shared" si="1"/>
        <v>35800</v>
      </c>
      <c r="E36" s="8">
        <v>33000</v>
      </c>
      <c r="F36" s="8">
        <v>25900</v>
      </c>
      <c r="G36" s="8">
        <v>27700</v>
      </c>
      <c r="H36" s="14">
        <v>1500</v>
      </c>
    </row>
    <row r="37" spans="1:8" x14ac:dyDescent="0.4">
      <c r="A37" s="8" t="s">
        <v>82</v>
      </c>
      <c r="B37" s="8">
        <v>1020</v>
      </c>
      <c r="C37" s="8">
        <f t="shared" si="0"/>
        <v>39100</v>
      </c>
      <c r="D37" s="8">
        <f t="shared" si="1"/>
        <v>36800</v>
      </c>
      <c r="E37" s="8">
        <v>34000</v>
      </c>
      <c r="F37" s="8">
        <v>26600</v>
      </c>
      <c r="G37" s="8">
        <v>27700</v>
      </c>
      <c r="H37" s="14">
        <v>1500</v>
      </c>
    </row>
    <row r="38" spans="1:8" x14ac:dyDescent="0.4">
      <c r="A38" s="8" t="s">
        <v>83</v>
      </c>
      <c r="B38" s="8">
        <v>1050</v>
      </c>
      <c r="C38" s="8">
        <f t="shared" si="0"/>
        <v>40200</v>
      </c>
      <c r="D38" s="8">
        <f t="shared" si="1"/>
        <v>37900</v>
      </c>
      <c r="E38" s="8">
        <v>35000</v>
      </c>
      <c r="F38" s="8">
        <v>27300</v>
      </c>
      <c r="G38" s="8">
        <v>27700</v>
      </c>
      <c r="H38" s="14">
        <v>1500</v>
      </c>
    </row>
    <row r="39" spans="1:8" x14ac:dyDescent="0.4">
      <c r="A39" s="8" t="s">
        <v>84</v>
      </c>
      <c r="B39" s="8">
        <v>1080</v>
      </c>
      <c r="C39" s="8">
        <f t="shared" si="0"/>
        <v>41400</v>
      </c>
      <c r="D39" s="8">
        <f t="shared" si="1"/>
        <v>39000</v>
      </c>
      <c r="E39" s="8">
        <v>36000</v>
      </c>
      <c r="F39" s="8">
        <v>28000</v>
      </c>
      <c r="G39" s="8">
        <v>27700</v>
      </c>
      <c r="H39" s="14">
        <v>1500</v>
      </c>
    </row>
    <row r="40" spans="1:8" x14ac:dyDescent="0.4">
      <c r="A40" s="8" t="s">
        <v>85</v>
      </c>
      <c r="B40" s="8">
        <v>1110</v>
      </c>
      <c r="C40" s="8">
        <f t="shared" si="0"/>
        <v>42500</v>
      </c>
      <c r="D40" s="8">
        <f t="shared" si="1"/>
        <v>40100</v>
      </c>
      <c r="E40" s="8">
        <v>37000</v>
      </c>
      <c r="F40" s="8">
        <v>28700</v>
      </c>
      <c r="G40" s="8">
        <v>27700</v>
      </c>
      <c r="H40" s="14">
        <v>1500</v>
      </c>
    </row>
    <row r="41" spans="1:8" x14ac:dyDescent="0.4">
      <c r="A41" s="8" t="s">
        <v>86</v>
      </c>
      <c r="B41" s="8">
        <v>1140</v>
      </c>
      <c r="C41" s="8">
        <f t="shared" si="0"/>
        <v>43700</v>
      </c>
      <c r="D41" s="8">
        <f t="shared" si="1"/>
        <v>41200</v>
      </c>
      <c r="E41" s="8">
        <v>38000</v>
      </c>
      <c r="F41" s="8">
        <v>29400</v>
      </c>
      <c r="G41" s="8">
        <v>27700</v>
      </c>
      <c r="H41" s="14">
        <v>1500</v>
      </c>
    </row>
    <row r="42" spans="1:8" x14ac:dyDescent="0.4">
      <c r="A42" s="8" t="s">
        <v>87</v>
      </c>
      <c r="B42" s="8">
        <v>1170</v>
      </c>
      <c r="C42" s="8">
        <f t="shared" si="0"/>
        <v>44800</v>
      </c>
      <c r="D42" s="8">
        <f t="shared" si="1"/>
        <v>42300</v>
      </c>
      <c r="E42" s="8">
        <v>39000</v>
      </c>
      <c r="F42" s="8">
        <v>30100</v>
      </c>
      <c r="G42" s="8">
        <v>27700</v>
      </c>
      <c r="H42" s="14">
        <v>1500</v>
      </c>
    </row>
    <row r="43" spans="1:8" x14ac:dyDescent="0.4">
      <c r="A43" s="8" t="s">
        <v>88</v>
      </c>
      <c r="B43" s="8">
        <v>1200</v>
      </c>
      <c r="C43" s="8">
        <f t="shared" si="0"/>
        <v>46000</v>
      </c>
      <c r="D43" s="8">
        <f t="shared" si="1"/>
        <v>43400</v>
      </c>
      <c r="E43" s="8">
        <v>40000</v>
      </c>
      <c r="F43" s="8">
        <v>30800</v>
      </c>
      <c r="G43" s="8">
        <v>27700</v>
      </c>
      <c r="H43" s="14">
        <v>1500</v>
      </c>
    </row>
    <row r="44" spans="1:8" x14ac:dyDescent="0.4">
      <c r="A44" s="8" t="s">
        <v>89</v>
      </c>
      <c r="B44" s="8">
        <v>1230</v>
      </c>
      <c r="C44" s="8">
        <f t="shared" si="0"/>
        <v>47100</v>
      </c>
      <c r="D44" s="8">
        <f t="shared" si="1"/>
        <v>44400</v>
      </c>
      <c r="E44" s="8">
        <v>41000</v>
      </c>
      <c r="F44" s="8">
        <v>31500</v>
      </c>
      <c r="G44" s="8">
        <v>27700</v>
      </c>
      <c r="H44" s="14">
        <v>1500</v>
      </c>
    </row>
    <row r="45" spans="1:8" x14ac:dyDescent="0.4">
      <c r="A45" s="8" t="s">
        <v>90</v>
      </c>
      <c r="B45" s="8">
        <v>1260</v>
      </c>
      <c r="C45" s="8">
        <f t="shared" si="0"/>
        <v>48300</v>
      </c>
      <c r="D45" s="8">
        <f t="shared" si="1"/>
        <v>45500</v>
      </c>
      <c r="E45" s="8">
        <v>42000</v>
      </c>
      <c r="F45" s="8">
        <v>32200</v>
      </c>
      <c r="G45" s="8">
        <v>27700</v>
      </c>
      <c r="H45" s="14">
        <v>1500</v>
      </c>
    </row>
    <row r="46" spans="1:8" x14ac:dyDescent="0.4">
      <c r="A46" s="8" t="s">
        <v>91</v>
      </c>
      <c r="B46" s="8">
        <v>1290</v>
      </c>
      <c r="C46" s="8">
        <f t="shared" si="0"/>
        <v>49400</v>
      </c>
      <c r="D46" s="8">
        <f t="shared" si="1"/>
        <v>46600</v>
      </c>
      <c r="E46" s="8">
        <v>43000</v>
      </c>
      <c r="F46" s="8">
        <v>32900</v>
      </c>
      <c r="G46" s="8">
        <v>27700</v>
      </c>
      <c r="H46" s="14">
        <v>1500</v>
      </c>
    </row>
    <row r="47" spans="1:8" x14ac:dyDescent="0.4">
      <c r="A47" s="8" t="s">
        <v>92</v>
      </c>
      <c r="B47" s="8">
        <v>1320</v>
      </c>
      <c r="C47" s="8">
        <f t="shared" si="0"/>
        <v>50600</v>
      </c>
      <c r="D47" s="8">
        <f t="shared" si="1"/>
        <v>47700</v>
      </c>
      <c r="E47" s="8">
        <v>44000</v>
      </c>
      <c r="F47" s="8">
        <v>33600</v>
      </c>
      <c r="G47" s="8">
        <v>27700</v>
      </c>
      <c r="H47" s="14">
        <v>1500</v>
      </c>
    </row>
    <row r="48" spans="1:8" x14ac:dyDescent="0.4">
      <c r="A48" s="8" t="s">
        <v>93</v>
      </c>
      <c r="B48" s="8">
        <v>1350</v>
      </c>
      <c r="C48" s="8">
        <f t="shared" si="0"/>
        <v>51700</v>
      </c>
      <c r="D48" s="8">
        <f t="shared" si="1"/>
        <v>48800</v>
      </c>
      <c r="E48" s="8">
        <v>45000</v>
      </c>
      <c r="F48" s="8">
        <v>34300</v>
      </c>
      <c r="G48" s="8">
        <v>27700</v>
      </c>
      <c r="H48" s="14">
        <v>1500</v>
      </c>
    </row>
    <row r="49" spans="1:8" x14ac:dyDescent="0.4">
      <c r="A49" s="8" t="s">
        <v>94</v>
      </c>
      <c r="B49" s="8">
        <v>1380</v>
      </c>
      <c r="C49" s="8">
        <f t="shared" si="0"/>
        <v>52900</v>
      </c>
      <c r="D49" s="8">
        <f t="shared" si="1"/>
        <v>49900</v>
      </c>
      <c r="E49" s="8">
        <v>46000</v>
      </c>
      <c r="F49" s="8">
        <v>35000</v>
      </c>
      <c r="G49" s="8">
        <v>27700</v>
      </c>
      <c r="H49" s="14">
        <v>1500</v>
      </c>
    </row>
    <row r="50" spans="1:8" x14ac:dyDescent="0.4">
      <c r="A50" s="8" t="s">
        <v>95</v>
      </c>
      <c r="B50" s="8">
        <v>1410</v>
      </c>
      <c r="C50" s="8">
        <f t="shared" si="0"/>
        <v>54000</v>
      </c>
      <c r="D50" s="8">
        <f t="shared" si="1"/>
        <v>50900</v>
      </c>
      <c r="E50" s="8">
        <v>47000</v>
      </c>
      <c r="F50" s="8">
        <v>35700</v>
      </c>
      <c r="G50" s="8">
        <v>27700</v>
      </c>
      <c r="H50" s="14">
        <v>1500</v>
      </c>
    </row>
    <row r="51" spans="1:8" x14ac:dyDescent="0.4">
      <c r="A51" s="8" t="s">
        <v>96</v>
      </c>
      <c r="B51" s="8">
        <v>1440</v>
      </c>
      <c r="C51" s="8">
        <f t="shared" si="0"/>
        <v>55200</v>
      </c>
      <c r="D51" s="8">
        <f t="shared" si="1"/>
        <v>52000</v>
      </c>
      <c r="E51" s="8">
        <v>48000</v>
      </c>
      <c r="F51" s="8">
        <v>36400</v>
      </c>
      <c r="G51" s="8">
        <v>27700</v>
      </c>
      <c r="H51" s="14">
        <v>1500</v>
      </c>
    </row>
  </sheetData>
  <mergeCells count="5">
    <mergeCell ref="A2:A3"/>
    <mergeCell ref="C2:E2"/>
    <mergeCell ref="F2:F3"/>
    <mergeCell ref="G2:G3"/>
    <mergeCell ref="H2:H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15" sqref="H15"/>
    </sheetView>
  </sheetViews>
  <sheetFormatPr defaultRowHeight="18.75" x14ac:dyDescent="0.4"/>
  <cols>
    <col min="2" max="2" width="23.625" bestFit="1" customWidth="1"/>
    <col min="3" max="3" width="64.125" bestFit="1" customWidth="1"/>
    <col min="4" max="4" width="40.25" bestFit="1" customWidth="1"/>
  </cols>
  <sheetData>
    <row r="1" spans="1:4" x14ac:dyDescent="0.4">
      <c r="A1" t="s">
        <v>117</v>
      </c>
    </row>
    <row r="2" spans="1:4" x14ac:dyDescent="0.4">
      <c r="A2" t="s">
        <v>130</v>
      </c>
    </row>
    <row r="3" spans="1:4" x14ac:dyDescent="0.4">
      <c r="A3" s="15"/>
      <c r="B3" s="15" t="s">
        <v>132</v>
      </c>
      <c r="C3" s="15" t="s">
        <v>133</v>
      </c>
      <c r="D3" s="15" t="s">
        <v>134</v>
      </c>
    </row>
    <row r="4" spans="1:4" x14ac:dyDescent="0.4">
      <c r="A4" s="8">
        <v>1</v>
      </c>
      <c r="B4" s="8" t="s">
        <v>118</v>
      </c>
      <c r="C4" s="8" t="s">
        <v>119</v>
      </c>
      <c r="D4" s="8" t="s">
        <v>120</v>
      </c>
    </row>
    <row r="5" spans="1:4" x14ac:dyDescent="0.4">
      <c r="A5" s="8">
        <v>2</v>
      </c>
      <c r="B5" s="8" t="s">
        <v>121</v>
      </c>
      <c r="C5" s="8" t="s">
        <v>122</v>
      </c>
      <c r="D5" s="8" t="s">
        <v>120</v>
      </c>
    </row>
    <row r="6" spans="1:4" x14ac:dyDescent="0.4">
      <c r="A6" s="8">
        <v>3</v>
      </c>
      <c r="B6" s="8" t="s">
        <v>123</v>
      </c>
      <c r="C6" s="8" t="s">
        <v>122</v>
      </c>
      <c r="D6" s="8" t="s">
        <v>120</v>
      </c>
    </row>
    <row r="7" spans="1:4" x14ac:dyDescent="0.4">
      <c r="A7" s="8">
        <v>4</v>
      </c>
      <c r="B7" s="8" t="s">
        <v>124</v>
      </c>
      <c r="C7" s="8" t="s">
        <v>125</v>
      </c>
      <c r="D7" s="8" t="s">
        <v>120</v>
      </c>
    </row>
    <row r="8" spans="1:4" x14ac:dyDescent="0.4">
      <c r="A8" s="8">
        <v>5</v>
      </c>
      <c r="B8" s="8" t="s">
        <v>126</v>
      </c>
      <c r="C8" s="8" t="s">
        <v>125</v>
      </c>
      <c r="D8" s="8" t="s">
        <v>120</v>
      </c>
    </row>
    <row r="9" spans="1:4" x14ac:dyDescent="0.4">
      <c r="A9" s="8">
        <v>6</v>
      </c>
      <c r="B9" s="8" t="s">
        <v>127</v>
      </c>
      <c r="C9" s="8" t="s">
        <v>125</v>
      </c>
      <c r="D9" s="8" t="s">
        <v>120</v>
      </c>
    </row>
    <row r="10" spans="1:4" x14ac:dyDescent="0.4">
      <c r="A10" s="8">
        <v>7</v>
      </c>
      <c r="B10" s="8" t="s">
        <v>128</v>
      </c>
      <c r="C10" s="8" t="s">
        <v>129</v>
      </c>
      <c r="D10" s="8" t="s">
        <v>120</v>
      </c>
    </row>
    <row r="12" spans="1:4" x14ac:dyDescent="0.4">
      <c r="A12" t="s">
        <v>131</v>
      </c>
    </row>
    <row r="13" spans="1:4" x14ac:dyDescent="0.4">
      <c r="B13" t="s">
        <v>132</v>
      </c>
      <c r="C13" t="s">
        <v>133</v>
      </c>
      <c r="D13" t="s">
        <v>134</v>
      </c>
    </row>
    <row r="14" spans="1:4" ht="37.5" x14ac:dyDescent="0.4">
      <c r="B14" s="16" t="s">
        <v>135</v>
      </c>
      <c r="C14" t="s">
        <v>136</v>
      </c>
      <c r="D14" t="s">
        <v>137</v>
      </c>
    </row>
    <row r="15" spans="1:4" ht="75" x14ac:dyDescent="0.4">
      <c r="B15" s="16" t="s">
        <v>139</v>
      </c>
      <c r="C15" s="16" t="s">
        <v>140</v>
      </c>
      <c r="D15" t="s">
        <v>138</v>
      </c>
    </row>
    <row r="16" spans="1:4" ht="75" x14ac:dyDescent="0.4">
      <c r="B16" s="16" t="s">
        <v>139</v>
      </c>
      <c r="C16" s="16" t="s">
        <v>140</v>
      </c>
      <c r="D16" t="s">
        <v>141</v>
      </c>
    </row>
    <row r="17" spans="2:4" ht="56.25" x14ac:dyDescent="0.4">
      <c r="B17" s="16" t="s">
        <v>142</v>
      </c>
      <c r="C17" s="16" t="s">
        <v>143</v>
      </c>
      <c r="D17" t="s">
        <v>144</v>
      </c>
    </row>
    <row r="18" spans="2:4" ht="56.25" x14ac:dyDescent="0.4">
      <c r="B18" s="16" t="s">
        <v>145</v>
      </c>
      <c r="C18" s="16" t="s">
        <v>146</v>
      </c>
      <c r="D18" t="s">
        <v>138</v>
      </c>
    </row>
    <row r="19" spans="2:4" ht="56.25" x14ac:dyDescent="0.4">
      <c r="B19" s="16" t="s">
        <v>145</v>
      </c>
      <c r="C19" s="16" t="s">
        <v>146</v>
      </c>
      <c r="D19" t="s">
        <v>141</v>
      </c>
    </row>
    <row r="20" spans="2:4" ht="56.25" x14ac:dyDescent="0.4">
      <c r="B20" s="16" t="s">
        <v>145</v>
      </c>
      <c r="C20" s="16" t="s">
        <v>147</v>
      </c>
      <c r="D20" t="s">
        <v>144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基本情報</vt:lpstr>
      <vt:lpstr>実績記録票原紙</vt:lpstr>
      <vt:lpstr>基本設定</vt:lpstr>
      <vt:lpstr>単価表</vt:lpstr>
      <vt:lpstr>Sheet4</vt:lpstr>
      <vt:lpstr>実績記録票原紙!Print_Area</vt:lpstr>
    </vt:vector>
  </TitlesOfParts>
  <Company>INES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 清和</dc:creator>
  <cp:lastModifiedBy>ykato</cp:lastModifiedBy>
  <cp:lastPrinted>2024-03-26T10:43:19Z</cp:lastPrinted>
  <dcterms:created xsi:type="dcterms:W3CDTF">2023-11-20T05:33:54Z</dcterms:created>
  <dcterms:modified xsi:type="dcterms:W3CDTF">2024-04-04T08:45:30Z</dcterms:modified>
</cp:coreProperties>
</file>