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JSILFSV\kenf0010$\00介護保険課【課内専用】\03_施設指定担当\09_特定施設\01_特定施設整備事業者募集\R8特定募集（原則転換、場合によっては増床可）\03_かいごネット\"/>
    </mc:Choice>
  </mc:AlternateContent>
  <xr:revisionPtr revIDLastSave="0" documentId="13_ncr:1_{2FFF38DF-ABE8-4CC5-AC00-735DB726CCAC}" xr6:coauthVersionLast="47" xr6:coauthVersionMax="47" xr10:uidLastSave="{00000000-0000-0000-0000-000000000000}"/>
  <bookViews>
    <workbookView xWindow="-60" yWindow="-60" windowWidth="28920" windowHeight="15600" tabRatio="874" xr2:uid="{00000000-000D-0000-FFFF-FFFF00000000}"/>
  </bookViews>
  <sheets>
    <sheet name="様式1 表紙" sheetId="24" r:id="rId1"/>
    <sheet name="様式2 法人の概要" sheetId="25" r:id="rId2"/>
    <sheet name="様式6 増床前の施設概要" sheetId="47" r:id="rId3"/>
    <sheet name="様式7-1 利用料金" sheetId="31" r:id="rId4"/>
    <sheet name="様式7-2 料金積算" sheetId="32" r:id="rId5"/>
    <sheet name="様式8 職員配置" sheetId="48" r:id="rId6"/>
    <sheet name="様式9-① 勤務表" sheetId="21" r:id="rId7"/>
    <sheet name="様式9-② シフト記号表" sheetId="19" r:id="rId8"/>
    <sheet name="記入方法" sheetId="22" r:id="rId9"/>
    <sheet name="プルダウン・リスト" sheetId="3" state="hidden" r:id="rId10"/>
  </sheets>
  <definedNames>
    <definedName name="【記載例】シフト記号" localSheetId="7">'様式9-② シフト記号表'!$C$6:$C$47</definedName>
    <definedName name="【記載例】シフト記号">#REF!</definedName>
    <definedName name="【記載例】シフト記号表" localSheetId="7">'様式9-② シフト記号表'!$C$6:$C$47</definedName>
    <definedName name="【記載例】シフト記号表">#REF!</definedName>
    <definedName name="_xlnm.Print_Area" localSheetId="8">記入方法!$A$1:$Q$81</definedName>
    <definedName name="_xlnm.Print_Area" localSheetId="6">'様式9-① 勤務表'!$A$1:$BJ$237</definedName>
    <definedName name="_xlnm.Print_Area" localSheetId="7">'様式9-② シフト記号表'!$A$1:$N$57</definedName>
    <definedName name="_xlnm.Print_Titles" localSheetId="6">'様式9-① 勤務表'!$1:$16</definedName>
    <definedName name="シフト記号表">'様式9-② 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職種Ⅴ">#REF!</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7" i="48" l="1"/>
  <c r="X26" i="48"/>
  <c r="X25" i="48"/>
  <c r="X24" i="48"/>
  <c r="X23" i="48"/>
  <c r="X22" i="48"/>
  <c r="X21" i="48"/>
  <c r="X20" i="48"/>
  <c r="X19" i="48"/>
  <c r="AA7" i="48"/>
  <c r="I12" i="47"/>
  <c r="F12" i="47"/>
  <c r="D12" i="47"/>
  <c r="I18" i="31" l="1"/>
  <c r="G18" i="31"/>
  <c r="E18" i="31"/>
  <c r="I16" i="31"/>
  <c r="G16" i="31"/>
  <c r="E16" i="31"/>
  <c r="BB12" i="21"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AE223" i="21"/>
  <c r="O223" i="21"/>
  <c r="AE222" i="21"/>
  <c r="O222" i="21"/>
  <c r="AC225" i="21"/>
  <c r="M225" i="21"/>
  <c r="AC224" i="21"/>
  <c r="M224" i="21"/>
  <c r="AC223" i="21"/>
  <c r="M223"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L41" i="19" l="1"/>
</calcChain>
</file>

<file path=xl/sharedStrings.xml><?xml version="1.0" encoding="utf-8"?>
<sst xmlns="http://schemas.openxmlformats.org/spreadsheetml/2006/main" count="1039" uniqueCount="410">
  <si>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</si>
  <si>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</si>
  <si>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</si>
  <si>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</si>
  <si>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</si>
  <si>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</si>
  <si>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</si>
  <si>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</si>
  <si>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</si>
  <si>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</si>
  <si>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</si>
  <si>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</si>
  <si>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</si>
  <si>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</si>
  <si>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</si>
  <si>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</si>
  <si>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</si>
  <si>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</si>
  <si>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</si>
  <si>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</si>
  <si>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</si>
  <si>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</si>
  <si>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</si>
  <si>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</si>
  <si>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</si>
  <si>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</si>
  <si>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</si>
  <si>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</si>
  <si>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</si>
  <si>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</si>
  <si>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</si>
  <si>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</si>
  <si>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</si>
  <si>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</si>
  <si>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</si>
  <si>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</si>
  <si>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</si>
  <si>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</si>
  <si>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</si>
  <si>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</si>
  <si>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</si>
  <si>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</si>
  <si>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</si>
  <si>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</si>
  <si>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</si>
  <si>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</si>
  <si>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</si>
  <si>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</si>
  <si>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</si>
  <si>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</si>
  <si>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</si>
  <si>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</si>
  <si>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</si>
  <si>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</si>
  <si>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</si>
  <si>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</si>
  <si>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</si>
  <si>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</si>
  <si>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</si>
  <si>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</si>
  <si>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</si>
  <si>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</si>
  <si>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</si>
  <si>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</si>
  <si>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</si>
  <si>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</si>
  <si>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</si>
  <si>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</si>
  <si>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</si>
  <si>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</si>
  <si>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</si>
  <si>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</si>
  <si>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</si>
  <si>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</si>
  <si>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</si>
  <si>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</si>
  <si>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</si>
  <si>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</si>
  <si>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</si>
  <si>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</si>
  <si>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</si>
  <si>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</si>
  <si>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</si>
  <si>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</si>
  <si>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</si>
  <si>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</si>
  <si>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</si>
  <si>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</si>
  <si>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</si>
  <si>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</si>
  <si>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</si>
  <si>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</si>
  <si>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</si>
  <si>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</si>
  <si>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</si>
  <si>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</si>
  <si>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</si>
  <si>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</si>
  <si>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</si>
  <si>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</si>
  <si>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</si>
  <si>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</si>
  <si>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</si>
  <si>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</si>
  <si>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</si>
  <si>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</si>
  <si>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</si>
  <si>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</si>
  <si>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</si>
  <si>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</si>
  <si>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</si>
  <si>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</si>
  <si>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</si>
  <si>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</si>
  <si>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</si>
  <si>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</si>
  <si>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</si>
  <si>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</si>
  <si>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</si>
  <si>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</si>
  <si>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</si>
  <si>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</si>
  <si>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</si>
  <si>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</si>
  <si>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</si>
  <si>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</si>
  <si>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</si>
  <si>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</si>
  <si>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</si>
  <si>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</si>
  <si>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</si>
  <si>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f</t>
  </si>
  <si>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</si>
  <si>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</si>
  <si>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</si>
  <si>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</si>
  <si>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</si>
  <si>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</si>
  <si>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</si>
  <si>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</si>
  <si>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</si>
  <si>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</si>
  <si>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</si>
  <si>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</si>
  <si>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</si>
  <si>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</si>
  <si>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</si>
  <si>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</si>
  <si>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</si>
  <si>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</si>
  <si>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</si>
  <si>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</si>
  <si>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</si>
  <si>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</si>
  <si>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</si>
  <si>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</si>
  <si>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</si>
  <si>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</si>
  <si>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</si>
  <si>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</si>
  <si>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</si>
  <si>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</si>
  <si>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</si>
  <si>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</si>
  <si>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</si>
  <si>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</si>
  <si>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</si>
  <si>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</si>
  <si>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</si>
  <si>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</si>
  <si>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</si>
  <si>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</si>
  <si>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</si>
  <si>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</si>
  <si>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</si>
  <si>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</si>
  <si>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</si>
  <si>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</si>
  <si>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</si>
  <si>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</si>
  <si>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</si>
  <si>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</si>
  <si>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</si>
  <si>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</si>
  <si>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</si>
  <si>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早</t>
    <rPh sb="0" eb="1">
      <t>ハヤ</t>
    </rPh>
    <phoneticPr fontId="2"/>
  </si>
  <si>
    <t>遅</t>
    <rPh sb="0" eb="1">
      <t>オソ</t>
    </rPh>
    <phoneticPr fontId="2"/>
  </si>
  <si>
    <t>日2</t>
    <rPh sb="0" eb="1">
      <t>ニチ</t>
    </rPh>
    <phoneticPr fontId="2"/>
  </si>
  <si>
    <t>日3</t>
    <rPh sb="0" eb="1">
      <t>ニチ</t>
    </rPh>
    <phoneticPr fontId="2"/>
  </si>
  <si>
    <t>日4</t>
    <rPh sb="0" eb="1">
      <t>ニチ</t>
    </rPh>
    <phoneticPr fontId="2"/>
  </si>
  <si>
    <t>日5</t>
    <rPh sb="0" eb="1">
      <t>ニチ</t>
    </rPh>
    <phoneticPr fontId="2"/>
  </si>
  <si>
    <t>夜</t>
    <rPh sb="0" eb="1">
      <t>ヨル</t>
    </rPh>
    <phoneticPr fontId="2"/>
  </si>
  <si>
    <t>明</t>
    <rPh sb="0" eb="1">
      <t>ア</t>
    </rPh>
    <phoneticPr fontId="2"/>
  </si>
  <si>
    <t>明夜</t>
    <rPh sb="0" eb="1">
      <t>ア</t>
    </rPh>
    <rPh sb="1" eb="2">
      <t>ヨル</t>
    </rPh>
    <phoneticPr fontId="2"/>
  </si>
  <si>
    <t>連続夜勤用</t>
    <rPh sb="0" eb="4">
      <t>レンゾクヤキン</t>
    </rPh>
    <rPh sb="4" eb="5">
      <t>ヨウ</t>
    </rPh>
    <phoneticPr fontId="2"/>
  </si>
  <si>
    <t>1日に2回勤務する場合</t>
  </si>
  <si>
    <t>a</t>
  </si>
  <si>
    <t>c</t>
  </si>
  <si>
    <t>e</t>
  </si>
  <si>
    <t>g</t>
  </si>
  <si>
    <t>h</t>
  </si>
  <si>
    <t>ア</t>
  </si>
  <si>
    <t>イ</t>
  </si>
  <si>
    <t>ウ</t>
  </si>
  <si>
    <t>エ</t>
  </si>
  <si>
    <t>オ</t>
  </si>
  <si>
    <t>カ</t>
  </si>
  <si>
    <t>キ</t>
  </si>
  <si>
    <t>ク</t>
  </si>
  <si>
    <t>ケ</t>
  </si>
  <si>
    <t>コ</t>
  </si>
  <si>
    <t>サ</t>
  </si>
  <si>
    <t>シ</t>
  </si>
  <si>
    <t>ス</t>
  </si>
  <si>
    <t>セ</t>
  </si>
  <si>
    <t>ソ</t>
  </si>
  <si>
    <t>タ</t>
  </si>
  <si>
    <t>-</t>
  </si>
  <si>
    <t>ah</t>
  </si>
  <si>
    <t>ai</t>
  </si>
  <si>
    <t>早番（休憩時間：　　～　　）</t>
    <rPh sb="0" eb="2">
      <t>ハヤバン</t>
    </rPh>
    <rPh sb="3" eb="7">
      <t>キュウケイジカン</t>
    </rPh>
    <phoneticPr fontId="2"/>
  </si>
  <si>
    <t>日勤（休憩時間：　　～　　）</t>
    <rPh sb="0" eb="2">
      <t>ニッキン</t>
    </rPh>
    <rPh sb="3" eb="7">
      <t>キュウケイジカン</t>
    </rPh>
    <phoneticPr fontId="2"/>
  </si>
  <si>
    <t>遅番（休憩時間：　　～　　）</t>
    <rPh sb="0" eb="2">
      <t>オソバン</t>
    </rPh>
    <rPh sb="3" eb="7">
      <t>キュウケイジカン</t>
    </rPh>
    <phoneticPr fontId="2"/>
  </si>
  <si>
    <t>　　  ※前年度利用者数の平均を基にした人員配置が必要です。前年度より実利用者数が多い場合は実利用者数に応じた人員配置が必要です。</t>
  </si>
  <si>
    <t>社会福祉士</t>
    <rPh sb="0" eb="5">
      <t>シャカイフクシシ</t>
    </rPh>
    <phoneticPr fontId="2"/>
  </si>
  <si>
    <t>看護師</t>
  </si>
  <si>
    <t>准看護師</t>
  </si>
  <si>
    <t>介護福祉士</t>
  </si>
  <si>
    <t>実務者研修修了者</t>
  </si>
  <si>
    <t>介護職員初任者研修修了者</t>
  </si>
  <si>
    <t>旧介護職員基礎研修過程修了者</t>
  </si>
  <si>
    <t>旧ホームヘルパー1級過程修了者</t>
  </si>
  <si>
    <t>旧ホームヘルパー2級過程修了者</t>
  </si>
  <si>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</si>
  <si>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xml:space="preserve"> 　　 ※入力することができる勤務時間数は原則、当該事業所において常勤の従業者が勤務すべき勤務時間数を上限とします。</t>
    <rPh sb="5" eb="7">
      <t>ニュウリョク</t>
    </rPh>
    <rPh sb="15" eb="17">
      <t>キンム</t>
    </rPh>
    <rPh sb="17" eb="19">
      <t>ジカン</t>
    </rPh>
    <rPh sb="19" eb="20">
      <t>スウ</t>
    </rPh>
    <rPh sb="21" eb="23">
      <t>ゲンソク</t>
    </rPh>
    <rPh sb="24" eb="26">
      <t>トウガイ</t>
    </rPh>
    <rPh sb="26" eb="29">
      <t>ジギョウショ</t>
    </rPh>
    <rPh sb="33" eb="35">
      <t>ジョウキン</t>
    </rPh>
    <rPh sb="36" eb="39">
      <t>ジュウギョウシャ</t>
    </rPh>
    <rPh sb="40" eb="42">
      <t>キンム</t>
    </rPh>
    <rPh sb="45" eb="47">
      <t>キンム</t>
    </rPh>
    <rPh sb="47" eb="49">
      <t>ジカン</t>
    </rPh>
    <rPh sb="49" eb="50">
      <t>スウ</t>
    </rPh>
    <rPh sb="51" eb="53">
      <t>ジョウゲン</t>
    </rPh>
    <phoneticPr fontId="2"/>
  </si>
  <si>
    <t>介護福祉士</t>
    <rPh sb="0" eb="5">
      <t>カイゴフクシシ</t>
    </rPh>
    <phoneticPr fontId="2"/>
  </si>
  <si>
    <t>精神保健福祉士</t>
    <rPh sb="0" eb="7">
      <t>セイシンホケンフクシシ</t>
    </rPh>
    <phoneticPr fontId="2"/>
  </si>
  <si>
    <t>介護支援専門員</t>
    <rPh sb="0" eb="7">
      <t>カイゴシエンセンモンイン</t>
    </rPh>
    <phoneticPr fontId="2"/>
  </si>
  <si>
    <t>令和</t>
    <rPh sb="0" eb="2">
      <t>レイワ</t>
    </rPh>
    <phoneticPr fontId="3"/>
  </si>
  <si>
    <t>年</t>
    <rPh sb="0" eb="1">
      <t>ネン</t>
    </rPh>
    <phoneticPr fontId="3"/>
  </si>
  <si>
    <t>月</t>
    <rPh sb="0" eb="1">
      <t>ツキ</t>
    </rPh>
    <phoneticPr fontId="3"/>
  </si>
  <si>
    <t>日</t>
    <rPh sb="0" eb="1">
      <t>ニチ</t>
    </rPh>
    <phoneticPr fontId="3"/>
  </si>
  <si>
    <t>（宛先）</t>
    <rPh sb="1" eb="2">
      <t>ア</t>
    </rPh>
    <rPh sb="2" eb="3">
      <t>サキ</t>
    </rPh>
    <phoneticPr fontId="3"/>
  </si>
  <si>
    <t>名古屋市健康福祉局長</t>
    <rPh sb="0" eb="4">
      <t>ナゴヤシ</t>
    </rPh>
    <rPh sb="4" eb="6">
      <t>ケンコウ</t>
    </rPh>
    <rPh sb="6" eb="8">
      <t>フクシ</t>
    </rPh>
    <rPh sb="8" eb="10">
      <t>キョクチョウ</t>
    </rPh>
    <phoneticPr fontId="3"/>
  </si>
  <si>
    <t>〒</t>
    <phoneticPr fontId="3"/>
  </si>
  <si>
    <t>-</t>
    <phoneticPr fontId="3"/>
  </si>
  <si>
    <t>法人所在地</t>
    <rPh sb="0" eb="2">
      <t>ホウジン</t>
    </rPh>
    <rPh sb="2" eb="5">
      <t>ショザイチ</t>
    </rPh>
    <phoneticPr fontId="3"/>
  </si>
  <si>
    <t>法人名称</t>
    <rPh sb="0" eb="2">
      <t>ホウジン</t>
    </rPh>
    <rPh sb="2" eb="4">
      <t>メイショウ</t>
    </rPh>
    <phoneticPr fontId="3"/>
  </si>
  <si>
    <t>代表者職・氏名</t>
    <rPh sb="0" eb="3">
      <t>ダイヒョウシャ</t>
    </rPh>
    <rPh sb="3" eb="4">
      <t>ショク</t>
    </rPh>
    <rPh sb="5" eb="7">
      <t>シメイ</t>
    </rPh>
    <phoneticPr fontId="3"/>
  </si>
  <si>
    <t>○</t>
    <phoneticPr fontId="3"/>
  </si>
  <si>
    <t>整備予定地</t>
    <rPh sb="0" eb="2">
      <t>セイビ</t>
    </rPh>
    <rPh sb="2" eb="5">
      <t>ヨテイチ</t>
    </rPh>
    <phoneticPr fontId="3"/>
  </si>
  <si>
    <t>：</t>
    <phoneticPr fontId="3"/>
  </si>
  <si>
    <t>名古屋市</t>
    <rPh sb="0" eb="4">
      <t>ナゴヤシ</t>
    </rPh>
    <phoneticPr fontId="3"/>
  </si>
  <si>
    <t>区</t>
    <rPh sb="0" eb="1">
      <t>ク</t>
    </rPh>
    <phoneticPr fontId="3"/>
  </si>
  <si>
    <t>施設概要</t>
    <rPh sb="0" eb="2">
      <t>シセツ</t>
    </rPh>
    <rPh sb="2" eb="4">
      <t>ガイヨウ</t>
    </rPh>
    <phoneticPr fontId="3"/>
  </si>
  <si>
    <t>施設名称</t>
    <rPh sb="0" eb="2">
      <t>シセツ</t>
    </rPh>
    <rPh sb="2" eb="4">
      <t>メイショウ</t>
    </rPh>
    <phoneticPr fontId="3"/>
  </si>
  <si>
    <t>名</t>
    <rPh sb="0" eb="1">
      <t>メイ</t>
    </rPh>
    <phoneticPr fontId="3"/>
  </si>
  <si>
    <t>併設予定事業所</t>
    <rPh sb="0" eb="2">
      <t>ヘイセツ</t>
    </rPh>
    <rPh sb="2" eb="4">
      <t>ヨテイ</t>
    </rPh>
    <rPh sb="4" eb="7">
      <t>ジギョウショ</t>
    </rPh>
    <phoneticPr fontId="3"/>
  </si>
  <si>
    <t>サービス種別</t>
    <rPh sb="4" eb="6">
      <t>シュベツ</t>
    </rPh>
    <phoneticPr fontId="3"/>
  </si>
  <si>
    <t>定員等</t>
    <rPh sb="0" eb="2">
      <t>テイイン</t>
    </rPh>
    <rPh sb="2" eb="3">
      <t>トウ</t>
    </rPh>
    <phoneticPr fontId="3"/>
  </si>
  <si>
    <t>法人担当者</t>
    <rPh sb="0" eb="2">
      <t>ホウジン</t>
    </rPh>
    <rPh sb="2" eb="5">
      <t>タントウシャ</t>
    </rPh>
    <phoneticPr fontId="3"/>
  </si>
  <si>
    <t>氏名</t>
    <rPh sb="0" eb="2">
      <t>シメイ</t>
    </rPh>
    <phoneticPr fontId="3"/>
  </si>
  <si>
    <t>電話</t>
    <rPh sb="0" eb="2">
      <t>デンワ</t>
    </rPh>
    <phoneticPr fontId="3"/>
  </si>
  <si>
    <t>FAX</t>
    <phoneticPr fontId="3"/>
  </si>
  <si>
    <t>e-mail</t>
    <phoneticPr fontId="3"/>
  </si>
  <si>
    <t>・</t>
    <phoneticPr fontId="3"/>
  </si>
  <si>
    <t>法　　人　　の　　概　　要</t>
    <rPh sb="0" eb="1">
      <t>ホウ</t>
    </rPh>
    <rPh sb="3" eb="4">
      <t>ジン</t>
    </rPh>
    <rPh sb="9" eb="10">
      <t>オオムネ</t>
    </rPh>
    <rPh sb="12" eb="13">
      <t>ヨウ</t>
    </rPh>
    <phoneticPr fontId="3"/>
  </si>
  <si>
    <t>法
人
申
請
者</t>
    <rPh sb="0" eb="1">
      <t>ホウ</t>
    </rPh>
    <rPh sb="2" eb="3">
      <t>ヒト</t>
    </rPh>
    <rPh sb="4" eb="5">
      <t>サル</t>
    </rPh>
    <rPh sb="6" eb="7">
      <t>ショウ</t>
    </rPh>
    <rPh sb="8" eb="9">
      <t>モノ</t>
    </rPh>
    <phoneticPr fontId="3"/>
  </si>
  <si>
    <t>フリガナ</t>
    <phoneticPr fontId="3"/>
  </si>
  <si>
    <t>名　　　称</t>
    <phoneticPr fontId="3"/>
  </si>
  <si>
    <t>主たる事務所の
所在地</t>
    <rPh sb="0" eb="1">
      <t>シュ</t>
    </rPh>
    <rPh sb="3" eb="5">
      <t>ジム</t>
    </rPh>
    <rPh sb="5" eb="6">
      <t>ショ</t>
    </rPh>
    <rPh sb="8" eb="11">
      <t>ショザイチ</t>
    </rPh>
    <phoneticPr fontId="3"/>
  </si>
  <si>
    <t>郵便番号</t>
    <phoneticPr fontId="3"/>
  </si>
  <si>
    <t>－</t>
    <phoneticPr fontId="3"/>
  </si>
  <si>
    <t>連　絡　先</t>
    <rPh sb="0" eb="1">
      <t>レン</t>
    </rPh>
    <rPh sb="2" eb="3">
      <t>ラク</t>
    </rPh>
    <rPh sb="4" eb="5">
      <t>サキ</t>
    </rPh>
    <phoneticPr fontId="3"/>
  </si>
  <si>
    <t>電話番号</t>
    <rPh sb="0" eb="2">
      <t>デンワ</t>
    </rPh>
    <rPh sb="2" eb="4">
      <t>バンゴウ</t>
    </rPh>
    <phoneticPr fontId="3"/>
  </si>
  <si>
    <t>FAX番号</t>
    <rPh sb="3" eb="5">
      <t>バンゴウ</t>
    </rPh>
    <phoneticPr fontId="3"/>
  </si>
  <si>
    <t>法人の種別</t>
    <rPh sb="0" eb="2">
      <t>ホウジン</t>
    </rPh>
    <rPh sb="3" eb="5">
      <t>シュベツ</t>
    </rPh>
    <phoneticPr fontId="3"/>
  </si>
  <si>
    <t>社会福祉法人</t>
    <rPh sb="0" eb="2">
      <t>シャカイ</t>
    </rPh>
    <rPh sb="2" eb="4">
      <t>フクシ</t>
    </rPh>
    <rPh sb="4" eb="6">
      <t>ホウジン</t>
    </rPh>
    <phoneticPr fontId="3"/>
  </si>
  <si>
    <t>医療法人</t>
    <rPh sb="0" eb="2">
      <t>イリョウ</t>
    </rPh>
    <rPh sb="2" eb="4">
      <t>ホウジン</t>
    </rPh>
    <phoneticPr fontId="3"/>
  </si>
  <si>
    <t>NPO法人</t>
    <rPh sb="3" eb="5">
      <t>ホウジン</t>
    </rPh>
    <phoneticPr fontId="3"/>
  </si>
  <si>
    <t>営利法人（　　　　　　　　　　　）</t>
    <rPh sb="0" eb="2">
      <t>エイリ</t>
    </rPh>
    <rPh sb="2" eb="4">
      <t>ホウジン</t>
    </rPh>
    <phoneticPr fontId="3"/>
  </si>
  <si>
    <t>他（　　　　　　　　）</t>
    <rPh sb="0" eb="1">
      <t>タ</t>
    </rPh>
    <phoneticPr fontId="3"/>
  </si>
  <si>
    <t>代表者</t>
    <phoneticPr fontId="3"/>
  </si>
  <si>
    <t>職・氏名等</t>
    <rPh sb="0" eb="1">
      <t>ショク</t>
    </rPh>
    <rPh sb="2" eb="4">
      <t>シメイ</t>
    </rPh>
    <rPh sb="4" eb="5">
      <t>トウ</t>
    </rPh>
    <phoneticPr fontId="3"/>
  </si>
  <si>
    <t>職名</t>
    <rPh sb="0" eb="2">
      <t>ショクメイ</t>
    </rPh>
    <phoneticPr fontId="3"/>
  </si>
  <si>
    <t>氏名</t>
    <rPh sb="0" eb="2">
      <t>シメイ</t>
    </rPh>
    <phoneticPr fontId="2"/>
  </si>
  <si>
    <t>生年
月日</t>
    <rPh sb="0" eb="2">
      <t>セイネン</t>
    </rPh>
    <rPh sb="3" eb="5">
      <t>ガッピ</t>
    </rPh>
    <phoneticPr fontId="3"/>
  </si>
  <si>
    <t>住　　所</t>
    <rPh sb="0" eb="1">
      <t>ジュウ</t>
    </rPh>
    <rPh sb="3" eb="4">
      <t>ショ</t>
    </rPh>
    <phoneticPr fontId="3"/>
  </si>
  <si>
    <t>（郵便番号　　　　　　－　　　　　　　　　）</t>
    <rPh sb="1" eb="5">
      <t>ユウビンバンゴウ</t>
    </rPh>
    <phoneticPr fontId="3"/>
  </si>
  <si>
    <t>法人の主な
事業内容</t>
    <rPh sb="0" eb="2">
      <t>ホウジン</t>
    </rPh>
    <rPh sb="3" eb="4">
      <t>オモ</t>
    </rPh>
    <rPh sb="6" eb="8">
      <t>ジギョウ</t>
    </rPh>
    <rPh sb="8" eb="10">
      <t>ナイヨウ</t>
    </rPh>
    <phoneticPr fontId="3"/>
  </si>
  <si>
    <t>応募資格</t>
    <rPh sb="0" eb="2">
      <t>オウボ</t>
    </rPh>
    <rPh sb="2" eb="4">
      <t>シカク</t>
    </rPh>
    <phoneticPr fontId="3"/>
  </si>
  <si>
    <t>はい</t>
    <phoneticPr fontId="3"/>
  </si>
  <si>
    <t>いいえ</t>
    <phoneticPr fontId="3"/>
  </si>
  <si>
    <t>介護保険法及び老人福祉法等に規定する事業の実施状況</t>
    <rPh sb="0" eb="2">
      <t>カイゴ</t>
    </rPh>
    <rPh sb="2" eb="4">
      <t>ホケン</t>
    </rPh>
    <rPh sb="4" eb="5">
      <t>ホウ</t>
    </rPh>
    <rPh sb="5" eb="6">
      <t>オヨ</t>
    </rPh>
    <rPh sb="7" eb="9">
      <t>ロウジン</t>
    </rPh>
    <rPh sb="9" eb="11">
      <t>フクシ</t>
    </rPh>
    <rPh sb="11" eb="12">
      <t>ホウ</t>
    </rPh>
    <rPh sb="12" eb="13">
      <t>トウ</t>
    </rPh>
    <rPh sb="14" eb="16">
      <t>キテイ</t>
    </rPh>
    <rPh sb="18" eb="20">
      <t>ジギョウ</t>
    </rPh>
    <rPh sb="21" eb="23">
      <t>ジッシ</t>
    </rPh>
    <rPh sb="23" eb="25">
      <t>ジョウキョウ</t>
    </rPh>
    <phoneticPr fontId="3"/>
  </si>
  <si>
    <t>指定年月日</t>
    <rPh sb="0" eb="2">
      <t>シテイ</t>
    </rPh>
    <rPh sb="2" eb="5">
      <t>ネンガッピ</t>
    </rPh>
    <phoneticPr fontId="3"/>
  </si>
  <si>
    <t>事業所名称</t>
    <rPh sb="0" eb="3">
      <t>ジギョウショ</t>
    </rPh>
    <rPh sb="3" eb="5">
      <t>メイショウ</t>
    </rPh>
    <phoneticPr fontId="3"/>
  </si>
  <si>
    <t>事業所所在地</t>
    <rPh sb="0" eb="3">
      <t>ジギョウショ</t>
    </rPh>
    <rPh sb="3" eb="6">
      <t>ショザイチ</t>
    </rPh>
    <phoneticPr fontId="3"/>
  </si>
  <si>
    <r>
      <t xml:space="preserve">施設・居住系
</t>
    </r>
    <r>
      <rPr>
        <sz val="8"/>
        <rFont val="ＭＳ Ｐゴシック"/>
        <family val="3"/>
        <charset val="128"/>
      </rPr>
      <t>特　　養
老　　健
特　　定　　
グループホーム等</t>
    </r>
    <rPh sb="0" eb="2">
      <t>シセツ</t>
    </rPh>
    <rPh sb="3" eb="5">
      <t>キョジュウ</t>
    </rPh>
    <rPh sb="5" eb="6">
      <t>ケイ</t>
    </rPh>
    <rPh sb="8" eb="9">
      <t>トク</t>
    </rPh>
    <rPh sb="11" eb="12">
      <t>マモル</t>
    </rPh>
    <rPh sb="13" eb="14">
      <t>ロウ</t>
    </rPh>
    <rPh sb="16" eb="17">
      <t>ケン</t>
    </rPh>
    <rPh sb="18" eb="19">
      <t>トク</t>
    </rPh>
    <rPh sb="21" eb="22">
      <t>テイ</t>
    </rPh>
    <rPh sb="32" eb="33">
      <t>トウ</t>
    </rPh>
    <phoneticPr fontId="3"/>
  </si>
  <si>
    <r>
      <t xml:space="preserve">通所系
</t>
    </r>
    <r>
      <rPr>
        <sz val="8"/>
        <rFont val="ＭＳ Ｐゴシック"/>
        <family val="3"/>
        <charset val="128"/>
      </rPr>
      <t>デイサービス
通所リハビリ
小規模多機能　等</t>
    </r>
    <rPh sb="0" eb="2">
      <t>ツウショ</t>
    </rPh>
    <rPh sb="2" eb="3">
      <t>ケイ</t>
    </rPh>
    <rPh sb="12" eb="14">
      <t>ツウショ</t>
    </rPh>
    <rPh sb="19" eb="22">
      <t>ショウキボ</t>
    </rPh>
    <rPh sb="22" eb="25">
      <t>タキノウ</t>
    </rPh>
    <rPh sb="26" eb="27">
      <t>トウ</t>
    </rPh>
    <phoneticPr fontId="3"/>
  </si>
  <si>
    <r>
      <t xml:space="preserve">訪問系
</t>
    </r>
    <r>
      <rPr>
        <sz val="8"/>
        <rFont val="ＭＳ Ｐゴシック"/>
        <family val="3"/>
        <charset val="128"/>
      </rPr>
      <t>訪問介護
訪問入浴
　　　訪問看護　等</t>
    </r>
    <rPh sb="0" eb="2">
      <t>ホウモン</t>
    </rPh>
    <rPh sb="2" eb="3">
      <t>ケイ</t>
    </rPh>
    <rPh sb="5" eb="7">
      <t>ホウモン</t>
    </rPh>
    <rPh sb="7" eb="9">
      <t>カイゴ</t>
    </rPh>
    <rPh sb="10" eb="12">
      <t>ホウモン</t>
    </rPh>
    <rPh sb="12" eb="14">
      <t>ニュウヨク</t>
    </rPh>
    <rPh sb="18" eb="20">
      <t>ホウモン</t>
    </rPh>
    <rPh sb="20" eb="22">
      <t>カンゴ</t>
    </rPh>
    <rPh sb="23" eb="24">
      <t>トウ</t>
    </rPh>
    <phoneticPr fontId="3"/>
  </si>
  <si>
    <t>居宅介護支援</t>
    <rPh sb="0" eb="2">
      <t>キョタク</t>
    </rPh>
    <rPh sb="2" eb="4">
      <t>カイゴ</t>
    </rPh>
    <rPh sb="4" eb="6">
      <t>シエン</t>
    </rPh>
    <phoneticPr fontId="3"/>
  </si>
  <si>
    <r>
      <t xml:space="preserve">その他
</t>
    </r>
    <r>
      <rPr>
        <sz val="6"/>
        <rFont val="ＭＳ Ｐゴシック"/>
        <family val="3"/>
        <charset val="128"/>
      </rPr>
      <t>　</t>
    </r>
    <r>
      <rPr>
        <sz val="10"/>
        <rFont val="ＭＳ Ｐゴシック"/>
        <family val="3"/>
        <charset val="128"/>
      </rPr>
      <t xml:space="preserve">
</t>
    </r>
    <r>
      <rPr>
        <sz val="8"/>
        <rFont val="ＭＳ Ｐゴシック"/>
        <family val="3"/>
        <charset val="128"/>
      </rPr>
      <t>上記以外の</t>
    </r>
    <r>
      <rPr>
        <sz val="10"/>
        <rFont val="ＭＳ Ｐゴシック"/>
        <family val="3"/>
        <charset val="128"/>
      </rPr>
      <t xml:space="preserve">
</t>
    </r>
    <r>
      <rPr>
        <sz val="8"/>
        <rFont val="ＭＳ Ｐゴシック"/>
        <family val="3"/>
        <charset val="128"/>
      </rPr>
      <t>有料老人ホーム
　サービス付き高齢者向け住宅　等</t>
    </r>
    <rPh sb="2" eb="3">
      <t>タ</t>
    </rPh>
    <rPh sb="6" eb="8">
      <t>ジョウキ</t>
    </rPh>
    <rPh sb="8" eb="10">
      <t>イガイ</t>
    </rPh>
    <rPh sb="12" eb="14">
      <t>ユウリョウ</t>
    </rPh>
    <rPh sb="14" eb="16">
      <t>ロウジン</t>
    </rPh>
    <rPh sb="25" eb="26">
      <t>ツ</t>
    </rPh>
    <rPh sb="27" eb="28">
      <t>コウ</t>
    </rPh>
    <rPh sb="28" eb="29">
      <t>レイ</t>
    </rPh>
    <rPh sb="29" eb="30">
      <t>シャ</t>
    </rPh>
    <rPh sb="30" eb="31">
      <t>ム</t>
    </rPh>
    <rPh sb="32" eb="34">
      <t>ジュウタク</t>
    </rPh>
    <rPh sb="35" eb="36">
      <t>トウ</t>
    </rPh>
    <phoneticPr fontId="3"/>
  </si>
  <si>
    <t>過去3年以内に廃止した事業所</t>
    <rPh sb="0" eb="2">
      <t>カコ</t>
    </rPh>
    <rPh sb="3" eb="4">
      <t>ネン</t>
    </rPh>
    <rPh sb="4" eb="6">
      <t>イナイ</t>
    </rPh>
    <rPh sb="7" eb="9">
      <t>ハイシ</t>
    </rPh>
    <rPh sb="11" eb="14">
      <t>ジギョウショ</t>
    </rPh>
    <phoneticPr fontId="3"/>
  </si>
  <si>
    <t>＊介護保険法及び老人福祉法等に規定する事業の実施状況の欄が不足する場合は、適宜、追加をお願いします。</t>
    <rPh sb="1" eb="3">
      <t>カイゴ</t>
    </rPh>
    <rPh sb="3" eb="5">
      <t>ホケン</t>
    </rPh>
    <rPh sb="5" eb="6">
      <t>ホウ</t>
    </rPh>
    <rPh sb="6" eb="7">
      <t>オヨ</t>
    </rPh>
    <rPh sb="8" eb="10">
      <t>ロウジン</t>
    </rPh>
    <rPh sb="10" eb="12">
      <t>フクシ</t>
    </rPh>
    <rPh sb="12" eb="13">
      <t>ホウ</t>
    </rPh>
    <rPh sb="13" eb="14">
      <t>トウ</t>
    </rPh>
    <rPh sb="15" eb="17">
      <t>キテイ</t>
    </rPh>
    <rPh sb="19" eb="21">
      <t>ジギョウ</t>
    </rPh>
    <rPh sb="22" eb="24">
      <t>ジッシ</t>
    </rPh>
    <rPh sb="24" eb="26">
      <t>ジョウキョウ</t>
    </rPh>
    <rPh sb="27" eb="28">
      <t>ラン</t>
    </rPh>
    <rPh sb="29" eb="31">
      <t>フソク</t>
    </rPh>
    <rPh sb="33" eb="35">
      <t>バアイ</t>
    </rPh>
    <rPh sb="37" eb="39">
      <t>テキギ</t>
    </rPh>
    <rPh sb="40" eb="42">
      <t>ツイカ</t>
    </rPh>
    <rPh sb="44" eb="45">
      <t>ネガ</t>
    </rPh>
    <phoneticPr fontId="3"/>
  </si>
  <si>
    <t>施設名</t>
    <rPh sb="0" eb="2">
      <t>シセツ</t>
    </rPh>
    <rPh sb="2" eb="3">
      <t>メイ</t>
    </rPh>
    <phoneticPr fontId="3"/>
  </si>
  <si>
    <t>合計</t>
    <rPh sb="0" eb="2">
      <t>ゴウケイ</t>
    </rPh>
    <phoneticPr fontId="3"/>
  </si>
  <si>
    <t>施設所在地</t>
    <rPh sb="0" eb="2">
      <t>シセツ</t>
    </rPh>
    <rPh sb="2" eb="5">
      <t>ショザイチ</t>
    </rPh>
    <phoneticPr fontId="3"/>
  </si>
  <si>
    <t>施設定員</t>
    <rPh sb="0" eb="2">
      <t>シセツ</t>
    </rPh>
    <rPh sb="2" eb="4">
      <t>テイイン</t>
    </rPh>
    <phoneticPr fontId="3"/>
  </si>
  <si>
    <t>　　　　年　　月　　日</t>
    <rPh sb="4" eb="5">
      <t>ネン</t>
    </rPh>
    <rPh sb="7" eb="8">
      <t>ガツ</t>
    </rPh>
    <rPh sb="10" eb="11">
      <t>ニチ</t>
    </rPh>
    <phoneticPr fontId="3"/>
  </si>
  <si>
    <t>施設種別</t>
    <rPh sb="0" eb="2">
      <t>シセツ</t>
    </rPh>
    <rPh sb="2" eb="4">
      <t>シュベツ</t>
    </rPh>
    <phoneticPr fontId="3"/>
  </si>
  <si>
    <t>サービス付き高齢者向け住宅</t>
    <phoneticPr fontId="3"/>
  </si>
  <si>
    <t>自立</t>
    <rPh sb="0" eb="2">
      <t>ジリツ</t>
    </rPh>
    <phoneticPr fontId="3"/>
  </si>
  <si>
    <t>要支援１</t>
    <rPh sb="0" eb="3">
      <t>ヨウシエン</t>
    </rPh>
    <phoneticPr fontId="3"/>
  </si>
  <si>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</si>
  <si>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</si>
  <si>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</si>
  <si>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</si>
  <si>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</si>
  <si>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</si>
  <si>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点数</t>
    <rPh sb="0" eb="2">
      <t>テンスウ</t>
    </rPh>
    <phoneticPr fontId="3"/>
  </si>
  <si>
    <t>月額利用料</t>
    <rPh sb="0" eb="5">
      <t>ゲツガクリヨウリョウ</t>
    </rPh>
    <phoneticPr fontId="2"/>
  </si>
  <si>
    <t>家賃</t>
    <rPh sb="0" eb="2">
      <t>ヤチン</t>
    </rPh>
    <phoneticPr fontId="3"/>
  </si>
  <si>
    <t>管理費</t>
    <rPh sb="0" eb="3">
      <t>カンリヒ</t>
    </rPh>
    <phoneticPr fontId="3"/>
  </si>
  <si>
    <t>光熱水費</t>
    <rPh sb="0" eb="4">
      <t>コウネツスイヒ</t>
    </rPh>
    <phoneticPr fontId="3"/>
  </si>
  <si>
    <t>食費</t>
    <rPh sb="0" eb="2">
      <t>ショクヒ</t>
    </rPh>
    <phoneticPr fontId="3"/>
  </si>
  <si>
    <t>その他</t>
    <rPh sb="2" eb="3">
      <t>タ</t>
    </rPh>
    <phoneticPr fontId="3"/>
  </si>
  <si>
    <t>入居時費用</t>
    <rPh sb="0" eb="2">
      <t>ニュウキョ</t>
    </rPh>
    <rPh sb="2" eb="3">
      <t>ジ</t>
    </rPh>
    <rPh sb="3" eb="5">
      <t>ヒヨウ</t>
    </rPh>
    <phoneticPr fontId="3"/>
  </si>
  <si>
    <t>入居時費用</t>
    <rPh sb="0" eb="2">
      <t>ニュウキョ</t>
    </rPh>
    <rPh sb="2" eb="3">
      <t>ジ</t>
    </rPh>
    <rPh sb="3" eb="5">
      <t>ヒヨウ</t>
    </rPh>
    <phoneticPr fontId="2"/>
  </si>
  <si>
    <t>前払金
敷金
入居一時金　等</t>
    <rPh sb="0" eb="3">
      <t>マエバライキン</t>
    </rPh>
    <rPh sb="4" eb="6">
      <t>シキキン</t>
    </rPh>
    <rPh sb="7" eb="9">
      <t>ニュウキョ</t>
    </rPh>
    <rPh sb="9" eb="12">
      <t>イチジキン</t>
    </rPh>
    <rPh sb="13" eb="14">
      <t>トウ</t>
    </rPh>
    <phoneticPr fontId="3"/>
  </si>
  <si>
    <t>※消費税を除いた金額を記載してください。また、消費税が課税される利用料金については、</t>
    <rPh sb="1" eb="4">
      <t>ショウヒゼイ</t>
    </rPh>
    <rPh sb="5" eb="6">
      <t>ノゾ</t>
    </rPh>
    <rPh sb="8" eb="10">
      <t>キンガク</t>
    </rPh>
    <rPh sb="11" eb="13">
      <t>キサイ</t>
    </rPh>
    <rPh sb="23" eb="26">
      <t>ショウヒゼイ</t>
    </rPh>
    <rPh sb="27" eb="29">
      <t>カゼイ</t>
    </rPh>
    <rPh sb="32" eb="34">
      <t>リヨウ</t>
    </rPh>
    <rPh sb="34" eb="36">
      <t>リョウキン</t>
    </rPh>
    <phoneticPr fontId="3"/>
  </si>
  <si>
    <t>　　別途（　　）書きで消費税込額を記載してください。例：食費20,000円（21,600円）</t>
    <rPh sb="2" eb="4">
      <t>ベット</t>
    </rPh>
    <rPh sb="14" eb="15">
      <t>コ</t>
    </rPh>
    <rPh sb="17" eb="19">
      <t>キサイ</t>
    </rPh>
    <rPh sb="26" eb="27">
      <t>レイ</t>
    </rPh>
    <rPh sb="28" eb="30">
      <t>ショクヒ</t>
    </rPh>
    <rPh sb="36" eb="37">
      <t>エン</t>
    </rPh>
    <rPh sb="44" eb="45">
      <t>エン</t>
    </rPh>
    <phoneticPr fontId="3"/>
  </si>
  <si>
    <t>継続   移転継続   廃止</t>
    <rPh sb="0" eb="2">
      <t>ケイゾク</t>
    </rPh>
    <rPh sb="5" eb="7">
      <t>イテン</t>
    </rPh>
    <rPh sb="7" eb="9">
      <t>ケイゾク</t>
    </rPh>
    <rPh sb="12" eb="14">
      <t>ハイシ</t>
    </rPh>
    <phoneticPr fontId="3"/>
  </si>
  <si>
    <t>継続   移転継続   廃止</t>
    <phoneticPr fontId="3"/>
  </si>
  <si>
    <t>特定施設入居者生活介護の利用料金（税抜き）について</t>
    <rPh sb="0" eb="11">
      <t>トクテイシセツニュウキョシャセイカツカイゴ</t>
    </rPh>
    <rPh sb="12" eb="14">
      <t>リヨウ</t>
    </rPh>
    <rPh sb="14" eb="16">
      <t>リョウキン</t>
    </rPh>
    <rPh sb="17" eb="18">
      <t>ゼイ</t>
    </rPh>
    <rPh sb="18" eb="19">
      <t>ヌ</t>
    </rPh>
    <phoneticPr fontId="3"/>
  </si>
  <si>
    <t>プラン１</t>
    <phoneticPr fontId="3"/>
  </si>
  <si>
    <t>プラン２</t>
  </si>
  <si>
    <t>プラン３</t>
  </si>
  <si>
    <t>備考</t>
    <rPh sb="0" eb="2">
      <t>ビコウ</t>
    </rPh>
    <phoneticPr fontId="3"/>
  </si>
  <si>
    <r>
      <t xml:space="preserve">料金プランの区分
</t>
    </r>
    <r>
      <rPr>
        <sz val="9"/>
        <color indexed="8"/>
        <rFont val="ＭＳ Ｐゴシック"/>
        <family val="3"/>
        <charset val="128"/>
      </rPr>
      <t>（単身者用、夫婦部屋など）</t>
    </r>
    <rPh sb="0" eb="2">
      <t>リョウキン</t>
    </rPh>
    <rPh sb="6" eb="8">
      <t>クブン</t>
    </rPh>
    <rPh sb="10" eb="14">
      <t>タンシンシャヨウ</t>
    </rPh>
    <rPh sb="15" eb="17">
      <t>フウフ</t>
    </rPh>
    <rPh sb="17" eb="19">
      <t>ベヤ</t>
    </rPh>
    <phoneticPr fontId="3"/>
  </si>
  <si>
    <t>部屋数</t>
    <rPh sb="0" eb="2">
      <t>ヘヤ</t>
    </rPh>
    <rPh sb="2" eb="3">
      <t>スウ</t>
    </rPh>
    <phoneticPr fontId="3"/>
  </si>
  <si>
    <t>金額（単位：円）</t>
    <rPh sb="0" eb="2">
      <t>キンガク</t>
    </rPh>
    <rPh sb="3" eb="5">
      <t>タンイ</t>
    </rPh>
    <rPh sb="6" eb="7">
      <t>エン</t>
    </rPh>
    <phoneticPr fontId="3"/>
  </si>
  <si>
    <t>前払金</t>
    <rPh sb="0" eb="3">
      <t>マエバライキン</t>
    </rPh>
    <phoneticPr fontId="3"/>
  </si>
  <si>
    <t>敷金</t>
    <rPh sb="0" eb="2">
      <t>シキキン</t>
    </rPh>
    <phoneticPr fontId="3"/>
  </si>
  <si>
    <t>入居事務経費、手数料等入居時に徴収する上記以外のもの</t>
    <rPh sb="0" eb="2">
      <t>ニュウキョ</t>
    </rPh>
    <rPh sb="2" eb="4">
      <t>ジム</t>
    </rPh>
    <rPh sb="4" eb="6">
      <t>ケイヒ</t>
    </rPh>
    <rPh sb="7" eb="10">
      <t>テスウリョウ</t>
    </rPh>
    <rPh sb="10" eb="11">
      <t>トウ</t>
    </rPh>
    <rPh sb="11" eb="13">
      <t>ニュウキョ</t>
    </rPh>
    <rPh sb="13" eb="14">
      <t>ジ</t>
    </rPh>
    <rPh sb="15" eb="17">
      <t>チョウシュウ</t>
    </rPh>
    <rPh sb="19" eb="21">
      <t>ジョウキ</t>
    </rPh>
    <rPh sb="21" eb="23">
      <t>イガイ</t>
    </rPh>
    <phoneticPr fontId="3"/>
  </si>
  <si>
    <t>費用の名称「　　　　　」</t>
    <rPh sb="0" eb="2">
      <t>ヒヨウ</t>
    </rPh>
    <rPh sb="3" eb="5">
      <t>メイショウ</t>
    </rPh>
    <phoneticPr fontId="2"/>
  </si>
  <si>
    <t>月額利用料</t>
    <rPh sb="0" eb="1">
      <t>ゲツ</t>
    </rPh>
    <rPh sb="1" eb="2">
      <t>ガク</t>
    </rPh>
    <rPh sb="2" eb="5">
      <t>リヨウリョウ</t>
    </rPh>
    <phoneticPr fontId="3"/>
  </si>
  <si>
    <t>家　賃</t>
    <rPh sb="0" eb="1">
      <t>イエ</t>
    </rPh>
    <rPh sb="2" eb="3">
      <t>チン</t>
    </rPh>
    <phoneticPr fontId="3"/>
  </si>
  <si>
    <t>水光熱費</t>
    <rPh sb="0" eb="4">
      <t>スイコウネツヒ</t>
    </rPh>
    <phoneticPr fontId="3"/>
  </si>
  <si>
    <t>食　費
（30日分）</t>
    <rPh sb="0" eb="1">
      <t>ショク</t>
    </rPh>
    <rPh sb="2" eb="3">
      <t>ヒ</t>
    </rPh>
    <rPh sb="7" eb="9">
      <t>ニチブン</t>
    </rPh>
    <phoneticPr fontId="3"/>
  </si>
  <si>
    <r>
      <t xml:space="preserve">1食あたりの料金
</t>
    </r>
    <r>
      <rPr>
        <sz val="10"/>
        <color indexed="8"/>
        <rFont val="ＭＳ Ｐゴシック"/>
        <family val="3"/>
        <charset val="128"/>
      </rPr>
      <t>（1食あたりの料金設定がある場合は、記載してください。）</t>
    </r>
    <rPh sb="1" eb="2">
      <t>ショク</t>
    </rPh>
    <rPh sb="6" eb="8">
      <t>リョウキン</t>
    </rPh>
    <rPh sb="12" eb="13">
      <t>ショク</t>
    </rPh>
    <rPh sb="17" eb="19">
      <t>リョウキン</t>
    </rPh>
    <rPh sb="19" eb="21">
      <t>セッテイ</t>
    </rPh>
    <rPh sb="24" eb="26">
      <t>バアイ</t>
    </rPh>
    <rPh sb="28" eb="30">
      <t>キサイ</t>
    </rPh>
    <phoneticPr fontId="3"/>
  </si>
  <si>
    <t>朝</t>
    <rPh sb="0" eb="1">
      <t>アサ</t>
    </rPh>
    <phoneticPr fontId="3"/>
  </si>
  <si>
    <t>昼</t>
    <rPh sb="0" eb="1">
      <t>ヒル</t>
    </rPh>
    <phoneticPr fontId="3"/>
  </si>
  <si>
    <t>夕</t>
    <rPh sb="0" eb="1">
      <t>ユウ</t>
    </rPh>
    <phoneticPr fontId="3"/>
  </si>
  <si>
    <t>他</t>
    <rPh sb="0" eb="1">
      <t>タ</t>
    </rPh>
    <phoneticPr fontId="3"/>
  </si>
  <si>
    <t>1日分計</t>
    <rPh sb="1" eb="2">
      <t>ニチ</t>
    </rPh>
    <rPh sb="2" eb="3">
      <t>ブン</t>
    </rPh>
    <rPh sb="3" eb="4">
      <t>ケイ</t>
    </rPh>
    <phoneticPr fontId="3"/>
  </si>
  <si>
    <t>その他
（　　　　　　　　）</t>
    <phoneticPr fontId="3"/>
  </si>
  <si>
    <t>月額合計</t>
    <rPh sb="0" eb="2">
      <t>ゲツガク</t>
    </rPh>
    <rPh sb="2" eb="4">
      <t>ゴウケイ</t>
    </rPh>
    <phoneticPr fontId="3"/>
  </si>
  <si>
    <t>人員配置が手厚い場合の介護サービス利用料</t>
    <phoneticPr fontId="3"/>
  </si>
  <si>
    <t>利用者の個別的な選択による介護サービス利用料</t>
    <phoneticPr fontId="3"/>
  </si>
  <si>
    <t>金額設定の考え方（積算根拠）</t>
    <rPh sb="0" eb="2">
      <t>キンガク</t>
    </rPh>
    <rPh sb="2" eb="4">
      <t>セッテイ</t>
    </rPh>
    <rPh sb="5" eb="6">
      <t>カンガ</t>
    </rPh>
    <rPh sb="7" eb="8">
      <t>カタ</t>
    </rPh>
    <rPh sb="9" eb="11">
      <t>セキサン</t>
    </rPh>
    <rPh sb="11" eb="13">
      <t>コンキョ</t>
    </rPh>
    <phoneticPr fontId="3"/>
  </si>
  <si>
    <t>水光熱費</t>
    <rPh sb="0" eb="1">
      <t>スイ</t>
    </rPh>
    <rPh sb="1" eb="4">
      <t>コウネツヒ</t>
    </rPh>
    <phoneticPr fontId="3"/>
  </si>
  <si>
    <r>
      <t xml:space="preserve">食　費
</t>
    </r>
    <r>
      <rPr>
        <sz val="10"/>
        <color indexed="8"/>
        <rFont val="ＭＳ Ｐゴシック"/>
        <family val="3"/>
        <charset val="128"/>
      </rPr>
      <t>（欠食時の取扱も記載してください。）</t>
    </r>
    <rPh sb="0" eb="1">
      <t>ショク</t>
    </rPh>
    <rPh sb="2" eb="3">
      <t>ヒ</t>
    </rPh>
    <rPh sb="5" eb="7">
      <t>ケッショク</t>
    </rPh>
    <rPh sb="7" eb="8">
      <t>ジ</t>
    </rPh>
    <rPh sb="9" eb="11">
      <t>トリアツカイ</t>
    </rPh>
    <rPh sb="12" eb="14">
      <t>キサイ</t>
    </rPh>
    <phoneticPr fontId="3"/>
  </si>
  <si>
    <t>その他
（　　　　　）</t>
    <rPh sb="2" eb="3">
      <t>タ</t>
    </rPh>
    <phoneticPr fontId="3"/>
  </si>
  <si>
    <t>人員配置が手厚い場合の介護サービス利用料</t>
    <rPh sb="0" eb="2">
      <t>ジンイン</t>
    </rPh>
    <rPh sb="2" eb="4">
      <t>ハイチ</t>
    </rPh>
    <rPh sb="5" eb="7">
      <t>テアツ</t>
    </rPh>
    <rPh sb="8" eb="10">
      <t>バアイ</t>
    </rPh>
    <rPh sb="11" eb="13">
      <t>カイゴ</t>
    </rPh>
    <rPh sb="17" eb="20">
      <t>リヨウリョウ</t>
    </rPh>
    <phoneticPr fontId="3"/>
  </si>
  <si>
    <t>利用者の個別的な選択による介護サービス利用料</t>
    <rPh sb="0" eb="3">
      <t>リヨウシャ</t>
    </rPh>
    <rPh sb="4" eb="6">
      <t>コベツ</t>
    </rPh>
    <rPh sb="6" eb="7">
      <t>テキ</t>
    </rPh>
    <rPh sb="8" eb="10">
      <t>センタク</t>
    </rPh>
    <rPh sb="13" eb="15">
      <t>カイゴ</t>
    </rPh>
    <rPh sb="19" eb="22">
      <t>リヨウリョウ</t>
    </rPh>
    <phoneticPr fontId="3"/>
  </si>
  <si>
    <t>その他（　　　　　　　　）</t>
    <rPh sb="2" eb="3">
      <t>タ</t>
    </rPh>
    <phoneticPr fontId="3"/>
  </si>
  <si>
    <t>職員の配置計画</t>
    <rPh sb="0" eb="2">
      <t>ショクイン</t>
    </rPh>
    <rPh sb="3" eb="5">
      <t>ハイチ</t>
    </rPh>
    <rPh sb="5" eb="7">
      <t>ケイカク</t>
    </rPh>
    <phoneticPr fontId="2"/>
  </si>
  <si>
    <t>【施設定員数】</t>
    <rPh sb="1" eb="3">
      <t>シセツ</t>
    </rPh>
    <rPh sb="3" eb="5">
      <t>テイイン</t>
    </rPh>
    <rPh sb="5" eb="6">
      <t>スウ</t>
    </rPh>
    <phoneticPr fontId="3"/>
  </si>
  <si>
    <t>【推定利用者数】</t>
    <rPh sb="1" eb="3">
      <t>スイテイ</t>
    </rPh>
    <rPh sb="3" eb="6">
      <t>リヨウシャ</t>
    </rPh>
    <rPh sb="6" eb="7">
      <t>スウ</t>
    </rPh>
    <phoneticPr fontId="3"/>
  </si>
  <si>
    <t>要支援者</t>
    <rPh sb="0" eb="1">
      <t>ヨウ</t>
    </rPh>
    <rPh sb="1" eb="4">
      <t>シエンシャ</t>
    </rPh>
    <phoneticPr fontId="3"/>
  </si>
  <si>
    <t>要介護者</t>
    <rPh sb="0" eb="1">
      <t>ヨウ</t>
    </rPh>
    <rPh sb="1" eb="4">
      <t>カイゴシャ</t>
    </rPh>
    <phoneticPr fontId="3"/>
  </si>
  <si>
    <t>要介護者*1+要支援者*0.3＝</t>
    <rPh sb="0" eb="1">
      <t>ヨウ</t>
    </rPh>
    <rPh sb="1" eb="4">
      <t>カイゴシャ</t>
    </rPh>
    <rPh sb="7" eb="8">
      <t>ヨウ</t>
    </rPh>
    <rPh sb="8" eb="11">
      <t>シエンシャ</t>
    </rPh>
    <phoneticPr fontId="3"/>
  </si>
  <si>
    <t>・算定根拠及び積算方法</t>
    <phoneticPr fontId="3"/>
  </si>
  <si>
    <t>【上乗せ介護費用】</t>
    <rPh sb="1" eb="3">
      <t>ウワノ</t>
    </rPh>
    <rPh sb="4" eb="6">
      <t>カイゴ</t>
    </rPh>
    <rPh sb="6" eb="7">
      <t>ヒ</t>
    </rPh>
    <rPh sb="7" eb="8">
      <t>ヨウ</t>
    </rPh>
    <phoneticPr fontId="3"/>
  </si>
  <si>
    <t>あり</t>
    <phoneticPr fontId="3"/>
  </si>
  <si>
    <t>なし</t>
    <phoneticPr fontId="3"/>
  </si>
  <si>
    <t>【基準人員】</t>
    <rPh sb="1" eb="3">
      <t>キジュン</t>
    </rPh>
    <rPh sb="3" eb="5">
      <t>ジンイン</t>
    </rPh>
    <phoneticPr fontId="3"/>
  </si>
  <si>
    <t>常勤</t>
    <rPh sb="0" eb="2">
      <t>ジョウキン</t>
    </rPh>
    <phoneticPr fontId="3"/>
  </si>
  <si>
    <t>非常勤</t>
    <rPh sb="0" eb="3">
      <t>ヒジョウキン</t>
    </rPh>
    <phoneticPr fontId="3"/>
  </si>
  <si>
    <t>常勤換算</t>
    <rPh sb="0" eb="2">
      <t>ジョウキン</t>
    </rPh>
    <rPh sb="2" eb="4">
      <t>カンサン</t>
    </rPh>
    <phoneticPr fontId="3"/>
  </si>
  <si>
    <t>専従</t>
    <rPh sb="0" eb="2">
      <t>センジュウ</t>
    </rPh>
    <phoneticPr fontId="3"/>
  </si>
  <si>
    <t>兼務</t>
    <rPh sb="0" eb="2">
      <t>ケンム</t>
    </rPh>
    <phoneticPr fontId="3"/>
  </si>
  <si>
    <t>管理者　</t>
    <rPh sb="0" eb="3">
      <t>カンリシャ</t>
    </rPh>
    <phoneticPr fontId="3"/>
  </si>
  <si>
    <t>生活相談員</t>
    <rPh sb="0" eb="2">
      <t>セイカツ</t>
    </rPh>
    <rPh sb="2" eb="4">
      <t>ソウダン</t>
    </rPh>
    <rPh sb="4" eb="5">
      <t>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</si>
  <si>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</si>
  <si>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</si>
  <si>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</si>
  <si>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計画作成担当者</t>
    <rPh sb="0" eb="2">
      <t>ケイカク</t>
    </rPh>
    <rPh sb="2" eb="4">
      <t>サクセイ</t>
    </rPh>
    <rPh sb="4" eb="7">
      <t>タントウシャ</t>
    </rPh>
    <phoneticPr fontId="3"/>
  </si>
  <si>
    <t>＊　9-①勤務表の人員数、勤務形態と一致するよう作成してください。</t>
    <rPh sb="5" eb="7">
      <t>キンム</t>
    </rPh>
    <rPh sb="7" eb="8">
      <t>ヒョウ</t>
    </rPh>
    <rPh sb="9" eb="11">
      <t>ジンイン</t>
    </rPh>
    <rPh sb="11" eb="12">
      <t>スウ</t>
    </rPh>
    <rPh sb="13" eb="15">
      <t>キンム</t>
    </rPh>
    <rPh sb="15" eb="17">
      <t>ケイタイ</t>
    </rPh>
    <rPh sb="18" eb="20">
      <t>イッチ</t>
    </rPh>
    <rPh sb="24" eb="26">
      <t>サクセイ</t>
    </rPh>
    <phoneticPr fontId="2"/>
  </si>
  <si>
    <t>要介護度別入居者数（令和 8年 4月 1日時点）</t>
    <rPh sb="0" eb="3">
      <t>ヨウカイゴ</t>
    </rPh>
    <rPh sb="3" eb="4">
      <t>ド</t>
    </rPh>
    <rPh sb="4" eb="5">
      <t>ベツ</t>
    </rPh>
    <rPh sb="5" eb="8">
      <t>ニュウキョシャ</t>
    </rPh>
    <rPh sb="8" eb="9">
      <t>スウ</t>
    </rPh>
    <rPh sb="10" eb="12">
      <t>レイワ</t>
    </rPh>
    <rPh sb="14" eb="15">
      <t>ネン</t>
    </rPh>
    <rPh sb="17" eb="18">
      <t>ガツ</t>
    </rPh>
    <rPh sb="20" eb="21">
      <t>ニチ</t>
    </rPh>
    <rPh sb="21" eb="23">
      <t>ジテン</t>
    </rPh>
    <phoneticPr fontId="3"/>
  </si>
  <si>
    <t>併設事業所（令和 8年 4月 1日時点）</t>
    <rPh sb="0" eb="2">
      <t>ヘイセツ</t>
    </rPh>
    <rPh sb="2" eb="5">
      <t>ジギョウショ</t>
    </rPh>
    <rPh sb="6" eb="8">
      <t>レイワ</t>
    </rPh>
    <rPh sb="10" eb="11">
      <t>ネン</t>
    </rPh>
    <rPh sb="13" eb="14">
      <t>ツキ</t>
    </rPh>
    <rPh sb="16" eb="17">
      <t>ニチ</t>
    </rPh>
    <rPh sb="17" eb="19">
      <t>ジテン</t>
    </rPh>
    <phoneticPr fontId="3"/>
  </si>
  <si>
    <r>
      <t>※</t>
    </r>
    <r>
      <rPr>
        <u/>
        <sz val="16"/>
        <color rgb="FFFF0000"/>
        <rFont val="游ゴシック"/>
        <family val="3"/>
        <charset val="128"/>
        <scheme val="minor"/>
      </rPr>
      <t>介護従業者のシフトにおいて、休憩時間がある場合は、休憩時間が分かるよう自由記載欄にご記入ください。</t>
    </r>
    <r>
      <rPr>
        <sz val="16"/>
        <color theme="1"/>
        <rFont val="游ゴシック"/>
        <family val="3"/>
        <charset val="128"/>
        <scheme val="minor"/>
      </rPr>
      <t xml:space="preserve">
　なお、介護従業者がシフト記号ア～タを使用する場合において、場合によっては、勤務始業時間や終業時間等のシ 
   フトをお尋ねする場合がございます。</t>
    </r>
    <rPh sb="1" eb="6">
      <t>カイゴジュウギョウシャ</t>
    </rPh>
    <rPh sb="15" eb="19">
      <t>キュウケイジカン</t>
    </rPh>
    <rPh sb="22" eb="24">
      <t>バアイ</t>
    </rPh>
    <rPh sb="26" eb="30">
      <t>キュウケイジカン</t>
    </rPh>
    <rPh sb="31" eb="32">
      <t>ワ</t>
    </rPh>
    <rPh sb="36" eb="41">
      <t>ジユウキサイラン</t>
    </rPh>
    <rPh sb="43" eb="45">
      <t>キニュウ</t>
    </rPh>
    <rPh sb="55" eb="60">
      <t>カイゴジュウギョウシャ</t>
    </rPh>
    <rPh sb="64" eb="66">
      <t>キゴウ</t>
    </rPh>
    <rPh sb="70" eb="72">
      <t>シヨウ</t>
    </rPh>
    <rPh sb="74" eb="76">
      <t>バアイ</t>
    </rPh>
    <rPh sb="81" eb="83">
      <t>バアイ</t>
    </rPh>
    <rPh sb="89" eb="91">
      <t>キンム</t>
    </rPh>
    <rPh sb="91" eb="95">
      <t>シギョウジカン</t>
    </rPh>
    <rPh sb="96" eb="100">
      <t>シュウギョウジカン</t>
    </rPh>
    <rPh sb="100" eb="101">
      <t>トウ</t>
    </rPh>
    <rPh sb="112" eb="113">
      <t>タズ</t>
    </rPh>
    <rPh sb="116" eb="118">
      <t>バアイ</t>
    </rPh>
    <phoneticPr fontId="2"/>
  </si>
  <si>
    <t>増床前施設の概要</t>
    <rPh sb="0" eb="2">
      <t>ゾウショウ</t>
    </rPh>
    <rPh sb="2" eb="3">
      <t>マエ</t>
    </rPh>
    <rPh sb="3" eb="5">
      <t>シセツ</t>
    </rPh>
    <rPh sb="6" eb="8">
      <t>ガイヨウ</t>
    </rPh>
    <phoneticPr fontId="3"/>
  </si>
  <si>
    <t>有料老人ホーム</t>
    <phoneticPr fontId="3"/>
  </si>
  <si>
    <t>指定年月日</t>
    <rPh sb="0" eb="5">
      <t>シテイネンガッピ</t>
    </rPh>
    <phoneticPr fontId="3"/>
  </si>
  <si>
    <t>利用料金（増床協議書提出時点）</t>
    <rPh sb="0" eb="2">
      <t>リヨウ</t>
    </rPh>
    <rPh sb="2" eb="4">
      <t>リョウキン</t>
    </rPh>
    <rPh sb="5" eb="7">
      <t>ゾウショウ</t>
    </rPh>
    <rPh sb="7" eb="9">
      <t>キョウギ</t>
    </rPh>
    <rPh sb="9" eb="10">
      <t>ショ</t>
    </rPh>
    <rPh sb="10" eb="12">
      <t>テイシュツ</t>
    </rPh>
    <rPh sb="12" eb="14">
      <t>ジテン</t>
    </rPh>
    <phoneticPr fontId="3"/>
  </si>
  <si>
    <t>増床後の運営について
※該当するものに〇</t>
    <rPh sb="0" eb="2">
      <t>ゾウショウ</t>
    </rPh>
    <rPh sb="2" eb="3">
      <t>ゴ</t>
    </rPh>
    <rPh sb="4" eb="6">
      <t>ウンエイ</t>
    </rPh>
    <rPh sb="12" eb="13">
      <t>ガイ</t>
    </rPh>
    <rPh sb="13" eb="14">
      <t>トウ</t>
    </rPh>
    <phoneticPr fontId="3"/>
  </si>
  <si>
    <t>＝　令　和　 8　年　度　増　床　分　＝</t>
    <rPh sb="2" eb="3">
      <t>レイ</t>
    </rPh>
    <rPh sb="4" eb="5">
      <t>ワ</t>
    </rPh>
    <rPh sb="9" eb="10">
      <t>ネン</t>
    </rPh>
    <rPh sb="11" eb="12">
      <t>ド</t>
    </rPh>
    <rPh sb="13" eb="14">
      <t>ゾウ</t>
    </rPh>
    <rPh sb="15" eb="16">
      <t>ユカ</t>
    </rPh>
    <rPh sb="17" eb="18">
      <t>ブン</t>
    </rPh>
    <phoneticPr fontId="3"/>
  </si>
  <si>
    <t>増床スケジュール：</t>
    <rPh sb="0" eb="2">
      <t>ゾウショウ</t>
    </rPh>
    <phoneticPr fontId="3"/>
  </si>
  <si>
    <t>増床予定</t>
    <rPh sb="0" eb="2">
      <t>ゾウショウ</t>
    </rPh>
    <rPh sb="2" eb="4">
      <t>ヨテイ</t>
    </rPh>
    <phoneticPr fontId="3"/>
  </si>
  <si>
    <t>増床協議書は、原則としてメールにてご提出ください。</t>
    <rPh sb="0" eb="2">
      <t>ゾウショウ</t>
    </rPh>
    <rPh sb="2" eb="5">
      <t>キョウギショ</t>
    </rPh>
    <rPh sb="7" eb="9">
      <t>ゲンソク</t>
    </rPh>
    <rPh sb="18" eb="20">
      <t>テイシュツ</t>
    </rPh>
    <phoneticPr fontId="3"/>
  </si>
  <si>
    <t>※協議内容に不正や虚偽がある場合には増床協議自体を無効とします。また増床計画採択後に不正や虚偽が判明した場合には採択を無効とさせていただきます。</t>
    <rPh sb="1" eb="3">
      <t>キョウギ</t>
    </rPh>
    <rPh sb="3" eb="5">
      <t>ナイヨウ</t>
    </rPh>
    <rPh sb="6" eb="8">
      <t>フセイ</t>
    </rPh>
    <rPh sb="9" eb="11">
      <t>キョギ</t>
    </rPh>
    <rPh sb="14" eb="16">
      <t>バアイ</t>
    </rPh>
    <rPh sb="18" eb="20">
      <t>ゾウショウ</t>
    </rPh>
    <rPh sb="20" eb="22">
      <t>キョウギ</t>
    </rPh>
    <rPh sb="22" eb="24">
      <t>ジタイ</t>
    </rPh>
    <rPh sb="25" eb="27">
      <t>ムコウ</t>
    </rPh>
    <rPh sb="34" eb="36">
      <t>ゾウショウ</t>
    </rPh>
    <rPh sb="36" eb="38">
      <t>ケイカク</t>
    </rPh>
    <rPh sb="38" eb="40">
      <t>サイタク</t>
    </rPh>
    <rPh sb="40" eb="41">
      <t>ゴ</t>
    </rPh>
    <rPh sb="42" eb="44">
      <t>フセイ</t>
    </rPh>
    <rPh sb="45" eb="47">
      <t>キョギ</t>
    </rPh>
    <rPh sb="48" eb="50">
      <t>ハンメイ</t>
    </rPh>
    <rPh sb="52" eb="53">
      <t>バ</t>
    </rPh>
    <rPh sb="53" eb="54">
      <t>ゴウ</t>
    </rPh>
    <rPh sb="56" eb="58">
      <t>サイタク</t>
    </rPh>
    <rPh sb="59" eb="61">
      <t>ムコウ</t>
    </rPh>
    <phoneticPr fontId="3"/>
  </si>
  <si>
    <t>現定員</t>
    <rPh sb="0" eb="1">
      <t>ゲン</t>
    </rPh>
    <rPh sb="1" eb="3">
      <t>テイイン</t>
    </rPh>
    <phoneticPr fontId="3"/>
  </si>
  <si>
    <t>（増床予定</t>
    <rPh sb="1" eb="5">
      <t>ゾウショウヨテイ</t>
    </rPh>
    <phoneticPr fontId="2"/>
  </si>
  <si>
    <t>名）</t>
    <rPh sb="0" eb="1">
      <t>メイ</t>
    </rPh>
    <phoneticPr fontId="2"/>
  </si>
  <si>
    <t>特　定　施　設　入　居　者　生　活　介　護　増　床　協　議　書　</t>
    <rPh sb="0" eb="1">
      <t>トク</t>
    </rPh>
    <rPh sb="2" eb="3">
      <t>テイ</t>
    </rPh>
    <rPh sb="4" eb="5">
      <t>シ</t>
    </rPh>
    <rPh sb="6" eb="7">
      <t>セツ</t>
    </rPh>
    <rPh sb="8" eb="9">
      <t>ニュウ</t>
    </rPh>
    <rPh sb="10" eb="11">
      <t>キョ</t>
    </rPh>
    <rPh sb="12" eb="13">
      <t>シャ</t>
    </rPh>
    <rPh sb="14" eb="15">
      <t>セイ</t>
    </rPh>
    <rPh sb="16" eb="17">
      <t>カツ</t>
    </rPh>
    <rPh sb="18" eb="19">
      <t>スケ</t>
    </rPh>
    <rPh sb="20" eb="21">
      <t>マモル</t>
    </rPh>
    <rPh sb="22" eb="23">
      <t>ゾウ</t>
    </rPh>
    <rPh sb="24" eb="25">
      <t>ユカ</t>
    </rPh>
    <rPh sb="26" eb="27">
      <t>キョウ</t>
    </rPh>
    <rPh sb="28" eb="29">
      <t>ギ</t>
    </rPh>
    <rPh sb="30" eb="31">
      <t>ショ</t>
    </rPh>
    <phoneticPr fontId="3"/>
  </si>
  <si>
    <t>令和 8年度増床募集分「特定施設入居者生活介護」実施事業者募集要項の応募要件（P2～3応募要件）に該当する法人ですか。</t>
    <rPh sb="0" eb="2">
      <t>レイワ</t>
    </rPh>
    <rPh sb="6" eb="8">
      <t>ゾウショウ</t>
    </rPh>
    <rPh sb="8" eb="10">
      <t>ボシュウ</t>
    </rPh>
    <rPh sb="12" eb="14">
      <t>トクテイ</t>
    </rPh>
    <rPh sb="14" eb="16">
      <t>シセツ</t>
    </rPh>
    <rPh sb="16" eb="19">
      <t>ニュウキョシャ</t>
    </rPh>
    <rPh sb="24" eb="26">
      <t>ジッシ</t>
    </rPh>
    <rPh sb="26" eb="28">
      <t>ジギョウ</t>
    </rPh>
    <rPh sb="34" eb="36">
      <t>オウボ</t>
    </rPh>
    <rPh sb="36" eb="38">
      <t>ヨウケン</t>
    </rPh>
    <phoneticPr fontId="3"/>
  </si>
  <si>
    <t>＊　増床後の見込みで作成してください。</t>
    <rPh sb="2" eb="5">
      <t>ゾウショウゴ</t>
    </rPh>
    <rPh sb="6" eb="8">
      <t>ミコ</t>
    </rPh>
    <rPh sb="10" eb="12">
      <t>サクセイ</t>
    </rPh>
    <phoneticPr fontId="2"/>
  </si>
  <si>
    <t>※増床後の利用料金は、変更の有無にかかわらず様式7-1,2に記載してください。</t>
    <rPh sb="1" eb="3">
      <t>ゾウショウ</t>
    </rPh>
    <rPh sb="3" eb="4">
      <t>ゴ</t>
    </rPh>
    <rPh sb="5" eb="7">
      <t>リヨウ</t>
    </rPh>
    <rPh sb="7" eb="9">
      <t>リョウキン</t>
    </rPh>
    <rPh sb="11" eb="13">
      <t>ヘンコウ</t>
    </rPh>
    <rPh sb="14" eb="16">
      <t>ウム</t>
    </rPh>
    <rPh sb="22" eb="24">
      <t>ヨウシキ</t>
    </rPh>
    <rPh sb="30" eb="32">
      <t>キサイ</t>
    </rPh>
    <phoneticPr fontId="3"/>
  </si>
  <si>
    <t>※増床後の利用料金を、消費税を除いた金額で記載してください。
※世帯人員、居室タイプ等により、複数の料金プランを予定している場合は、すべてのプランについて記載してください。（家賃のみが異なる場合もすべて網羅してください。）列が足りない場合は右に随時追加してください。
※水光熱費の実費徴収を予定している場合は、見込み金額を記載してください。</t>
    <rPh sb="1" eb="3">
      <t>ゾウショウ</t>
    </rPh>
    <rPh sb="3" eb="4">
      <t>ゴ</t>
    </rPh>
    <rPh sb="5" eb="7">
      <t>リヨウ</t>
    </rPh>
    <rPh sb="7" eb="9">
      <t>リョウキン</t>
    </rPh>
    <rPh sb="11" eb="14">
      <t>ショウヒゼイ</t>
    </rPh>
    <rPh sb="15" eb="16">
      <t>ノゾ</t>
    </rPh>
    <rPh sb="18" eb="20">
      <t>キンガク</t>
    </rPh>
    <rPh sb="21" eb="23">
      <t>キサイ</t>
    </rPh>
    <rPh sb="32" eb="34">
      <t>セタイ</t>
    </rPh>
    <rPh sb="34" eb="36">
      <t>ジンイン</t>
    </rPh>
    <rPh sb="37" eb="39">
      <t>キョシツ</t>
    </rPh>
    <rPh sb="42" eb="43">
      <t>ナド</t>
    </rPh>
    <rPh sb="47" eb="49">
      <t>フクスウ</t>
    </rPh>
    <rPh sb="50" eb="52">
      <t>リョウキン</t>
    </rPh>
    <rPh sb="56" eb="58">
      <t>ヨテイ</t>
    </rPh>
    <rPh sb="62" eb="64">
      <t>バアイ</t>
    </rPh>
    <rPh sb="77" eb="79">
      <t>キサイ</t>
    </rPh>
    <rPh sb="87" eb="89">
      <t>ヤチン</t>
    </rPh>
    <rPh sb="92" eb="93">
      <t>コト</t>
    </rPh>
    <rPh sb="95" eb="97">
      <t>バアイ</t>
    </rPh>
    <rPh sb="101" eb="103">
      <t>モウラ</t>
    </rPh>
    <rPh sb="111" eb="112">
      <t>レツ</t>
    </rPh>
    <rPh sb="113" eb="114">
      <t>タ</t>
    </rPh>
    <rPh sb="117" eb="119">
      <t>バアイ</t>
    </rPh>
    <rPh sb="120" eb="121">
      <t>ミギ</t>
    </rPh>
    <rPh sb="122" eb="124">
      <t>ズイジ</t>
    </rPh>
    <rPh sb="124" eb="126">
      <t>ツイカ</t>
    </rPh>
    <rPh sb="155" eb="157">
      <t>ミコミ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</si>
</sst>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quot;人&quot;"/>
    <numFmt numFmtId="178" formatCode="#,##0&quot;人&quot;"/>
    <numFmt numFmtId="179" formatCode="#,##0.##"/>
    <numFmt numFmtId="180" formatCode="#,##0.0#"/>
    <numFmt numFmtId="181" formatCode="000"/>
    <numFmt numFmtId="182" formatCode="0000"/>
  </numFmts>
  <fonts count="4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11"/>
      <color theme="1"/>
      <name val="游ゴシック"/>
      <family val="3"/>
      <charset val="128"/>
      <scheme val="minor"/>
    </font>
    <font>
      <sz val="14"/>
      <name val="ＭＳ Ｐゴシック"/>
      <family val="3"/>
      <charset val="128"/>
    </font>
    <font>
      <sz val="11"/>
      <color theme="1"/>
      <name val="ＭＳ Ｐゴシック"/>
      <family val="3"/>
      <charset val="128"/>
    </font>
    <font>
      <sz val="9"/>
      <color theme="1"/>
      <name val="ＭＳ Ｐゴシック"/>
      <family val="3"/>
      <charset val="128"/>
    </font>
    <font>
      <sz val="9"/>
      <name val="ＭＳ Ｐゴシック"/>
      <family val="3"/>
      <charset val="128"/>
    </font>
    <font>
      <sz val="11"/>
      <name val="ＭＳ Ｐゴシック"/>
      <family val="3"/>
      <charset val="128"/>
    </font>
    <font>
      <sz val="12"/>
      <color theme="1"/>
      <name val="ＭＳ Ｐゴシック"/>
      <family val="3"/>
      <charset val="128"/>
    </font>
    <font>
      <sz val="12"/>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8"/>
      <name val="ＭＳ Ｐゴシック"/>
      <family val="3"/>
      <charset val="128"/>
    </font>
    <font>
      <sz val="9"/>
      <color indexed="8"/>
      <name val="ＭＳ Ｐゴシック"/>
      <family val="3"/>
      <charset val="128"/>
    </font>
    <font>
      <sz val="11"/>
      <color theme="1"/>
      <name val="ＭＳ 明朝"/>
      <family val="1"/>
      <charset val="128"/>
    </font>
    <font>
      <sz val="11"/>
      <color theme="4"/>
      <name val="ＭＳ Ｐゴシック"/>
      <family val="3"/>
      <charset val="128"/>
    </font>
    <font>
      <sz val="10"/>
      <color indexed="8"/>
      <name val="ＭＳ Ｐゴシック"/>
      <family val="3"/>
      <charset val="128"/>
    </font>
    <font>
      <sz val="9"/>
      <color theme="4"/>
      <name val="ＭＳ Ｐゴシック"/>
      <family val="3"/>
      <charset val="128"/>
    </font>
    <font>
      <sz val="11"/>
      <name val="ＭＳ Ｐゴシック"/>
      <family val="3"/>
    </font>
    <font>
      <u/>
      <sz val="16"/>
      <color rgb="FFFF0000"/>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medium">
        <color indexed="64"/>
      </right>
      <top style="hair">
        <color indexed="64"/>
      </top>
      <bottom style="hair">
        <color indexed="64"/>
      </bottom>
      <diagonal style="hair">
        <color indexed="64"/>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medium">
        <color indexed="64"/>
      </top>
      <bottom/>
      <diagonal/>
    </border>
    <border diagonalDown="1">
      <left style="thin">
        <color indexed="64"/>
      </left>
      <right style="hair">
        <color indexed="64"/>
      </right>
      <top style="medium">
        <color indexed="64"/>
      </top>
      <bottom style="thin">
        <color indexed="64"/>
      </bottom>
      <diagonal style="hair">
        <color indexed="64"/>
      </diagonal>
    </border>
    <border diagonalDown="1">
      <left style="hair">
        <color indexed="64"/>
      </left>
      <right style="hair">
        <color indexed="64"/>
      </right>
      <top style="medium">
        <color indexed="64"/>
      </top>
      <bottom style="thin">
        <color indexed="64"/>
      </bottom>
      <diagonal style="hair">
        <color indexed="64"/>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s>
  <cellStyleXfs count="9">
    <xf numFmtId="0" fontId="0" fillId="0" borderId="0">
      <alignment vertical="center"/>
    </xf>
    <xf numFmtId="38" fontId="17" fillId="0" borderId="0" applyFont="0" applyFill="0" applyBorder="0" applyAlignment="0" applyProtection="0">
      <alignment vertical="center"/>
    </xf>
    <xf numFmtId="0" fontId="25" fillId="0" borderId="0">
      <alignment vertical="center"/>
    </xf>
    <xf numFmtId="0" fontId="30" fillId="0" borderId="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38" fillId="0" borderId="0">
      <alignment vertical="center"/>
    </xf>
    <xf numFmtId="0" fontId="42" fillId="0" borderId="0">
      <alignment vertical="center"/>
    </xf>
    <xf numFmtId="0" fontId="30" fillId="0" borderId="0"/>
  </cellStyleXfs>
  <cellXfs count="7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28" xfId="0" applyFont="1" applyFill="1" applyBorder="1" applyAlignment="1">
      <alignment horizontal="center" vertical="center"/>
    </xf>
    <xf numFmtId="0" fontId="14" fillId="3" borderId="52"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1"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2" xfId="0" applyFont="1" applyFill="1" applyBorder="1" applyAlignment="1">
      <alignment horizontal="center" vertical="center"/>
    </xf>
    <xf numFmtId="0" fontId="15" fillId="3" borderId="53" xfId="0" applyFont="1" applyFill="1" applyBorder="1" applyAlignment="1">
      <alignment horizontal="center" vertical="center"/>
    </xf>
    <xf numFmtId="0" fontId="15" fillId="3" borderId="51"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shrinkToFit="1"/>
      <protection locked="0"/>
    </xf>
    <xf numFmtId="0" fontId="8" fillId="2" borderId="90"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69"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7"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4"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1" xfId="0" applyFont="1" applyBorder="1" applyAlignment="1">
      <alignment vertical="center"/>
    </xf>
    <xf numFmtId="0" fontId="5" fillId="0" borderId="92" xfId="0" applyFont="1" applyBorder="1" applyAlignment="1">
      <alignment vertical="center"/>
    </xf>
    <xf numFmtId="0" fontId="5" fillId="0" borderId="88" xfId="0" applyFont="1" applyBorder="1" applyAlignment="1">
      <alignment vertical="center"/>
    </xf>
    <xf numFmtId="0" fontId="5" fillId="0" borderId="5" xfId="0" applyFont="1" applyBorder="1" applyAlignment="1">
      <alignment vertical="center"/>
    </xf>
    <xf numFmtId="0" fontId="5" fillId="0" borderId="93"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20" fillId="3" borderId="0" xfId="0" applyFont="1" applyFill="1" applyAlignment="1" applyProtection="1">
      <alignment vertical="center" wrapText="1"/>
    </xf>
    <xf numFmtId="0" fontId="20" fillId="3" borderId="0" xfId="0" applyFont="1" applyFill="1" applyAlignment="1" applyProtection="1">
      <alignment vertical="center"/>
    </xf>
    <xf numFmtId="0" fontId="27" fillId="0" borderId="0" xfId="0" applyFont="1">
      <alignment vertical="center"/>
    </xf>
    <xf numFmtId="0" fontId="27" fillId="0" borderId="0" xfId="0" applyFont="1" applyAlignment="1">
      <alignment vertical="center"/>
    </xf>
    <xf numFmtId="0" fontId="30" fillId="0" borderId="0" xfId="0" applyFont="1" applyAlignment="1">
      <alignment horizontal="center" vertical="center"/>
    </xf>
    <xf numFmtId="0" fontId="27" fillId="0" borderId="0" xfId="0" applyFont="1" applyAlignment="1">
      <alignment horizontal="left" vertical="center"/>
    </xf>
    <xf numFmtId="0" fontId="31" fillId="0" borderId="0" xfId="0" applyFont="1">
      <alignment vertical="center"/>
    </xf>
    <xf numFmtId="0" fontId="31" fillId="0" borderId="0" xfId="0" applyFont="1" applyAlignment="1">
      <alignment horizontal="center" vertical="center"/>
    </xf>
    <xf numFmtId="0" fontId="31" fillId="0" borderId="0" xfId="0" applyFont="1" applyFill="1" applyAlignment="1">
      <alignment horizontal="center" vertical="center"/>
    </xf>
    <xf numFmtId="49" fontId="27" fillId="0" borderId="0" xfId="0" applyNumberFormat="1" applyFont="1" applyFill="1" applyBorder="1" applyAlignment="1">
      <alignment horizontal="center" vertical="center"/>
    </xf>
    <xf numFmtId="0" fontId="27" fillId="0" borderId="0" xfId="0" applyFont="1" applyFill="1">
      <alignment vertical="center"/>
    </xf>
    <xf numFmtId="49" fontId="27" fillId="0" borderId="0" xfId="0" applyNumberFormat="1" applyFont="1" applyFill="1" applyBorder="1" applyAlignment="1">
      <alignment horizontal="left" vertical="center"/>
    </xf>
    <xf numFmtId="0" fontId="30" fillId="0" borderId="0" xfId="0" applyFont="1" applyAlignment="1">
      <alignment vertical="center"/>
    </xf>
    <xf numFmtId="0" fontId="30" fillId="0" borderId="0" xfId="0" applyFont="1">
      <alignment vertical="center"/>
    </xf>
    <xf numFmtId="0" fontId="34" fillId="0" borderId="0" xfId="0" applyFont="1">
      <alignment vertical="center"/>
    </xf>
    <xf numFmtId="0" fontId="34" fillId="0" borderId="0" xfId="0" applyFont="1" applyAlignment="1">
      <alignment horizontal="right" vertical="center"/>
    </xf>
    <xf numFmtId="0" fontId="34" fillId="0" borderId="0" xfId="0" applyFont="1" applyFill="1">
      <alignment vertical="center"/>
    </xf>
    <xf numFmtId="0" fontId="34" fillId="0" borderId="0" xfId="0" applyFont="1" applyFill="1" applyBorder="1" applyAlignment="1">
      <alignment horizontal="left" vertical="center"/>
    </xf>
    <xf numFmtId="0" fontId="31" fillId="0" borderId="0" xfId="0" applyFont="1" applyFill="1">
      <alignment vertical="center"/>
    </xf>
    <xf numFmtId="0" fontId="34" fillId="0" borderId="0" xfId="0" applyFont="1" applyAlignment="1">
      <alignment horizontal="center" vertical="center"/>
    </xf>
    <xf numFmtId="0" fontId="34" fillId="0" borderId="0" xfId="0" applyFont="1" applyFill="1" applyBorder="1" applyAlignment="1">
      <alignment horizontal="center" vertical="center"/>
    </xf>
    <xf numFmtId="0" fontId="34" fillId="0" borderId="0" xfId="0" applyFont="1" applyFill="1" applyAlignment="1">
      <alignment horizontal="center" vertical="center"/>
    </xf>
    <xf numFmtId="0" fontId="34" fillId="0" borderId="0" xfId="0" applyFont="1" applyAlignment="1">
      <alignment horizontal="left" vertical="center"/>
    </xf>
    <xf numFmtId="0" fontId="35" fillId="0" borderId="0" xfId="3" applyFont="1">
      <alignment vertical="center"/>
    </xf>
    <xf numFmtId="0" fontId="36" fillId="2" borderId="96" xfId="3" applyFont="1" applyFill="1" applyBorder="1" applyAlignment="1">
      <alignment vertical="center"/>
    </xf>
    <xf numFmtId="0" fontId="36" fillId="2" borderId="97" xfId="3" applyFont="1" applyFill="1" applyBorder="1" applyAlignment="1">
      <alignment vertical="center"/>
    </xf>
    <xf numFmtId="0" fontId="36" fillId="2" borderId="106" xfId="3" applyFont="1" applyFill="1" applyBorder="1" applyAlignment="1">
      <alignment vertical="center"/>
    </xf>
    <xf numFmtId="0" fontId="27" fillId="0" borderId="0" xfId="0" applyFont="1" applyAlignment="1">
      <alignment horizontal="center" vertical="center"/>
    </xf>
    <xf numFmtId="0" fontId="27" fillId="0" borderId="8" xfId="0" applyFont="1" applyBorder="1" applyAlignment="1">
      <alignment horizontal="center" vertical="center"/>
    </xf>
    <xf numFmtId="0" fontId="31" fillId="0" borderId="0" xfId="0" applyFont="1" applyFill="1" applyAlignment="1">
      <alignment horizontal="left" vertical="center"/>
    </xf>
    <xf numFmtId="0" fontId="31" fillId="0" borderId="0" xfId="0" applyFont="1" applyAlignment="1">
      <alignment horizontal="left" vertical="center"/>
    </xf>
    <xf numFmtId="0" fontId="27" fillId="0" borderId="0" xfId="0" applyFont="1" applyFill="1" applyBorder="1">
      <alignment vertical="center"/>
    </xf>
    <xf numFmtId="0" fontId="27" fillId="0" borderId="0" xfId="0" applyFont="1" applyFill="1" applyBorder="1" applyAlignment="1">
      <alignment horizontal="center" vertical="center" wrapText="1"/>
    </xf>
    <xf numFmtId="0" fontId="27" fillId="0" borderId="0" xfId="0" applyFont="1" applyFill="1" applyBorder="1" applyAlignment="1">
      <alignment horizontal="right" vertical="center"/>
    </xf>
    <xf numFmtId="0" fontId="27" fillId="2" borderId="51" xfId="0" applyFont="1" applyFill="1" applyBorder="1" applyAlignment="1">
      <alignment vertical="center"/>
    </xf>
    <xf numFmtId="0" fontId="27" fillId="2" borderId="34" xfId="0" applyFont="1" applyFill="1" applyBorder="1" applyAlignment="1">
      <alignment vertical="center"/>
    </xf>
    <xf numFmtId="0" fontId="27" fillId="2" borderId="9" xfId="0" applyFont="1" applyFill="1" applyBorder="1" applyAlignment="1">
      <alignment vertical="center"/>
    </xf>
    <xf numFmtId="0" fontId="27" fillId="2" borderId="18" xfId="0" applyFont="1" applyFill="1" applyBorder="1" applyAlignment="1">
      <alignment vertical="center"/>
    </xf>
    <xf numFmtId="0" fontId="27" fillId="0" borderId="0" xfId="0" applyFont="1" applyBorder="1">
      <alignment vertical="center"/>
    </xf>
    <xf numFmtId="0" fontId="39" fillId="0" borderId="0" xfId="0" applyFont="1" applyFill="1" applyBorder="1" applyAlignment="1">
      <alignment vertical="center"/>
    </xf>
    <xf numFmtId="0" fontId="27" fillId="0" borderId="138" xfId="0" applyFont="1" applyFill="1" applyBorder="1" applyAlignment="1">
      <alignment horizontal="center" vertical="center"/>
    </xf>
    <xf numFmtId="0" fontId="27" fillId="3" borderId="142" xfId="0" applyFont="1" applyFill="1" applyBorder="1" applyAlignment="1">
      <alignment vertical="center"/>
    </xf>
    <xf numFmtId="0" fontId="27" fillId="0" borderId="8" xfId="0" applyFont="1" applyBorder="1">
      <alignment vertical="center"/>
    </xf>
    <xf numFmtId="176" fontId="27" fillId="0" borderId="8" xfId="0" applyNumberFormat="1" applyFont="1" applyBorder="1">
      <alignment vertical="center"/>
    </xf>
    <xf numFmtId="0" fontId="27" fillId="0" borderId="51"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139" xfId="0" applyFont="1" applyFill="1" applyBorder="1" applyAlignment="1">
      <alignment horizontal="center" vertical="center" wrapText="1"/>
    </xf>
    <xf numFmtId="0" fontId="34" fillId="0" borderId="0" xfId="0" applyFont="1" applyFill="1" applyBorder="1">
      <alignment vertical="center"/>
    </xf>
    <xf numFmtId="0" fontId="27" fillId="0" borderId="34" xfId="0" applyFont="1" applyBorder="1" applyAlignment="1">
      <alignment horizontal="center" vertical="center" wrapText="1"/>
    </xf>
    <xf numFmtId="0" fontId="27" fillId="2" borderId="8" xfId="0" applyFont="1" applyFill="1" applyBorder="1">
      <alignment vertical="center"/>
    </xf>
    <xf numFmtId="0" fontId="27" fillId="2" borderId="17" xfId="0" applyFont="1" applyFill="1" applyBorder="1">
      <alignment vertical="center"/>
    </xf>
    <xf numFmtId="0" fontId="27" fillId="0" borderId="34" xfId="0" applyFont="1" applyBorder="1" applyAlignment="1">
      <alignment horizontal="center" vertical="center"/>
    </xf>
    <xf numFmtId="0" fontId="27" fillId="2" borderId="9" xfId="0" applyFont="1" applyFill="1" applyBorder="1" applyAlignment="1">
      <alignment vertical="center" wrapText="1"/>
    </xf>
    <xf numFmtId="0" fontId="28" fillId="0" borderId="8" xfId="0" applyFont="1" applyBorder="1" applyAlignment="1">
      <alignment vertical="center" wrapText="1"/>
    </xf>
    <xf numFmtId="0" fontId="34" fillId="2" borderId="9" xfId="0" applyFont="1" applyFill="1" applyBorder="1" applyAlignment="1">
      <alignment vertical="center" wrapText="1"/>
    </xf>
    <xf numFmtId="0" fontId="27" fillId="0" borderId="8" xfId="0" applyFont="1" applyBorder="1" applyAlignment="1">
      <alignment horizontal="center" vertical="center" wrapText="1"/>
    </xf>
    <xf numFmtId="38" fontId="28" fillId="0" borderId="33" xfId="4" applyFont="1" applyBorder="1" applyAlignment="1">
      <alignment horizontal="center" vertical="center"/>
    </xf>
    <xf numFmtId="38" fontId="27" fillId="2" borderId="43" xfId="4" applyFont="1" applyFill="1" applyBorder="1" applyAlignment="1">
      <alignment horizontal="right" vertical="center"/>
    </xf>
    <xf numFmtId="38" fontId="28" fillId="0" borderId="100" xfId="4" applyFont="1" applyBorder="1" applyAlignment="1">
      <alignment horizontal="center" vertical="center"/>
    </xf>
    <xf numFmtId="38" fontId="27" fillId="2" borderId="147" xfId="4" applyFont="1" applyFill="1" applyBorder="1" applyAlignment="1">
      <alignment horizontal="right" vertical="center"/>
    </xf>
    <xf numFmtId="38" fontId="28" fillId="0" borderId="149" xfId="4" applyFont="1" applyBorder="1" applyAlignment="1">
      <alignment horizontal="center" vertical="center"/>
    </xf>
    <xf numFmtId="38" fontId="27" fillId="2" borderId="150" xfId="4" applyFont="1" applyFill="1" applyBorder="1" applyAlignment="1">
      <alignment horizontal="right" vertical="center"/>
    </xf>
    <xf numFmtId="0" fontId="27" fillId="0" borderId="21" xfId="0" applyFont="1" applyBorder="1" applyAlignment="1">
      <alignment horizontal="center" vertical="center"/>
    </xf>
    <xf numFmtId="0" fontId="27" fillId="0" borderId="8" xfId="0" applyFont="1" applyFill="1" applyBorder="1" applyAlignment="1">
      <alignment vertical="center" wrapText="1"/>
    </xf>
    <xf numFmtId="0" fontId="27" fillId="2" borderId="151" xfId="0" applyFont="1" applyFill="1" applyBorder="1" applyAlignment="1">
      <alignment vertical="center" wrapText="1"/>
    </xf>
    <xf numFmtId="0" fontId="34" fillId="0" borderId="0" xfId="0" applyFont="1" applyAlignment="1">
      <alignment horizontal="left" vertical="center" wrapText="1"/>
    </xf>
    <xf numFmtId="0" fontId="34" fillId="0" borderId="8" xfId="0" applyFont="1" applyBorder="1" applyAlignment="1">
      <alignment vertical="center" wrapText="1"/>
    </xf>
    <xf numFmtId="0" fontId="26" fillId="0" borderId="0" xfId="3" applyFont="1" applyAlignment="1">
      <alignment vertical="center"/>
    </xf>
    <xf numFmtId="0" fontId="27" fillId="0" borderId="0" xfId="0" applyFont="1" applyFill="1" applyBorder="1" applyAlignment="1">
      <alignment vertical="center"/>
    </xf>
    <xf numFmtId="0" fontId="27" fillId="0" borderId="0" xfId="0" applyFont="1" applyBorder="1" applyAlignment="1">
      <alignment horizontal="right" vertical="center"/>
    </xf>
    <xf numFmtId="0" fontId="28" fillId="0" borderId="0" xfId="0" applyFont="1" applyFill="1" applyBorder="1">
      <alignment vertical="center"/>
    </xf>
    <xf numFmtId="0" fontId="41" fillId="0" borderId="0" xfId="0" applyFont="1" applyFill="1" applyBorder="1" applyAlignment="1">
      <alignment horizontal="center" vertical="center"/>
    </xf>
    <xf numFmtId="0" fontId="41" fillId="0" borderId="0" xfId="0" applyFont="1" applyFill="1" applyBorder="1">
      <alignment vertical="center"/>
    </xf>
    <xf numFmtId="0" fontId="27" fillId="0" borderId="0" xfId="0" applyFont="1" applyFill="1" applyBorder="1" applyAlignment="1">
      <alignment vertical="top" wrapText="1"/>
    </xf>
    <xf numFmtId="0" fontId="27" fillId="0" borderId="0" xfId="0" applyFont="1" applyBorder="1" applyAlignment="1">
      <alignment vertical="top"/>
    </xf>
    <xf numFmtId="0" fontId="27" fillId="2" borderId="0" xfId="0" applyFont="1" applyFill="1" applyBorder="1">
      <alignment vertical="center"/>
    </xf>
    <xf numFmtId="0" fontId="27" fillId="2" borderId="0" xfId="0" applyFont="1" applyFill="1" applyBorder="1" applyAlignment="1">
      <alignment vertical="center"/>
    </xf>
    <xf numFmtId="0" fontId="27" fillId="0" borderId="10" xfId="0" applyFont="1" applyBorder="1">
      <alignment vertical="center"/>
    </xf>
    <xf numFmtId="0" fontId="27" fillId="0" borderId="25" xfId="0" applyFont="1" applyBorder="1">
      <alignment vertical="center"/>
    </xf>
    <xf numFmtId="0" fontId="27" fillId="0" borderId="19" xfId="0" applyFont="1" applyBorder="1">
      <alignment vertical="center"/>
    </xf>
    <xf numFmtId="0" fontId="27" fillId="0" borderId="154" xfId="0" applyFont="1" applyBorder="1">
      <alignment vertical="center"/>
    </xf>
    <xf numFmtId="0" fontId="27" fillId="0" borderId="8" xfId="0" applyFont="1" applyBorder="1" applyAlignment="1">
      <alignment horizontal="center" vertical="center"/>
    </xf>
    <xf numFmtId="0" fontId="27" fillId="0" borderId="51" xfId="0" applyFont="1" applyBorder="1" applyAlignment="1">
      <alignment horizontal="center" vertical="center"/>
    </xf>
    <xf numFmtId="0" fontId="27" fillId="2" borderId="8" xfId="0" applyFont="1" applyFill="1" applyBorder="1" applyAlignment="1">
      <alignment horizontal="center" vertical="center"/>
    </xf>
    <xf numFmtId="0" fontId="27" fillId="2" borderId="9" xfId="0" applyFont="1" applyFill="1" applyBorder="1" applyAlignment="1">
      <alignment horizontal="center" vertical="center"/>
    </xf>
    <xf numFmtId="0" fontId="27" fillId="0" borderId="17" xfId="0" applyFont="1" applyBorder="1" applyAlignment="1">
      <alignment horizontal="center" vertical="center"/>
    </xf>
    <xf numFmtId="0" fontId="27" fillId="0" borderId="0" xfId="0" applyFont="1" applyBorder="1" applyAlignment="1">
      <alignment horizontal="center" vertical="center" textRotation="255"/>
    </xf>
    <xf numFmtId="0" fontId="27" fillId="0" borderId="138" xfId="0" applyFont="1" applyBorder="1" applyAlignment="1">
      <alignment horizontal="center" vertical="center" textRotation="255" shrinkToFit="1"/>
    </xf>
    <xf numFmtId="0" fontId="27" fillId="2" borderId="18" xfId="0" applyFont="1" applyFill="1" applyBorder="1" applyAlignment="1">
      <alignment horizontal="center" vertical="center"/>
    </xf>
    <xf numFmtId="0" fontId="41" fillId="0" borderId="0" xfId="0" applyFont="1" applyFill="1" applyBorder="1" applyAlignment="1">
      <alignment horizontal="right" vertical="center"/>
    </xf>
    <xf numFmtId="0" fontId="27" fillId="2" borderId="8" xfId="0" applyFont="1" applyFill="1" applyBorder="1" applyAlignment="1">
      <alignment vertical="center"/>
    </xf>
    <xf numFmtId="0" fontId="27" fillId="2" borderId="17" xfId="0" applyFont="1" applyFill="1" applyBorder="1" applyAlignment="1">
      <alignment vertical="center"/>
    </xf>
    <xf numFmtId="0" fontId="27" fillId="0" borderId="0" xfId="0" applyFont="1" applyFill="1" applyBorder="1" applyAlignment="1">
      <alignment horizontal="center" vertical="center"/>
    </xf>
    <xf numFmtId="0" fontId="34" fillId="0" borderId="0" xfId="0" applyFont="1" applyAlignment="1">
      <alignment horizontal="left" vertical="center"/>
    </xf>
    <xf numFmtId="49" fontId="34" fillId="2" borderId="27" xfId="0" applyNumberFormat="1" applyFont="1" applyFill="1" applyBorder="1" applyAlignment="1">
      <alignment horizontal="left" vertical="center"/>
    </xf>
    <xf numFmtId="0" fontId="34" fillId="0" borderId="0" xfId="0" applyFont="1" applyAlignment="1">
      <alignment horizontal="left" vertical="center" wrapText="1"/>
    </xf>
    <xf numFmtId="49" fontId="34" fillId="2" borderId="27" xfId="0" applyNumberFormat="1" applyFont="1" applyFill="1" applyBorder="1" applyAlignment="1">
      <alignment horizontal="center" vertical="center" shrinkToFit="1"/>
    </xf>
    <xf numFmtId="0" fontId="34" fillId="2" borderId="27" xfId="0" applyFont="1" applyFill="1" applyBorder="1" applyAlignment="1">
      <alignment vertical="center" shrinkToFit="1"/>
    </xf>
    <xf numFmtId="0" fontId="34" fillId="0" borderId="0" xfId="0" quotePrefix="1" applyFont="1" applyAlignment="1">
      <alignment horizontal="center" vertical="center"/>
    </xf>
    <xf numFmtId="0" fontId="27" fillId="0" borderId="0" xfId="0" applyFont="1" applyAlignment="1">
      <alignment horizontal="center" vertical="center"/>
    </xf>
    <xf numFmtId="0" fontId="27" fillId="2" borderId="27" xfId="0" applyFont="1" applyFill="1" applyBorder="1" applyAlignment="1">
      <alignment horizontal="center" vertical="center" shrinkToFit="1"/>
    </xf>
    <xf numFmtId="0" fontId="27" fillId="0" borderId="0" xfId="0" applyFont="1" applyAlignment="1">
      <alignment horizontal="left" vertical="center"/>
    </xf>
    <xf numFmtId="0" fontId="27" fillId="2" borderId="27" xfId="0" applyFont="1" applyFill="1" applyBorder="1" applyAlignment="1">
      <alignment vertical="center" shrinkToFit="1"/>
    </xf>
    <xf numFmtId="0" fontId="27" fillId="0" borderId="0" xfId="0" applyFont="1" applyAlignment="1">
      <alignment vertical="center" shrinkToFit="1"/>
    </xf>
    <xf numFmtId="0" fontId="27" fillId="2" borderId="27" xfId="0" applyFont="1" applyFill="1" applyBorder="1" applyAlignment="1">
      <alignment horizontal="center" vertical="center"/>
    </xf>
    <xf numFmtId="49" fontId="30" fillId="2" borderId="27" xfId="0" applyNumberFormat="1" applyFont="1" applyFill="1" applyBorder="1" applyAlignment="1">
      <alignment horizontal="center" vertical="center"/>
    </xf>
    <xf numFmtId="49" fontId="27" fillId="2" borderId="27" xfId="0" applyNumberFormat="1" applyFont="1" applyFill="1" applyBorder="1" applyAlignment="1">
      <alignment horizontal="center" vertical="center"/>
    </xf>
    <xf numFmtId="49" fontId="27" fillId="2" borderId="27" xfId="0" applyNumberFormat="1" applyFont="1" applyFill="1" applyBorder="1" applyAlignment="1">
      <alignment vertical="center"/>
    </xf>
    <xf numFmtId="0" fontId="32" fillId="0" borderId="0" xfId="0" quotePrefix="1" applyFont="1" applyAlignment="1">
      <alignment horizontal="center" vertical="center"/>
    </xf>
    <xf numFmtId="0" fontId="33" fillId="0" borderId="0" xfId="0" applyFont="1" applyAlignment="1">
      <alignment horizontal="center" vertical="center"/>
    </xf>
    <xf numFmtId="49" fontId="27" fillId="2" borderId="27" xfId="0" applyNumberFormat="1" applyFont="1" applyFill="1" applyBorder="1" applyAlignment="1">
      <alignment horizontal="center" vertical="center" shrinkToFit="1"/>
    </xf>
    <xf numFmtId="181" fontId="31" fillId="2" borderId="27" xfId="0" applyNumberFormat="1" applyFont="1" applyFill="1" applyBorder="1" applyAlignment="1">
      <alignment horizontal="center" vertical="center"/>
    </xf>
    <xf numFmtId="182" fontId="31" fillId="2" borderId="27" xfId="0" applyNumberFormat="1" applyFont="1" applyFill="1" applyBorder="1" applyAlignment="1">
      <alignment horizontal="center" vertical="center"/>
    </xf>
    <xf numFmtId="0" fontId="35" fillId="0" borderId="138" xfId="3" applyFont="1" applyBorder="1" applyAlignment="1">
      <alignment horizontal="center" vertical="center" shrinkToFit="1"/>
    </xf>
    <xf numFmtId="0" fontId="35" fillId="0" borderId="139" xfId="3" applyFont="1" applyBorder="1" applyAlignment="1">
      <alignment horizontal="center" vertical="center" shrinkToFit="1"/>
    </xf>
    <xf numFmtId="0" fontId="35" fillId="0" borderId="13" xfId="3" applyFont="1" applyBorder="1" applyAlignment="1">
      <alignment horizontal="center" vertical="center" shrinkToFit="1"/>
    </xf>
    <xf numFmtId="57" fontId="29" fillId="2" borderId="140" xfId="3" applyNumberFormat="1" applyFont="1" applyFill="1" applyBorder="1" applyAlignment="1">
      <alignment horizontal="center" vertical="center"/>
    </xf>
    <xf numFmtId="0" fontId="35" fillId="2" borderId="117" xfId="3" applyFont="1" applyFill="1" applyBorder="1" applyAlignment="1">
      <alignment horizontal="center" vertical="center"/>
    </xf>
    <xf numFmtId="0" fontId="35" fillId="2" borderId="120" xfId="3" applyFont="1" applyFill="1" applyBorder="1" applyAlignment="1">
      <alignment horizontal="center" vertical="center"/>
    </xf>
    <xf numFmtId="0" fontId="35" fillId="2" borderId="105" xfId="3" applyFont="1" applyFill="1" applyBorder="1" applyAlignment="1">
      <alignment horizontal="center" vertical="center"/>
    </xf>
    <xf numFmtId="0" fontId="35" fillId="2" borderId="122" xfId="3" applyFont="1" applyFill="1" applyBorder="1" applyAlignment="1">
      <alignment horizontal="center" vertical="center"/>
    </xf>
    <xf numFmtId="57" fontId="29" fillId="2" borderId="105" xfId="3" applyNumberFormat="1" applyFont="1" applyFill="1" applyBorder="1" applyAlignment="1">
      <alignment horizontal="center" vertical="center"/>
    </xf>
    <xf numFmtId="0" fontId="35" fillId="0" borderId="128" xfId="3" applyFont="1" applyBorder="1" applyAlignment="1">
      <alignment horizontal="center" vertical="center" wrapText="1"/>
    </xf>
    <xf numFmtId="0" fontId="35" fillId="0" borderId="129" xfId="3" applyFont="1" applyBorder="1" applyAlignment="1">
      <alignment horizontal="center" vertical="center" wrapText="1"/>
    </xf>
    <xf numFmtId="0" fontId="35" fillId="0" borderId="131" xfId="3" applyFont="1" applyBorder="1" applyAlignment="1">
      <alignment horizontal="center" vertical="center" wrapText="1"/>
    </xf>
    <xf numFmtId="0" fontId="35" fillId="0" borderId="105" xfId="3" applyFont="1" applyBorder="1" applyAlignment="1">
      <alignment horizontal="center" vertical="center" wrapText="1"/>
    </xf>
    <xf numFmtId="0" fontId="35" fillId="0" borderId="137" xfId="3" applyFont="1" applyBorder="1" applyAlignment="1">
      <alignment horizontal="center" vertical="center" wrapText="1"/>
    </xf>
    <xf numFmtId="0" fontId="35" fillId="0" borderId="117" xfId="3" applyFont="1" applyBorder="1" applyAlignment="1">
      <alignment horizontal="center" vertical="center" wrapText="1"/>
    </xf>
    <xf numFmtId="57" fontId="29" fillId="2" borderId="129" xfId="3" applyNumberFormat="1" applyFont="1" applyFill="1" applyBorder="1" applyAlignment="1">
      <alignment horizontal="center" vertical="center"/>
    </xf>
    <xf numFmtId="0" fontId="35" fillId="2" borderId="129" xfId="3" applyFont="1" applyFill="1" applyBorder="1" applyAlignment="1">
      <alignment horizontal="center" vertical="center"/>
    </xf>
    <xf numFmtId="0" fontId="35" fillId="2" borderId="130" xfId="3" applyFont="1" applyFill="1" applyBorder="1" applyAlignment="1">
      <alignment horizontal="center" vertical="center"/>
    </xf>
    <xf numFmtId="57" fontId="29" fillId="2" borderId="117" xfId="3" applyNumberFormat="1" applyFont="1" applyFill="1" applyBorder="1" applyAlignment="1">
      <alignment horizontal="center" vertical="center"/>
    </xf>
    <xf numFmtId="57" fontId="29" fillId="2" borderId="133" xfId="3" applyNumberFormat="1" applyFont="1" applyFill="1" applyBorder="1" applyAlignment="1">
      <alignment horizontal="center" vertical="center"/>
    </xf>
    <xf numFmtId="0" fontId="35" fillId="2" borderId="133" xfId="3" applyFont="1" applyFill="1" applyBorder="1" applyAlignment="1">
      <alignment horizontal="center" vertical="center"/>
    </xf>
    <xf numFmtId="0" fontId="35" fillId="2" borderId="134" xfId="3" applyFont="1" applyFill="1" applyBorder="1" applyAlignment="1">
      <alignment horizontal="center" vertical="center"/>
    </xf>
    <xf numFmtId="0" fontId="35" fillId="0" borderId="136" xfId="3" applyFont="1" applyBorder="1" applyAlignment="1">
      <alignment horizontal="center" vertical="center" wrapText="1"/>
    </xf>
    <xf numFmtId="0" fontId="35" fillId="0" borderId="104" xfId="3" applyFont="1" applyBorder="1" applyAlignment="1">
      <alignment horizontal="center" vertical="center" wrapText="1"/>
    </xf>
    <xf numFmtId="57" fontId="29" fillId="2" borderId="104" xfId="3" applyNumberFormat="1" applyFont="1" applyFill="1" applyBorder="1" applyAlignment="1">
      <alignment horizontal="center" vertical="center"/>
    </xf>
    <xf numFmtId="0" fontId="35" fillId="2" borderId="104" xfId="3" applyFont="1" applyFill="1" applyBorder="1" applyAlignment="1">
      <alignment horizontal="center" vertical="center"/>
    </xf>
    <xf numFmtId="0" fontId="35" fillId="2" borderId="135" xfId="3" applyFont="1" applyFill="1" applyBorder="1" applyAlignment="1">
      <alignment horizontal="center" vertical="center"/>
    </xf>
    <xf numFmtId="0" fontId="35" fillId="0" borderId="132" xfId="3" applyFont="1" applyBorder="1" applyAlignment="1">
      <alignment horizontal="center" vertical="center" wrapText="1"/>
    </xf>
    <xf numFmtId="0" fontId="35" fillId="0" borderId="133" xfId="3" applyFont="1" applyBorder="1" applyAlignment="1">
      <alignment horizontal="center" vertical="center" wrapText="1"/>
    </xf>
    <xf numFmtId="0" fontId="36" fillId="2" borderId="100" xfId="3" applyFont="1" applyFill="1" applyBorder="1" applyAlignment="1">
      <alignment horizontal="center" vertical="center"/>
    </xf>
    <xf numFmtId="0" fontId="35" fillId="0" borderId="4" xfId="3" applyFont="1" applyBorder="1" applyAlignment="1">
      <alignment horizontal="center" vertical="center" wrapText="1"/>
    </xf>
    <xf numFmtId="0" fontId="35" fillId="0" borderId="2" xfId="3" applyFont="1" applyBorder="1" applyAlignment="1">
      <alignment horizontal="center" vertical="center" wrapText="1"/>
    </xf>
    <xf numFmtId="0" fontId="35" fillId="0" borderId="20" xfId="3" applyFont="1" applyBorder="1" applyAlignment="1">
      <alignment horizontal="center" vertical="center" wrapText="1"/>
    </xf>
    <xf numFmtId="0" fontId="35" fillId="0" borderId="14" xfId="3" applyFont="1" applyBorder="1" applyAlignment="1">
      <alignment horizontal="center" vertical="center" wrapText="1"/>
    </xf>
    <xf numFmtId="0" fontId="35" fillId="0" borderId="123" xfId="3" applyFont="1" applyBorder="1" applyAlignment="1">
      <alignment horizontal="left" vertical="center" wrapText="1"/>
    </xf>
    <xf numFmtId="0" fontId="35" fillId="0" borderId="2" xfId="3" applyFont="1" applyBorder="1" applyAlignment="1">
      <alignment horizontal="left" vertical="center" wrapText="1"/>
    </xf>
    <xf numFmtId="0" fontId="35" fillId="0" borderId="3" xfId="3" applyFont="1" applyBorder="1" applyAlignment="1">
      <alignment horizontal="left" vertical="center" wrapText="1"/>
    </xf>
    <xf numFmtId="0" fontId="36" fillId="2" borderId="14" xfId="3" applyFont="1" applyFill="1" applyBorder="1" applyAlignment="1">
      <alignment horizontal="center" vertical="center"/>
    </xf>
    <xf numFmtId="0" fontId="36" fillId="2" borderId="97" xfId="3" applyFont="1" applyFill="1" applyBorder="1" applyAlignment="1">
      <alignment horizontal="left" vertical="center"/>
    </xf>
    <xf numFmtId="0" fontId="36" fillId="2" borderId="97" xfId="3" applyFont="1" applyFill="1" applyBorder="1" applyAlignment="1">
      <alignment horizontal="center" vertical="center"/>
    </xf>
    <xf numFmtId="0" fontId="35" fillId="0" borderId="4" xfId="3" applyFont="1" applyBorder="1" applyAlignment="1">
      <alignment horizontal="center" vertical="center" textRotation="255" wrapText="1"/>
    </xf>
    <xf numFmtId="0" fontId="35" fillId="0" borderId="2" xfId="3" applyFont="1" applyBorder="1" applyAlignment="1">
      <alignment horizontal="center" vertical="center" textRotation="255" wrapText="1"/>
    </xf>
    <xf numFmtId="0" fontId="35" fillId="0" borderId="12" xfId="3" applyFont="1" applyBorder="1" applyAlignment="1">
      <alignment horizontal="center" vertical="center" textRotation="255" wrapText="1"/>
    </xf>
    <xf numFmtId="0" fontId="35" fillId="0" borderId="0" xfId="3" applyFont="1" applyBorder="1" applyAlignment="1">
      <alignment horizontal="center" vertical="center" textRotation="255" wrapText="1"/>
    </xf>
    <xf numFmtId="0" fontId="35" fillId="0" borderId="20" xfId="3" applyFont="1" applyBorder="1" applyAlignment="1">
      <alignment horizontal="center" vertical="center" textRotation="255" wrapText="1"/>
    </xf>
    <xf numFmtId="0" fontId="35" fillId="0" borderId="14" xfId="3" applyFont="1" applyBorder="1" applyAlignment="1">
      <alignment horizontal="center" vertical="center" textRotation="255" wrapText="1"/>
    </xf>
    <xf numFmtId="0" fontId="35" fillId="0" borderId="124" xfId="3" applyFont="1" applyBorder="1" applyAlignment="1">
      <alignment horizontal="center" vertical="center" wrapText="1"/>
    </xf>
    <xf numFmtId="0" fontId="35" fillId="0" borderId="125" xfId="3" applyFont="1" applyBorder="1" applyAlignment="1">
      <alignment horizontal="center" vertical="center" wrapText="1"/>
    </xf>
    <xf numFmtId="0" fontId="29" fillId="0" borderId="126" xfId="3" applyFont="1" applyBorder="1" applyAlignment="1">
      <alignment horizontal="center" vertical="center"/>
    </xf>
    <xf numFmtId="0" fontId="29" fillId="0" borderId="127" xfId="3" applyFont="1" applyBorder="1" applyAlignment="1">
      <alignment horizontal="center" vertical="center"/>
    </xf>
    <xf numFmtId="0" fontId="32" fillId="0" borderId="113" xfId="3" applyFont="1" applyFill="1" applyBorder="1" applyAlignment="1">
      <alignment horizontal="center" vertical="center"/>
    </xf>
    <xf numFmtId="0" fontId="32" fillId="0" borderId="114" xfId="3" applyFont="1" applyFill="1" applyBorder="1" applyAlignment="1">
      <alignment horizontal="center" vertical="center"/>
    </xf>
    <xf numFmtId="0" fontId="32" fillId="0" borderId="115" xfId="3" applyFont="1" applyFill="1" applyBorder="1" applyAlignment="1">
      <alignment horizontal="center" vertical="center"/>
    </xf>
    <xf numFmtId="0" fontId="36" fillId="2" borderId="99" xfId="3" applyFont="1" applyFill="1" applyBorder="1" applyAlignment="1">
      <alignment horizontal="center" vertical="center"/>
    </xf>
    <xf numFmtId="0" fontId="35" fillId="2" borderId="100" xfId="3" applyFont="1" applyFill="1" applyBorder="1" applyAlignment="1">
      <alignment horizontal="center" vertical="center"/>
    </xf>
    <xf numFmtId="0" fontId="35" fillId="2" borderId="101" xfId="3" applyFont="1" applyFill="1" applyBorder="1" applyAlignment="1">
      <alignment horizontal="center" vertical="center"/>
    </xf>
    <xf numFmtId="0" fontId="36" fillId="2" borderId="100" xfId="3" applyFont="1" applyFill="1" applyBorder="1" applyAlignment="1">
      <alignment vertical="center" shrinkToFit="1"/>
    </xf>
    <xf numFmtId="0" fontId="36" fillId="2" borderId="98" xfId="3" applyFont="1" applyFill="1" applyBorder="1" applyAlignment="1">
      <alignment vertical="center" shrinkToFit="1"/>
    </xf>
    <xf numFmtId="0" fontId="36" fillId="0" borderId="99" xfId="3" applyFont="1" applyBorder="1" applyAlignment="1">
      <alignment horizontal="center" vertical="center" wrapText="1"/>
    </xf>
    <xf numFmtId="0" fontId="36" fillId="0" borderId="100" xfId="3" applyFont="1" applyBorder="1" applyAlignment="1">
      <alignment horizontal="center" vertical="center"/>
    </xf>
    <xf numFmtId="0" fontId="36" fillId="0" borderId="98" xfId="3" applyFont="1" applyBorder="1" applyAlignment="1">
      <alignment horizontal="center" vertical="center"/>
    </xf>
    <xf numFmtId="0" fontId="35" fillId="2" borderId="99" xfId="3" applyFont="1" applyFill="1" applyBorder="1" applyAlignment="1">
      <alignment horizontal="center" vertical="center" shrinkToFit="1"/>
    </xf>
    <xf numFmtId="0" fontId="35" fillId="2" borderId="100" xfId="3" applyFont="1" applyFill="1" applyBorder="1" applyAlignment="1">
      <alignment horizontal="center" vertical="center" shrinkToFit="1"/>
    </xf>
    <xf numFmtId="0" fontId="35" fillId="2" borderId="101" xfId="3" applyFont="1" applyFill="1" applyBorder="1" applyAlignment="1">
      <alignment horizontal="center" vertical="center" shrinkToFit="1"/>
    </xf>
    <xf numFmtId="0" fontId="35" fillId="0" borderId="117" xfId="3" applyFont="1" applyBorder="1" applyAlignment="1">
      <alignment horizontal="center" vertical="center"/>
    </xf>
    <xf numFmtId="0" fontId="36" fillId="2" borderId="119" xfId="3" applyFont="1" applyFill="1" applyBorder="1" applyAlignment="1">
      <alignment horizontal="left" vertical="top"/>
    </xf>
    <xf numFmtId="0" fontId="35" fillId="2" borderId="119" xfId="3" applyFont="1" applyFill="1" applyBorder="1" applyAlignment="1">
      <alignment horizontal="left" vertical="top"/>
    </xf>
    <xf numFmtId="0" fontId="35" fillId="2" borderId="117" xfId="3" applyFont="1" applyFill="1" applyBorder="1" applyAlignment="1">
      <alignment horizontal="left" vertical="top"/>
    </xf>
    <xf numFmtId="0" fontId="35" fillId="2" borderId="120" xfId="3" applyFont="1" applyFill="1" applyBorder="1" applyAlignment="1">
      <alignment horizontal="left" vertical="top"/>
    </xf>
    <xf numFmtId="0" fontId="35" fillId="0" borderId="107" xfId="3" applyFont="1" applyBorder="1" applyAlignment="1">
      <alignment horizontal="center" vertical="center" wrapText="1"/>
    </xf>
    <xf numFmtId="0" fontId="35" fillId="0" borderId="108" xfId="3" applyFont="1" applyBorder="1" applyAlignment="1">
      <alignment horizontal="center" vertical="center"/>
    </xf>
    <xf numFmtId="0" fontId="35" fillId="0" borderId="112" xfId="3" applyFont="1" applyBorder="1" applyAlignment="1">
      <alignment horizontal="center" vertical="center"/>
    </xf>
    <xf numFmtId="0" fontId="35" fillId="0" borderId="105" xfId="3" applyFont="1" applyBorder="1" applyAlignment="1">
      <alignment horizontal="center" vertical="center"/>
    </xf>
    <xf numFmtId="0" fontId="35" fillId="0" borderId="116" xfId="3" applyFont="1" applyBorder="1" applyAlignment="1">
      <alignment horizontal="center" vertical="center"/>
    </xf>
    <xf numFmtId="0" fontId="35" fillId="2" borderId="108" xfId="3" applyFont="1" applyFill="1" applyBorder="1" applyAlignment="1">
      <alignment vertical="center" wrapText="1"/>
    </xf>
    <xf numFmtId="0" fontId="35" fillId="2" borderId="121" xfId="3" applyFont="1" applyFill="1" applyBorder="1" applyAlignment="1">
      <alignment vertical="center" wrapText="1"/>
    </xf>
    <xf numFmtId="0" fontId="35" fillId="2" borderId="105" xfId="3" applyFont="1" applyFill="1" applyBorder="1" applyAlignment="1">
      <alignment vertical="center" wrapText="1"/>
    </xf>
    <xf numFmtId="0" fontId="35" fillId="2" borderId="122" xfId="3" applyFont="1" applyFill="1" applyBorder="1" applyAlignment="1">
      <alignment vertical="center" wrapText="1"/>
    </xf>
    <xf numFmtId="0" fontId="35" fillId="2" borderId="117" xfId="3" applyFont="1" applyFill="1" applyBorder="1" applyAlignment="1">
      <alignment vertical="center" wrapText="1"/>
    </xf>
    <xf numFmtId="0" fontId="35" fillId="2" borderId="120" xfId="3" applyFont="1" applyFill="1" applyBorder="1" applyAlignment="1">
      <alignment vertical="center" wrapText="1"/>
    </xf>
    <xf numFmtId="0" fontId="36" fillId="2" borderId="100" xfId="3" applyFont="1" applyFill="1" applyBorder="1" applyAlignment="1">
      <alignment horizontal="left" vertical="center" shrinkToFit="1"/>
    </xf>
    <xf numFmtId="0" fontId="36" fillId="2" borderId="101" xfId="3" applyFont="1" applyFill="1" applyBorder="1" applyAlignment="1">
      <alignment vertical="center" shrinkToFit="1"/>
    </xf>
    <xf numFmtId="0" fontId="35" fillId="0" borderId="102" xfId="3" applyFont="1" applyBorder="1" applyAlignment="1">
      <alignment horizontal="center" vertical="center" wrapText="1"/>
    </xf>
    <xf numFmtId="0" fontId="35" fillId="0" borderId="103" xfId="3" applyFont="1" applyBorder="1" applyAlignment="1">
      <alignment horizontal="center" vertical="center" wrapText="1"/>
    </xf>
    <xf numFmtId="0" fontId="35" fillId="0" borderId="118" xfId="3" applyFont="1" applyBorder="1" applyAlignment="1">
      <alignment horizontal="center" vertical="center" wrapText="1"/>
    </xf>
    <xf numFmtId="0" fontId="35" fillId="0" borderId="99" xfId="3" applyFont="1" applyBorder="1" applyAlignment="1">
      <alignment horizontal="center" vertical="center" shrinkToFit="1"/>
    </xf>
    <xf numFmtId="0" fontId="35" fillId="0" borderId="100" xfId="3" applyFont="1" applyBorder="1" applyAlignment="1">
      <alignment horizontal="center" vertical="center" shrinkToFit="1"/>
    </xf>
    <xf numFmtId="0" fontId="36" fillId="0" borderId="99" xfId="3" applyFont="1" applyFill="1" applyBorder="1" applyAlignment="1">
      <alignment horizontal="center" vertical="center" shrinkToFit="1"/>
    </xf>
    <xf numFmtId="0" fontId="36" fillId="0" borderId="100" xfId="3" applyFont="1" applyFill="1" applyBorder="1" applyAlignment="1">
      <alignment horizontal="center" vertical="center" shrinkToFit="1"/>
    </xf>
    <xf numFmtId="0" fontId="36" fillId="0" borderId="98" xfId="3" applyFont="1" applyFill="1" applyBorder="1" applyAlignment="1">
      <alignment horizontal="center" vertical="center" shrinkToFit="1"/>
    </xf>
    <xf numFmtId="0" fontId="29" fillId="0" borderId="99" xfId="3" applyFont="1" applyBorder="1" applyAlignment="1">
      <alignment horizontal="center" vertical="center" shrinkToFit="1"/>
    </xf>
    <xf numFmtId="0" fontId="29" fillId="0" borderId="100" xfId="3" applyFont="1" applyBorder="1" applyAlignment="1">
      <alignment horizontal="center" vertical="center" shrinkToFit="1"/>
    </xf>
    <xf numFmtId="0" fontId="29" fillId="0" borderId="98" xfId="3" applyFont="1" applyBorder="1" applyAlignment="1">
      <alignment horizontal="center" vertical="center" shrinkToFit="1"/>
    </xf>
    <xf numFmtId="49" fontId="35" fillId="2" borderId="99" xfId="3" applyNumberFormat="1" applyFont="1" applyFill="1" applyBorder="1" applyAlignment="1">
      <alignment horizontal="center" vertical="center" shrinkToFit="1"/>
    </xf>
    <xf numFmtId="49" fontId="35" fillId="2" borderId="100" xfId="3" applyNumberFormat="1" applyFont="1" applyFill="1" applyBorder="1" applyAlignment="1">
      <alignment horizontal="center" vertical="center" shrinkToFit="1"/>
    </xf>
    <xf numFmtId="0" fontId="35" fillId="0" borderId="100" xfId="3" applyFont="1" applyFill="1" applyBorder="1" applyAlignment="1">
      <alignment horizontal="center" vertical="center"/>
    </xf>
    <xf numFmtId="49" fontId="35" fillId="2" borderId="98" xfId="3" applyNumberFormat="1" applyFont="1" applyFill="1" applyBorder="1" applyAlignment="1">
      <alignment horizontal="center" vertical="center" shrinkToFit="1"/>
    </xf>
    <xf numFmtId="0" fontId="26" fillId="0" borderId="0" xfId="3" applyFont="1" applyAlignment="1">
      <alignment horizontal="center" vertical="center"/>
    </xf>
    <xf numFmtId="0" fontId="35" fillId="0" borderId="108" xfId="3" applyFont="1" applyBorder="1" applyAlignment="1">
      <alignment horizontal="center" vertical="center" wrapText="1"/>
    </xf>
    <xf numFmtId="0" fontId="35" fillId="0" borderId="112" xfId="3" applyFont="1" applyBorder="1" applyAlignment="1">
      <alignment horizontal="center" vertical="center" wrapText="1"/>
    </xf>
    <xf numFmtId="0" fontId="35" fillId="0" borderId="116" xfId="3" applyFont="1" applyBorder="1" applyAlignment="1">
      <alignment horizontal="center" vertical="center" wrapText="1"/>
    </xf>
    <xf numFmtId="0" fontId="29" fillId="0" borderId="109" xfId="3" applyFont="1" applyBorder="1" applyAlignment="1">
      <alignment horizontal="center" vertical="center"/>
    </xf>
    <xf numFmtId="0" fontId="29" fillId="0" borderId="110" xfId="3" applyFont="1" applyBorder="1" applyAlignment="1">
      <alignment horizontal="center" vertical="center"/>
    </xf>
    <xf numFmtId="0" fontId="36" fillId="2" borderId="109" xfId="3" applyFont="1" applyFill="1" applyBorder="1" applyAlignment="1">
      <alignment vertical="center" shrinkToFit="1"/>
    </xf>
    <xf numFmtId="0" fontId="36" fillId="2" borderId="110" xfId="3" applyFont="1" applyFill="1" applyBorder="1" applyAlignment="1">
      <alignment vertical="center" shrinkToFit="1"/>
    </xf>
    <xf numFmtId="0" fontId="36" fillId="2" borderId="111" xfId="3" applyFont="1" applyFill="1" applyBorder="1" applyAlignment="1">
      <alignment vertical="center" shrinkToFit="1"/>
    </xf>
    <xf numFmtId="0" fontId="35" fillId="0" borderId="99" xfId="3" applyFont="1" applyBorder="1" applyAlignment="1">
      <alignment horizontal="center" vertical="center"/>
    </xf>
    <xf numFmtId="0" fontId="35" fillId="0" borderId="100" xfId="3" applyFont="1" applyBorder="1" applyAlignment="1">
      <alignment horizontal="center" vertical="center"/>
    </xf>
    <xf numFmtId="0" fontId="32" fillId="2" borderId="99" xfId="3" applyFont="1" applyFill="1" applyBorder="1" applyAlignment="1">
      <alignment vertical="center" shrinkToFit="1"/>
    </xf>
    <xf numFmtId="0" fontId="32" fillId="2" borderId="100" xfId="3" applyFont="1" applyFill="1" applyBorder="1" applyAlignment="1">
      <alignment vertical="center" shrinkToFit="1"/>
    </xf>
    <xf numFmtId="0" fontId="32" fillId="2" borderId="101" xfId="3" applyFont="1" applyFill="1" applyBorder="1" applyAlignment="1">
      <alignment vertical="center" shrinkToFit="1"/>
    </xf>
    <xf numFmtId="0" fontId="35" fillId="0" borderId="96" xfId="3" applyFont="1" applyBorder="1" applyAlignment="1">
      <alignment horizontal="center" vertical="center" wrapText="1"/>
    </xf>
    <xf numFmtId="0" fontId="35" fillId="0" borderId="97" xfId="3" applyFont="1" applyBorder="1" applyAlignment="1">
      <alignment horizontal="center" vertical="center" wrapText="1"/>
    </xf>
    <xf numFmtId="0" fontId="36" fillId="0" borderId="99" xfId="3" applyFont="1" applyFill="1" applyBorder="1" applyAlignment="1">
      <alignment horizontal="center" vertical="center"/>
    </xf>
    <xf numFmtId="0" fontId="36" fillId="0" borderId="100" xfId="3" applyFont="1" applyFill="1" applyBorder="1" applyAlignment="1">
      <alignment horizontal="center" vertical="center"/>
    </xf>
    <xf numFmtId="181" fontId="32" fillId="2" borderId="99" xfId="3" applyNumberFormat="1" applyFont="1" applyFill="1" applyBorder="1" applyAlignment="1">
      <alignment horizontal="center" vertical="center"/>
    </xf>
    <xf numFmtId="181" fontId="32" fillId="2" borderId="100" xfId="3" applyNumberFormat="1" applyFont="1" applyFill="1" applyBorder="1" applyAlignment="1">
      <alignment horizontal="center" vertical="center"/>
    </xf>
    <xf numFmtId="0" fontId="32" fillId="0" borderId="100" xfId="3" applyFont="1" applyFill="1" applyBorder="1" applyAlignment="1">
      <alignment horizontal="center" vertical="center"/>
    </xf>
    <xf numFmtId="49" fontId="35" fillId="2" borderId="101" xfId="3" applyNumberFormat="1" applyFont="1" applyFill="1" applyBorder="1" applyAlignment="1">
      <alignment horizontal="center" vertical="center" shrinkToFit="1"/>
    </xf>
    <xf numFmtId="182" fontId="32" fillId="2" borderId="100" xfId="3" applyNumberFormat="1" applyFont="1" applyFill="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41" xfId="0" applyFont="1" applyBorder="1" applyAlignment="1">
      <alignment horizontal="center" vertical="center"/>
    </xf>
    <xf numFmtId="0" fontId="27" fillId="0" borderId="51" xfId="0" applyFont="1" applyBorder="1" applyAlignment="1">
      <alignment horizontal="center" vertical="center"/>
    </xf>
    <xf numFmtId="0" fontId="27" fillId="2" borderId="51" xfId="0" applyFont="1" applyFill="1" applyBorder="1" applyAlignment="1">
      <alignment horizontal="center" vertical="center"/>
    </xf>
    <xf numFmtId="0" fontId="27" fillId="2" borderId="34"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10"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0" borderId="0" xfId="0" applyFont="1" applyBorder="1" applyAlignment="1">
      <alignment horizontal="center" vertical="center" wrapText="1"/>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4" xfId="0" applyFont="1" applyFill="1" applyBorder="1" applyAlignment="1">
      <alignment horizontal="center" vertical="center"/>
    </xf>
    <xf numFmtId="0" fontId="27" fillId="0" borderId="0" xfId="0" applyFont="1" applyBorder="1" applyAlignment="1">
      <alignment horizontal="center" vertical="center" textRotation="255"/>
    </xf>
    <xf numFmtId="0" fontId="27" fillId="0" borderId="143" xfId="0" applyFont="1" applyBorder="1" applyAlignment="1">
      <alignment horizontal="center" vertical="center" textRotation="255" shrinkToFit="1"/>
    </xf>
    <xf numFmtId="0" fontId="27" fillId="0" borderId="144" xfId="0" applyFont="1" applyBorder="1" applyAlignment="1">
      <alignment horizontal="center" vertical="center" textRotation="255" shrinkToFit="1"/>
    </xf>
    <xf numFmtId="0" fontId="27" fillId="0" borderId="138" xfId="0" applyFont="1" applyBorder="1" applyAlignment="1">
      <alignment horizontal="center" vertical="center" textRotation="255" shrinkToFit="1"/>
    </xf>
    <xf numFmtId="0" fontId="27" fillId="2" borderId="17" xfId="0" applyFont="1" applyFill="1" applyBorder="1" applyAlignment="1">
      <alignment horizontal="center" vertical="center"/>
    </xf>
    <xf numFmtId="0" fontId="27" fillId="2" borderId="18" xfId="0" applyFont="1" applyFill="1" applyBorder="1" applyAlignment="1">
      <alignment horizontal="center" vertical="center"/>
    </xf>
    <xf numFmtId="0" fontId="27" fillId="2" borderId="139" xfId="0" applyFont="1" applyFill="1" applyBorder="1" applyAlignment="1">
      <alignment horizontal="center" vertical="center"/>
    </xf>
    <xf numFmtId="0" fontId="27" fillId="2" borderId="142" xfId="0" applyFont="1" applyFill="1" applyBorder="1" applyAlignment="1">
      <alignment horizontal="center" vertical="center"/>
    </xf>
    <xf numFmtId="0" fontId="34" fillId="0" borderId="2" xfId="0" applyFont="1" applyBorder="1" applyAlignment="1">
      <alignment horizontal="left" vertical="center" wrapText="1"/>
    </xf>
    <xf numFmtId="0" fontId="34" fillId="0" borderId="11" xfId="0" applyFont="1" applyFill="1" applyBorder="1" applyAlignment="1">
      <alignment vertical="center" wrapText="1"/>
    </xf>
    <xf numFmtId="0" fontId="34" fillId="0" borderId="10" xfId="0" applyFont="1" applyFill="1" applyBorder="1" applyAlignment="1">
      <alignment vertical="center" wrapText="1"/>
    </xf>
    <xf numFmtId="0" fontId="27" fillId="0" borderId="5" xfId="0" applyFont="1" applyFill="1" applyBorder="1" applyAlignment="1">
      <alignment vertical="center" wrapText="1"/>
    </xf>
    <xf numFmtId="0" fontId="27" fillId="0" borderId="30" xfId="0" applyFont="1" applyFill="1" applyBorder="1" applyAlignment="1">
      <alignment vertical="center" wrapText="1"/>
    </xf>
    <xf numFmtId="38" fontId="27" fillId="0" borderId="11" xfId="4" applyFont="1" applyBorder="1" applyAlignment="1">
      <alignment vertical="center"/>
    </xf>
    <xf numFmtId="38" fontId="27" fillId="0" borderId="10" xfId="4" applyFont="1" applyBorder="1" applyAlignment="1">
      <alignment vertical="center"/>
    </xf>
    <xf numFmtId="0" fontId="34" fillId="0" borderId="23" xfId="0" applyFont="1" applyFill="1" applyBorder="1" applyAlignment="1">
      <alignment vertical="center" wrapText="1"/>
    </xf>
    <xf numFmtId="0" fontId="34" fillId="0" borderId="22" xfId="0" applyFont="1" applyFill="1" applyBorder="1" applyAlignment="1">
      <alignment vertical="center" wrapText="1"/>
    </xf>
    <xf numFmtId="0" fontId="27" fillId="0" borderId="44" xfId="0" applyFont="1" applyBorder="1" applyAlignment="1">
      <alignment horizontal="center" vertical="center" textRotation="255"/>
    </xf>
    <xf numFmtId="0" fontId="27" fillId="0" borderId="41" xfId="0" applyFont="1" applyBorder="1" applyAlignment="1">
      <alignment horizontal="center" vertical="center" textRotation="255"/>
    </xf>
    <xf numFmtId="0" fontId="27" fillId="0" borderId="21" xfId="0" applyFont="1" applyBorder="1" applyAlignment="1">
      <alignment horizontal="center" vertical="center" textRotation="255"/>
    </xf>
    <xf numFmtId="38" fontId="27" fillId="2" borderId="8" xfId="4" applyFont="1" applyFill="1" applyBorder="1" applyAlignment="1">
      <alignment horizontal="center" vertical="center"/>
    </xf>
    <xf numFmtId="38" fontId="27" fillId="2" borderId="11" xfId="4" applyFont="1" applyFill="1" applyBorder="1" applyAlignment="1">
      <alignment vertical="center"/>
    </xf>
    <xf numFmtId="38" fontId="27" fillId="2" borderId="10" xfId="4" applyFont="1" applyFill="1" applyBorder="1" applyAlignment="1">
      <alignment vertical="center"/>
    </xf>
    <xf numFmtId="0" fontId="27" fillId="2" borderId="145" xfId="0" applyFont="1" applyFill="1" applyBorder="1" applyAlignment="1">
      <alignment vertical="center" wrapText="1"/>
    </xf>
    <xf numFmtId="0" fontId="27" fillId="2" borderId="146" xfId="0" applyFont="1" applyFill="1" applyBorder="1" applyAlignment="1">
      <alignment vertical="center" wrapText="1"/>
    </xf>
    <xf numFmtId="0" fontId="27" fillId="2" borderId="151" xfId="0" applyFont="1" applyFill="1" applyBorder="1" applyAlignment="1">
      <alignment vertical="center" wrapText="1"/>
    </xf>
    <xf numFmtId="0" fontId="27" fillId="0" borderId="44" xfId="0" applyFont="1" applyBorder="1" applyAlignment="1">
      <alignment horizontal="center" vertical="center" wrapText="1"/>
    </xf>
    <xf numFmtId="0" fontId="27" fillId="0" borderId="41" xfId="0" applyFont="1" applyBorder="1" applyAlignment="1">
      <alignment horizontal="center" vertical="center"/>
    </xf>
    <xf numFmtId="0" fontId="27" fillId="0" borderId="148" xfId="0" applyFont="1" applyBorder="1" applyAlignment="1">
      <alignment horizontal="center" vertical="center"/>
    </xf>
    <xf numFmtId="38" fontId="27" fillId="0" borderId="23" xfId="4" applyFont="1" applyBorder="1" applyAlignment="1">
      <alignment vertical="center"/>
    </xf>
    <xf numFmtId="38" fontId="27" fillId="0" borderId="22" xfId="4" applyFont="1" applyBorder="1" applyAlignment="1">
      <alignment vertical="center"/>
    </xf>
    <xf numFmtId="38" fontId="27" fillId="2" borderId="24" xfId="4" applyFont="1" applyFill="1" applyBorder="1" applyAlignment="1">
      <alignment horizontal="right" vertical="center"/>
    </xf>
    <xf numFmtId="38" fontId="27" fillId="2" borderId="10" xfId="4" applyFont="1" applyFill="1" applyBorder="1" applyAlignment="1">
      <alignment horizontal="right" vertical="center"/>
    </xf>
    <xf numFmtId="0" fontId="27" fillId="0" borderId="26"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0" xfId="0" applyFont="1" applyBorder="1" applyAlignment="1">
      <alignment horizontal="center" vertical="center" wrapText="1"/>
    </xf>
    <xf numFmtId="0" fontId="27" fillId="2" borderId="11" xfId="0" applyFont="1" applyFill="1" applyBorder="1" applyAlignment="1">
      <alignment horizontal="center" vertical="center"/>
    </xf>
    <xf numFmtId="0" fontId="27" fillId="2" borderId="10" xfId="0" applyFont="1" applyFill="1" applyBorder="1" applyAlignment="1">
      <alignment horizontal="center" vertical="center"/>
    </xf>
    <xf numFmtId="0" fontId="27" fillId="0" borderId="7" xfId="0" applyFont="1" applyBorder="1" applyAlignment="1">
      <alignment horizontal="center" vertical="center" textRotation="255"/>
    </xf>
    <xf numFmtId="0" fontId="27" fillId="0" borderId="44" xfId="0" applyFont="1" applyBorder="1" applyAlignment="1">
      <alignment horizontal="center" vertical="center" textRotation="255" wrapText="1"/>
    </xf>
    <xf numFmtId="0" fontId="27" fillId="0" borderId="41" xfId="0" applyFont="1" applyBorder="1" applyAlignment="1">
      <alignment horizontal="center" vertical="center" textRotation="255" wrapText="1"/>
    </xf>
    <xf numFmtId="0" fontId="27" fillId="0" borderId="21" xfId="0" applyFont="1" applyBorder="1" applyAlignment="1">
      <alignment horizontal="center" vertical="center" textRotation="255" wrapText="1"/>
    </xf>
    <xf numFmtId="0" fontId="27" fillId="2" borderId="32" xfId="0" applyFont="1" applyFill="1" applyBorder="1" applyAlignment="1">
      <alignment horizontal="center" vertical="center"/>
    </xf>
    <xf numFmtId="0" fontId="27" fillId="2" borderId="33" xfId="0" applyFont="1" applyFill="1" applyBorder="1" applyAlignment="1">
      <alignment horizontal="center" vertical="center"/>
    </xf>
    <xf numFmtId="0" fontId="27" fillId="2" borderId="45" xfId="0" applyFont="1" applyFill="1" applyBorder="1" applyAlignment="1">
      <alignment horizontal="center" vertical="center"/>
    </xf>
    <xf numFmtId="0" fontId="27" fillId="2" borderId="24" xfId="0" applyFont="1" applyFill="1" applyBorder="1" applyAlignment="1">
      <alignment horizontal="center" vertical="center"/>
    </xf>
    <xf numFmtId="0" fontId="27" fillId="2" borderId="25" xfId="0" applyFont="1" applyFill="1" applyBorder="1" applyAlignment="1">
      <alignment horizontal="center" vertical="center"/>
    </xf>
    <xf numFmtId="0" fontId="34" fillId="0" borderId="11" xfId="0" applyFont="1" applyBorder="1" applyAlignment="1">
      <alignment horizontal="left" vertical="center" wrapText="1"/>
    </xf>
    <xf numFmtId="0" fontId="34" fillId="0" borderId="10" xfId="0" applyFont="1" applyBorder="1" applyAlignment="1">
      <alignment horizontal="left" vertical="center" wrapText="1"/>
    </xf>
    <xf numFmtId="0" fontId="27" fillId="0" borderId="152" xfId="0" applyFont="1" applyBorder="1" applyAlignment="1">
      <alignment horizontal="center" vertical="center"/>
    </xf>
    <xf numFmtId="0" fontId="27" fillId="0" borderId="72" xfId="0" applyFont="1" applyBorder="1" applyAlignment="1">
      <alignment horizontal="center" vertical="center"/>
    </xf>
    <xf numFmtId="0" fontId="27" fillId="0" borderId="38" xfId="0" applyFont="1" applyBorder="1" applyAlignment="1">
      <alignment horizontal="center" vertical="center"/>
    </xf>
    <xf numFmtId="0" fontId="27" fillId="0" borderId="94" xfId="0" applyFont="1" applyBorder="1" applyAlignment="1">
      <alignment horizontal="center" vertical="center"/>
    </xf>
    <xf numFmtId="0" fontId="27" fillId="0" borderId="153" xfId="0" applyFont="1" applyBorder="1" applyAlignment="1">
      <alignment horizontal="center" vertical="center"/>
    </xf>
    <xf numFmtId="0" fontId="27" fillId="0" borderId="16" xfId="0" applyFont="1" applyBorder="1" applyAlignment="1">
      <alignment horizontal="center" vertical="center" textRotation="255"/>
    </xf>
    <xf numFmtId="0" fontId="27" fillId="0" borderId="8" xfId="0" applyFont="1" applyBorder="1" applyAlignment="1">
      <alignment horizontal="center" vertical="center" textRotation="255"/>
    </xf>
    <xf numFmtId="0" fontId="27" fillId="0" borderId="95" xfId="0" applyFont="1" applyBorder="1" applyAlignment="1">
      <alignment horizontal="left" vertical="center"/>
    </xf>
    <xf numFmtId="0" fontId="27" fillId="0" borderId="19" xfId="0" applyFont="1" applyBorder="1" applyAlignment="1">
      <alignment horizontal="left" vertical="center"/>
    </xf>
    <xf numFmtId="0" fontId="27" fillId="2" borderId="95" xfId="0" applyFont="1" applyFill="1" applyBorder="1" applyAlignment="1">
      <alignment horizontal="center" vertical="center"/>
    </xf>
    <xf numFmtId="0" fontId="27" fillId="2" borderId="73" xfId="0" applyFont="1" applyFill="1" applyBorder="1" applyAlignment="1">
      <alignment horizontal="center" vertical="center"/>
    </xf>
    <xf numFmtId="0" fontId="27" fillId="2" borderId="154" xfId="0" applyFont="1" applyFill="1" applyBorder="1" applyAlignment="1">
      <alignment horizontal="center" vertical="center"/>
    </xf>
    <xf numFmtId="0" fontId="41" fillId="0" borderId="0" xfId="0" applyFont="1" applyFill="1" applyBorder="1" applyAlignment="1">
      <alignment horizontal="right" vertical="center"/>
    </xf>
    <xf numFmtId="0" fontId="27" fillId="2" borderId="8" xfId="0" applyFont="1" applyFill="1" applyBorder="1" applyAlignment="1">
      <alignment vertical="top" wrapText="1"/>
    </xf>
    <xf numFmtId="0" fontId="27" fillId="0" borderId="4" xfId="0" applyFont="1" applyBorder="1" applyAlignment="1">
      <alignment horizontal="center" vertical="center"/>
    </xf>
    <xf numFmtId="0" fontId="27" fillId="0" borderId="2" xfId="0" applyFont="1" applyBorder="1" applyAlignment="1">
      <alignment horizontal="center" vertical="center"/>
    </xf>
    <xf numFmtId="0" fontId="27" fillId="0" borderId="31" xfId="0" applyFont="1" applyBorder="1" applyAlignment="1">
      <alignment horizontal="center" vertical="center"/>
    </xf>
    <xf numFmtId="0" fontId="27" fillId="0" borderId="39" xfId="0" applyFont="1" applyBorder="1" applyAlignment="1">
      <alignment horizontal="center" vertical="center"/>
    </xf>
    <xf numFmtId="0" fontId="27" fillId="0" borderId="27" xfId="0" applyFont="1" applyBorder="1" applyAlignment="1">
      <alignment horizontal="center" vertical="center"/>
    </xf>
    <xf numFmtId="0" fontId="27" fillId="0" borderId="22" xfId="0" applyFont="1" applyBorder="1" applyAlignment="1">
      <alignment horizontal="center" vertical="center"/>
    </xf>
    <xf numFmtId="0" fontId="27" fillId="0" borderId="34" xfId="0" applyFont="1" applyBorder="1" applyAlignment="1">
      <alignment horizontal="center" vertical="center"/>
    </xf>
    <xf numFmtId="0" fontId="27" fillId="0" borderId="9" xfId="0" applyFont="1" applyBorder="1" applyAlignment="1">
      <alignment horizontal="center" vertical="center"/>
    </xf>
    <xf numFmtId="0" fontId="27" fillId="2" borderId="8" xfId="0" applyNumberFormat="1" applyFont="1" applyFill="1" applyBorder="1" applyAlignment="1">
      <alignment vertical="center"/>
    </xf>
    <xf numFmtId="0" fontId="27" fillId="2" borderId="11" xfId="0" applyNumberFormat="1" applyFont="1" applyFill="1" applyBorder="1" applyAlignment="1">
      <alignment vertical="center"/>
    </xf>
    <xf numFmtId="0" fontId="27" fillId="0" borderId="26" xfId="0" applyFont="1" applyBorder="1" applyAlignment="1">
      <alignment horizontal="center" vertical="center" shrinkToFit="1"/>
    </xf>
    <xf numFmtId="0" fontId="27" fillId="0" borderId="24" xfId="0" applyFont="1" applyBorder="1" applyAlignment="1">
      <alignment horizontal="center" vertical="center" shrinkToFit="1"/>
    </xf>
    <xf numFmtId="0" fontId="27" fillId="0" borderId="10" xfId="0" applyFont="1" applyBorder="1" applyAlignment="1">
      <alignment horizontal="center" vertical="center" shrinkToFit="1"/>
    </xf>
    <xf numFmtId="0" fontId="27" fillId="2" borderId="8" xfId="0" applyFont="1" applyFill="1" applyBorder="1" applyAlignment="1">
      <alignment vertical="center"/>
    </xf>
    <xf numFmtId="0" fontId="27" fillId="2" borderId="11" xfId="0" applyFont="1" applyFill="1" applyBorder="1" applyAlignment="1">
      <alignment vertical="center"/>
    </xf>
    <xf numFmtId="0" fontId="27" fillId="0" borderId="8" xfId="0" applyFont="1" applyBorder="1" applyAlignment="1">
      <alignment vertical="center"/>
    </xf>
    <xf numFmtId="0" fontId="27" fillId="0" borderId="11" xfId="0" applyFont="1" applyBorder="1" applyAlignment="1">
      <alignment vertical="center"/>
    </xf>
    <xf numFmtId="0" fontId="27" fillId="0" borderId="155" xfId="0" applyFont="1" applyBorder="1" applyAlignment="1">
      <alignment horizontal="center" vertical="center"/>
    </xf>
    <xf numFmtId="0" fontId="27" fillId="0" borderId="156" xfId="0" applyFont="1" applyBorder="1" applyAlignment="1">
      <alignment horizontal="center" vertical="center"/>
    </xf>
    <xf numFmtId="0" fontId="27" fillId="0" borderId="157" xfId="0" applyFont="1" applyBorder="1" applyAlignment="1">
      <alignment horizontal="center" vertical="center"/>
    </xf>
    <xf numFmtId="0" fontId="27" fillId="2" borderId="17" xfId="0" applyNumberFormat="1" applyFont="1" applyFill="1" applyBorder="1" applyAlignment="1">
      <alignment vertical="center"/>
    </xf>
    <xf numFmtId="0" fontId="27" fillId="2" borderId="95" xfId="0" applyNumberFormat="1" applyFont="1" applyFill="1" applyBorder="1" applyAlignment="1">
      <alignment vertical="center"/>
    </xf>
    <xf numFmtId="0" fontId="27" fillId="0" borderId="158" xfId="0" applyFont="1" applyBorder="1" applyAlignment="1">
      <alignment horizontal="center" vertical="center" shrinkToFit="1"/>
    </xf>
    <xf numFmtId="0" fontId="27" fillId="0" borderId="73" xfId="0" applyFont="1" applyBorder="1" applyAlignment="1">
      <alignment horizontal="center" vertical="center" shrinkToFit="1"/>
    </xf>
    <xf numFmtId="0" fontId="27" fillId="0" borderId="19" xfId="0" applyFont="1" applyBorder="1" applyAlignment="1">
      <alignment horizontal="center" vertical="center" shrinkToFit="1"/>
    </xf>
    <xf numFmtId="0" fontId="27" fillId="2" borderId="17" xfId="0" applyFont="1" applyFill="1" applyBorder="1" applyAlignment="1">
      <alignment vertical="center"/>
    </xf>
    <xf numFmtId="0" fontId="27" fillId="2" borderId="95" xfId="0" applyFont="1" applyFill="1" applyBorder="1" applyAlignment="1">
      <alignment vertical="center"/>
    </xf>
    <xf numFmtId="0" fontId="27" fillId="0" borderId="17" xfId="0" applyFont="1" applyBorder="1" applyAlignment="1">
      <alignment vertical="center"/>
    </xf>
    <xf numFmtId="0" fontId="27" fillId="0" borderId="95" xfId="0" applyFont="1" applyBorder="1" applyAlignment="1">
      <alignment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5" fillId="0" borderId="0" xfId="0" applyFont="1" applyFill="1" applyBorder="1" applyAlignment="1">
      <alignment horizontal="center" vertical="center"/>
    </xf>
    <xf numFmtId="0" fontId="5" fillId="3" borderId="0" xfId="0" applyFont="1" applyFill="1" applyBorder="1" applyAlignment="1" applyProtection="1">
      <alignment horizontal="left" vertical="center" wrapText="1"/>
      <protection locked="0"/>
    </xf>
    <xf numFmtId="0" fontId="5" fillId="0" borderId="0" xfId="0" applyFont="1" applyFill="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5" xfId="0" applyFont="1" applyFill="1" applyBorder="1" applyAlignment="1" applyProtection="1">
      <alignment horizontal="center" vertical="center" shrinkToFit="1"/>
      <protection locked="0"/>
    </xf>
    <xf numFmtId="0" fontId="8" fillId="5" borderId="73"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1" fontId="8" fillId="0" borderId="86" xfId="0" applyNumberFormat="1" applyFont="1" applyBorder="1" applyAlignment="1">
      <alignment horizontal="center" vertical="center" wrapText="1"/>
    </xf>
    <xf numFmtId="1" fontId="8" fillId="0" borderId="85" xfId="0" applyNumberFormat="1" applyFont="1" applyBorder="1" applyAlignment="1">
      <alignment horizontal="center" vertical="center" wrapText="1"/>
    </xf>
    <xf numFmtId="0" fontId="8" fillId="5" borderId="42"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180" fontId="8" fillId="0" borderId="89" xfId="0" applyNumberFormat="1" applyFont="1" applyBorder="1" applyAlignment="1">
      <alignment horizontal="center" vertical="center" wrapText="1"/>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8" fillId="0" borderId="63" xfId="0" applyFont="1" applyBorder="1" applyAlignment="1">
      <alignment horizontal="center" vertical="center"/>
    </xf>
    <xf numFmtId="0" fontId="8"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79"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0" xfId="0" applyNumberFormat="1" applyFont="1" applyBorder="1" applyAlignment="1">
      <alignment horizontal="center" vertical="center" wrapText="1"/>
    </xf>
    <xf numFmtId="0" fontId="8" fillId="0" borderId="62" xfId="0" applyFont="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77"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78" xfId="0" applyNumberFormat="1" applyFont="1" applyBorder="1" applyAlignment="1">
      <alignment horizontal="center" vertical="center" wrapText="1"/>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5" borderId="94" xfId="0" applyFont="1" applyFill="1" applyBorder="1" applyAlignment="1" applyProtection="1">
      <alignment horizontal="center" vertical="center" shrinkToFit="1"/>
      <protection locked="0"/>
    </xf>
    <xf numFmtId="0" fontId="8" fillId="5" borderId="72"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1" xfId="0" applyFont="1" applyBorder="1" applyAlignment="1">
      <alignment horizontal="center" vertical="center" wrapText="1"/>
    </xf>
    <xf numFmtId="0" fontId="8" fillId="0" borderId="82" xfId="0" applyFont="1" applyBorder="1" applyAlignment="1">
      <alignment horizontal="center" vertical="center" wrapText="1"/>
    </xf>
    <xf numFmtId="1" fontId="8" fillId="0" borderId="83" xfId="0" applyNumberFormat="1" applyFont="1" applyBorder="1" applyAlignment="1">
      <alignment horizontal="center" vertical="center" wrapText="1"/>
    </xf>
    <xf numFmtId="1"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20" fillId="3" borderId="8" xfId="0" applyFont="1" applyFill="1" applyBorder="1" applyAlignment="1" applyProtection="1">
      <alignment horizontal="center" vertical="center"/>
    </xf>
    <xf numFmtId="0" fontId="20" fillId="3" borderId="0" xfId="0" applyFont="1" applyFill="1" applyAlignment="1" applyProtection="1">
      <alignment horizontal="left" vertical="center" wrapText="1"/>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49" fontId="30" fillId="0" borderId="0" xfId="0" applyNumberFormat="1" applyFont="1" applyFill="1" applyBorder="1" applyAlignment="1">
      <alignment vertical="center"/>
    </xf>
    <xf numFmtId="0" fontId="30" fillId="2" borderId="27" xfId="0" applyFont="1" applyFill="1" applyBorder="1" applyAlignment="1">
      <alignment horizontal="center" vertical="center" shrinkToFit="1"/>
    </xf>
    <xf numFmtId="0" fontId="30" fillId="0" borderId="0" xfId="0" applyFont="1" applyAlignment="1">
      <alignment horizontal="left" vertical="center"/>
    </xf>
    <xf numFmtId="0" fontId="30" fillId="0" borderId="0" xfId="0" applyFont="1" applyAlignment="1">
      <alignment horizontal="center" vertical="center"/>
    </xf>
    <xf numFmtId="0" fontId="35" fillId="0" borderId="0" xfId="0" applyFont="1" applyAlignment="1">
      <alignment horizontal="left" vertical="center" wrapText="1"/>
    </xf>
    <xf numFmtId="0" fontId="30" fillId="0" borderId="8" xfId="0" applyFont="1" applyBorder="1" applyAlignment="1">
      <alignment horizontal="center" vertical="center"/>
    </xf>
    <xf numFmtId="0" fontId="30" fillId="2" borderId="11" xfId="0" applyFont="1" applyFill="1" applyBorder="1" applyAlignment="1">
      <alignment horizontal="center" vertical="center" wrapText="1"/>
    </xf>
    <xf numFmtId="0" fontId="30" fillId="0" borderId="0" xfId="0" applyFont="1" applyBorder="1">
      <alignment vertical="center"/>
    </xf>
  </cellXfs>
  <cellStyles count="9">
    <cellStyle name="パーセント 2" xfId="5" xr:uid="{00000000-0005-0000-0000-000000000000}"/>
    <cellStyle name="桁区切り" xfId="1" builtinId="6"/>
    <cellStyle name="桁区切り 2" xfId="4" xr:uid="{00000000-0005-0000-0000-000002000000}"/>
    <cellStyle name="標準" xfId="0" builtinId="0"/>
    <cellStyle name="標準 2" xfId="3" xr:uid="{00000000-0005-0000-0000-000004000000}"/>
    <cellStyle name="標準 3" xfId="8" xr:uid="{00000000-0005-0000-0000-000005000000}"/>
    <cellStyle name="標準 5" xfId="2" xr:uid="{00000000-0005-0000-0000-000006000000}"/>
    <cellStyle name="標準 6" xfId="7" xr:uid="{00000000-0005-0000-0000-000007000000}"/>
    <cellStyle name="標準 7" xfId="6" xr:uid="{00000000-0005-0000-0000-000008000000}"/>
  </cellStyles>
  <dxfs count="108">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FFC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8</xdr:row>
          <xdr:rowOff>9525</xdr:rowOff>
        </xdr:from>
        <xdr:to>
          <xdr:col>12</xdr:col>
          <xdr:colOff>9525</xdr:colOff>
          <xdr:row>8</xdr:row>
          <xdr:rowOff>285750</xdr:rowOff>
        </xdr:to>
        <xdr:sp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xdr:row>
          <xdr:rowOff>9525</xdr:rowOff>
        </xdr:from>
        <xdr:to>
          <xdr:col>20</xdr:col>
          <xdr:colOff>28575</xdr:colOff>
          <xdr:row>8</xdr:row>
          <xdr:rowOff>285750</xdr:rowOff>
        </xdr:to>
        <xdr:sp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8</xdr:row>
          <xdr:rowOff>9525</xdr:rowOff>
        </xdr:from>
        <xdr:to>
          <xdr:col>26</xdr:col>
          <xdr:colOff>28575</xdr:colOff>
          <xdr:row>8</xdr:row>
          <xdr:rowOff>285750</xdr:rowOff>
        </xdr:to>
        <xdr:sp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8</xdr:row>
          <xdr:rowOff>9525</xdr:rowOff>
        </xdr:from>
        <xdr:to>
          <xdr:col>32</xdr:col>
          <xdr:colOff>28575</xdr:colOff>
          <xdr:row>8</xdr:row>
          <xdr:rowOff>285750</xdr:rowOff>
        </xdr:to>
        <xdr:sp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8</xdr:row>
          <xdr:rowOff>9525</xdr:rowOff>
        </xdr:from>
        <xdr:to>
          <xdr:col>45</xdr:col>
          <xdr:colOff>28575</xdr:colOff>
          <xdr:row>8</xdr:row>
          <xdr:rowOff>285750</xdr:rowOff>
        </xdr:to>
        <xdr:sp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17</xdr:row>
          <xdr:rowOff>390525</xdr:rowOff>
        </xdr:from>
        <xdr:to>
          <xdr:col>33</xdr:col>
          <xdr:colOff>28575</xdr:colOff>
          <xdr:row>19</xdr:row>
          <xdr:rowOff>19050</xdr:rowOff>
        </xdr:to>
        <xdr:sp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xdr:row>
          <xdr:rowOff>390525</xdr:rowOff>
        </xdr:from>
        <xdr:to>
          <xdr:col>26</xdr:col>
          <xdr:colOff>28575</xdr:colOff>
          <xdr:row>19</xdr:row>
          <xdr:rowOff>19050</xdr:rowOff>
        </xdr:to>
        <xdr:sp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4</xdr:row>
          <xdr:rowOff>28575</xdr:rowOff>
        </xdr:from>
        <xdr:to>
          <xdr:col>3</xdr:col>
          <xdr:colOff>361950</xdr:colOff>
          <xdr:row>4</xdr:row>
          <xdr:rowOff>323850</xdr:rowOff>
        </xdr:to>
        <xdr:sp textlink="">
          <xdr:nvSpPr>
            <xdr:cNvPr id="38913" name="Check Box 1" hidden="1">
              <a:extLst>
                <a:ext uri="{63B3BB69-23CF-44E3-9099-C40C66FF867C}">
                  <a14:compatExt spid="_x0000_s38913"/>
                </a:ext>
                <a:ext uri="{FF2B5EF4-FFF2-40B4-BE49-F238E27FC236}">
                  <a16:creationId xmlns:a16="http://schemas.microsoft.com/office/drawing/2014/main" id="{00000000-0008-0000-07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xdr:row>
          <xdr:rowOff>28575</xdr:rowOff>
        </xdr:from>
        <xdr:to>
          <xdr:col>4</xdr:col>
          <xdr:colOff>581025</xdr:colOff>
          <xdr:row>4</xdr:row>
          <xdr:rowOff>323850</xdr:rowOff>
        </xdr:to>
        <xdr:sp textlink="">
          <xdr:nvSpPr>
            <xdr:cNvPr id="38914" name="Check Box 2" hidden="1">
              <a:extLst>
                <a:ext uri="{63B3BB69-23CF-44E3-9099-C40C66FF867C}">
                  <a14:compatExt spid="_x0000_s38914"/>
                </a:ext>
                <a:ext uri="{FF2B5EF4-FFF2-40B4-BE49-F238E27FC236}">
                  <a16:creationId xmlns:a16="http://schemas.microsoft.com/office/drawing/2014/main" id="{00000000-0008-0000-07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95250</xdr:colOff>
          <xdr:row>12</xdr:row>
          <xdr:rowOff>152400</xdr:rowOff>
        </xdr:from>
        <xdr:to>
          <xdr:col>9</xdr:col>
          <xdr:colOff>133350</xdr:colOff>
          <xdr:row>14</xdr:row>
          <xdr:rowOff>19050</xdr:rowOff>
        </xdr:to>
        <xdr:sp textlink="">
          <xdr:nvSpPr>
            <xdr:cNvPr id="52225" name="Check Box 1" hidden="1">
              <a:extLst>
                <a:ext uri="{63B3BB69-23CF-44E3-9099-C40C66FF867C}">
                  <a14:compatExt spid="_x0000_s52225"/>
                </a:ext>
                <a:ext uri="{FF2B5EF4-FFF2-40B4-BE49-F238E27FC236}">
                  <a16:creationId xmlns:a16="http://schemas.microsoft.com/office/drawing/2014/main" id="{00000000-0008-0000-0B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12</xdr:row>
          <xdr:rowOff>152400</xdr:rowOff>
        </xdr:from>
        <xdr:to>
          <xdr:col>14</xdr:col>
          <xdr:colOff>133350</xdr:colOff>
          <xdr:row>14</xdr:row>
          <xdr:rowOff>19050</xdr:rowOff>
        </xdr:to>
        <xdr:sp textlink="">
          <xdr:nvSpPr>
            <xdr:cNvPr id="52226" name="Check Box 2" hidden="1">
              <a:extLst>
                <a:ext uri="{63B3BB69-23CF-44E3-9099-C40C66FF867C}">
                  <a14:compatExt spid="_x0000_s52226"/>
                </a:ext>
                <a:ext uri="{FF2B5EF4-FFF2-40B4-BE49-F238E27FC236}">
                  <a16:creationId xmlns:a16="http://schemas.microsoft.com/office/drawing/2014/main" id="{00000000-0008-0000-0B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a:extLst>
            <a:ext uri="{FF2B5EF4-FFF2-40B4-BE49-F238E27FC236}">
              <a16:creationId xmlns:a16="http://schemas.microsoft.com/office/drawing/2014/main" id="{00000000-0008-0000-10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69</xdr:row>
      <xdr:rowOff>219075</xdr:rowOff>
    </xdr:from>
    <xdr:to>
      <xdr:col>16</xdr:col>
      <xdr:colOff>19050</xdr:colOff>
      <xdr:row>79</xdr:row>
      <xdr:rowOff>19050</xdr:rowOff>
    </xdr:to>
    <xdr:sp textlink="">
      <xdr:nvSpPr>
        <xdr:cNvPr id="3" name="正方形/長方形 2">
          <a:extLst>
            <a:ext uri="{FF2B5EF4-FFF2-40B4-BE49-F238E27FC236}">
              <a16:creationId xmlns:a16="http://schemas.microsoft.com/office/drawing/2014/main" id="{00000000-0008-0000-10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・変更届等に「従業者の勤務の体制及び勤務形態一覧表」の添付が必要で、変更日が月途中の場合は、変更した日から</a:t>
          </a:r>
          <a:r>
            <a:rPr lang="en-US" altLang="ja-JP">
              <a:solidFill>
                <a:sysClr val="windowText" lastClr="000000"/>
              </a:solidFill>
              <a:effectLst/>
            </a:rPr>
            <a:t>4</a:t>
          </a:r>
          <a:r>
            <a:rPr lang="ja-JP" altLang="en-US">
              <a:solidFill>
                <a:sysClr val="windowText" lastClr="000000"/>
              </a:solidFill>
              <a:effectLst/>
            </a:rPr>
            <a:t>週間分（月をまたぐ場合は</a:t>
          </a:r>
          <a:r>
            <a:rPr lang="en-US" altLang="ja-JP">
              <a:solidFill>
                <a:sysClr val="windowText" lastClr="000000"/>
              </a:solidFill>
              <a:effectLst/>
            </a:rPr>
            <a:t>2</a:t>
          </a:r>
          <a:r>
            <a:rPr lang="ja-JP" altLang="en-US">
              <a:solidFill>
                <a:sysClr val="windowText" lastClr="000000"/>
              </a:solidFill>
              <a:effectLst/>
            </a:rPr>
            <a:t>か月分）を添付してください。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a:extLst>
            <a:ext uri="{FF2B5EF4-FFF2-40B4-BE49-F238E27FC236}">
              <a16:creationId xmlns:a16="http://schemas.microsoft.com/office/drawing/2014/main" id="{00000000-0008-0000-19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10" Type="http://schemas.openxmlformats.org/officeDocument/2006/relationships/ctrlProp" Target="../ctrlProps/ctrlProp7.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 Id="rId5" Type="http://schemas.openxmlformats.org/officeDocument/2006/relationships/ctrlProp" Target="../ctrlProps/ctrlProp9.xml" /><Relationship Id="rId4" Type="http://schemas.openxmlformats.org/officeDocument/2006/relationships/ctrlProp" Target="../ctrlProps/ctrlProp8.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5" Type="http://schemas.openxmlformats.org/officeDocument/2006/relationships/ctrlProp" Target="../ctrlProps/ctrlProp11.xml" /><Relationship Id="rId4" Type="http://schemas.openxmlformats.org/officeDocument/2006/relationships/ctrlProp" Target="../ctrlProps/ctrlProp10.xml"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79998168889431442"/>
    <pageSetUpPr fitToPage="1"/>
  </sheetPr>
  <dimension ref="B2:AG49"/>
  <sheetViews>
    <sheetView tabSelected="1" view="pageLayout" zoomScaleNormal="100" workbookViewId="0">
      <selection activeCell="B1" sqref="B1"/>
    </sheetView>
  </sheetViews>
  <sheetFormatPr defaultRowHeight="14.25" x14ac:dyDescent="0.4"/>
  <cols>
    <col min="1" max="1" width="3.375" style="203" customWidth="1"/>
    <col min="2" max="33" width="2.5" style="203" customWidth="1"/>
    <col min="34" max="252" width="9" style="203"/>
    <col min="253" max="265" width="2.625" style="203" customWidth="1"/>
    <col min="266" max="267" width="3" style="203" customWidth="1"/>
    <col min="268" max="289" width="2.625" style="203" customWidth="1"/>
    <col min="290" max="508" width="9" style="203"/>
    <col min="509" max="521" width="2.625" style="203" customWidth="1"/>
    <col min="522" max="523" width="3" style="203" customWidth="1"/>
    <col min="524" max="545" width="2.625" style="203" customWidth="1"/>
    <col min="546" max="764" width="9" style="203"/>
    <col min="765" max="777" width="2.625" style="203" customWidth="1"/>
    <col min="778" max="779" width="3" style="203" customWidth="1"/>
    <col min="780" max="801" width="2.625" style="203" customWidth="1"/>
    <col min="802" max="1020" width="9" style="203"/>
    <col min="1021" max="1033" width="2.625" style="203" customWidth="1"/>
    <col min="1034" max="1035" width="3" style="203" customWidth="1"/>
    <col min="1036" max="1057" width="2.625" style="203" customWidth="1"/>
    <col min="1058" max="1276" width="9" style="203"/>
    <col min="1277" max="1289" width="2.625" style="203" customWidth="1"/>
    <col min="1290" max="1291" width="3" style="203" customWidth="1"/>
    <col min="1292" max="1313" width="2.625" style="203" customWidth="1"/>
    <col min="1314" max="1532" width="9" style="203"/>
    <col min="1533" max="1545" width="2.625" style="203" customWidth="1"/>
    <col min="1546" max="1547" width="3" style="203" customWidth="1"/>
    <col min="1548" max="1569" width="2.625" style="203" customWidth="1"/>
    <col min="1570" max="1788" width="9" style="203"/>
    <col min="1789" max="1801" width="2.625" style="203" customWidth="1"/>
    <col min="1802" max="1803" width="3" style="203" customWidth="1"/>
    <col min="1804" max="1825" width="2.625" style="203" customWidth="1"/>
    <col min="1826" max="2044" width="9" style="203"/>
    <col min="2045" max="2057" width="2.625" style="203" customWidth="1"/>
    <col min="2058" max="2059" width="3" style="203" customWidth="1"/>
    <col min="2060" max="2081" width="2.625" style="203" customWidth="1"/>
    <col min="2082" max="2300" width="9" style="203"/>
    <col min="2301" max="2313" width="2.625" style="203" customWidth="1"/>
    <col min="2314" max="2315" width="3" style="203" customWidth="1"/>
    <col min="2316" max="2337" width="2.625" style="203" customWidth="1"/>
    <col min="2338" max="2556" width="9" style="203"/>
    <col min="2557" max="2569" width="2.625" style="203" customWidth="1"/>
    <col min="2570" max="2571" width="3" style="203" customWidth="1"/>
    <col min="2572" max="2593" width="2.625" style="203" customWidth="1"/>
    <col min="2594" max="2812" width="9" style="203"/>
    <col min="2813" max="2825" width="2.625" style="203" customWidth="1"/>
    <col min="2826" max="2827" width="3" style="203" customWidth="1"/>
    <col min="2828" max="2849" width="2.625" style="203" customWidth="1"/>
    <col min="2850" max="3068" width="9" style="203"/>
    <col min="3069" max="3081" width="2.625" style="203" customWidth="1"/>
    <col min="3082" max="3083" width="3" style="203" customWidth="1"/>
    <col min="3084" max="3105" width="2.625" style="203" customWidth="1"/>
    <col min="3106" max="3324" width="9" style="203"/>
    <col min="3325" max="3337" width="2.625" style="203" customWidth="1"/>
    <col min="3338" max="3339" width="3" style="203" customWidth="1"/>
    <col min="3340" max="3361" width="2.625" style="203" customWidth="1"/>
    <col min="3362" max="3580" width="9" style="203"/>
    <col min="3581" max="3593" width="2.625" style="203" customWidth="1"/>
    <col min="3594" max="3595" width="3" style="203" customWidth="1"/>
    <col min="3596" max="3617" width="2.625" style="203" customWidth="1"/>
    <col min="3618" max="3836" width="9" style="203"/>
    <col min="3837" max="3849" width="2.625" style="203" customWidth="1"/>
    <col min="3850" max="3851" width="3" style="203" customWidth="1"/>
    <col min="3852" max="3873" width="2.625" style="203" customWidth="1"/>
    <col min="3874" max="4092" width="9" style="203"/>
    <col min="4093" max="4105" width="2.625" style="203" customWidth="1"/>
    <col min="4106" max="4107" width="3" style="203" customWidth="1"/>
    <col min="4108" max="4129" width="2.625" style="203" customWidth="1"/>
    <col min="4130" max="4348" width="9" style="203"/>
    <col min="4349" max="4361" width="2.625" style="203" customWidth="1"/>
    <col min="4362" max="4363" width="3" style="203" customWidth="1"/>
    <col min="4364" max="4385" width="2.625" style="203" customWidth="1"/>
    <col min="4386" max="4604" width="9" style="203"/>
    <col min="4605" max="4617" width="2.625" style="203" customWidth="1"/>
    <col min="4618" max="4619" width="3" style="203" customWidth="1"/>
    <col min="4620" max="4641" width="2.625" style="203" customWidth="1"/>
    <col min="4642" max="4860" width="9" style="203"/>
    <col min="4861" max="4873" width="2.625" style="203" customWidth="1"/>
    <col min="4874" max="4875" width="3" style="203" customWidth="1"/>
    <col min="4876" max="4897" width="2.625" style="203" customWidth="1"/>
    <col min="4898" max="5116" width="9" style="203"/>
    <col min="5117" max="5129" width="2.625" style="203" customWidth="1"/>
    <col min="5130" max="5131" width="3" style="203" customWidth="1"/>
    <col min="5132" max="5153" width="2.625" style="203" customWidth="1"/>
    <col min="5154" max="5372" width="9" style="203"/>
    <col min="5373" max="5385" width="2.625" style="203" customWidth="1"/>
    <col min="5386" max="5387" width="3" style="203" customWidth="1"/>
    <col min="5388" max="5409" width="2.625" style="203" customWidth="1"/>
    <col min="5410" max="5628" width="9" style="203"/>
    <col min="5629" max="5641" width="2.625" style="203" customWidth="1"/>
    <col min="5642" max="5643" width="3" style="203" customWidth="1"/>
    <col min="5644" max="5665" width="2.625" style="203" customWidth="1"/>
    <col min="5666" max="5884" width="9" style="203"/>
    <col min="5885" max="5897" width="2.625" style="203" customWidth="1"/>
    <col min="5898" max="5899" width="3" style="203" customWidth="1"/>
    <col min="5900" max="5921" width="2.625" style="203" customWidth="1"/>
    <col min="5922" max="6140" width="9" style="203"/>
    <col min="6141" max="6153" width="2.625" style="203" customWidth="1"/>
    <col min="6154" max="6155" width="3" style="203" customWidth="1"/>
    <col min="6156" max="6177" width="2.625" style="203" customWidth="1"/>
    <col min="6178" max="6396" width="9" style="203"/>
    <col min="6397" max="6409" width="2.625" style="203" customWidth="1"/>
    <col min="6410" max="6411" width="3" style="203" customWidth="1"/>
    <col min="6412" max="6433" width="2.625" style="203" customWidth="1"/>
    <col min="6434" max="6652" width="9" style="203"/>
    <col min="6653" max="6665" width="2.625" style="203" customWidth="1"/>
    <col min="6666" max="6667" width="3" style="203" customWidth="1"/>
    <col min="6668" max="6689" width="2.625" style="203" customWidth="1"/>
    <col min="6690" max="6908" width="9" style="203"/>
    <col min="6909" max="6921" width="2.625" style="203" customWidth="1"/>
    <col min="6922" max="6923" width="3" style="203" customWidth="1"/>
    <col min="6924" max="6945" width="2.625" style="203" customWidth="1"/>
    <col min="6946" max="7164" width="9" style="203"/>
    <col min="7165" max="7177" width="2.625" style="203" customWidth="1"/>
    <col min="7178" max="7179" width="3" style="203" customWidth="1"/>
    <col min="7180" max="7201" width="2.625" style="203" customWidth="1"/>
    <col min="7202" max="7420" width="9" style="203"/>
    <col min="7421" max="7433" width="2.625" style="203" customWidth="1"/>
    <col min="7434" max="7435" width="3" style="203" customWidth="1"/>
    <col min="7436" max="7457" width="2.625" style="203" customWidth="1"/>
    <col min="7458" max="7676" width="9" style="203"/>
    <col min="7677" max="7689" width="2.625" style="203" customWidth="1"/>
    <col min="7690" max="7691" width="3" style="203" customWidth="1"/>
    <col min="7692" max="7713" width="2.625" style="203" customWidth="1"/>
    <col min="7714" max="7932" width="9" style="203"/>
    <col min="7933" max="7945" width="2.625" style="203" customWidth="1"/>
    <col min="7946" max="7947" width="3" style="203" customWidth="1"/>
    <col min="7948" max="7969" width="2.625" style="203" customWidth="1"/>
    <col min="7970" max="8188" width="9" style="203"/>
    <col min="8189" max="8201" width="2.625" style="203" customWidth="1"/>
    <col min="8202" max="8203" width="3" style="203" customWidth="1"/>
    <col min="8204" max="8225" width="2.625" style="203" customWidth="1"/>
    <col min="8226" max="8444" width="9" style="203"/>
    <col min="8445" max="8457" width="2.625" style="203" customWidth="1"/>
    <col min="8458" max="8459" width="3" style="203" customWidth="1"/>
    <col min="8460" max="8481" width="2.625" style="203" customWidth="1"/>
    <col min="8482" max="8700" width="9" style="203"/>
    <col min="8701" max="8713" width="2.625" style="203" customWidth="1"/>
    <col min="8714" max="8715" width="3" style="203" customWidth="1"/>
    <col min="8716" max="8737" width="2.625" style="203" customWidth="1"/>
    <col min="8738" max="8956" width="9" style="203"/>
    <col min="8957" max="8969" width="2.625" style="203" customWidth="1"/>
    <col min="8970" max="8971" width="3" style="203" customWidth="1"/>
    <col min="8972" max="8993" width="2.625" style="203" customWidth="1"/>
    <col min="8994" max="9212" width="9" style="203"/>
    <col min="9213" max="9225" width="2.625" style="203" customWidth="1"/>
    <col min="9226" max="9227" width="3" style="203" customWidth="1"/>
    <col min="9228" max="9249" width="2.625" style="203" customWidth="1"/>
    <col min="9250" max="9468" width="9" style="203"/>
    <col min="9469" max="9481" width="2.625" style="203" customWidth="1"/>
    <col min="9482" max="9483" width="3" style="203" customWidth="1"/>
    <col min="9484" max="9505" width="2.625" style="203" customWidth="1"/>
    <col min="9506" max="9724" width="9" style="203"/>
    <col min="9725" max="9737" width="2.625" style="203" customWidth="1"/>
    <col min="9738" max="9739" width="3" style="203" customWidth="1"/>
    <col min="9740" max="9761" width="2.625" style="203" customWidth="1"/>
    <col min="9762" max="9980" width="9" style="203"/>
    <col min="9981" max="9993" width="2.625" style="203" customWidth="1"/>
    <col min="9994" max="9995" width="3" style="203" customWidth="1"/>
    <col min="9996" max="10017" width="2.625" style="203" customWidth="1"/>
    <col min="10018" max="10236" width="9" style="203"/>
    <col min="10237" max="10249" width="2.625" style="203" customWidth="1"/>
    <col min="10250" max="10251" width="3" style="203" customWidth="1"/>
    <col min="10252" max="10273" width="2.625" style="203" customWidth="1"/>
    <col min="10274" max="10492" width="9" style="203"/>
    <col min="10493" max="10505" width="2.625" style="203" customWidth="1"/>
    <col min="10506" max="10507" width="3" style="203" customWidth="1"/>
    <col min="10508" max="10529" width="2.625" style="203" customWidth="1"/>
    <col min="10530" max="10748" width="9" style="203"/>
    <col min="10749" max="10761" width="2.625" style="203" customWidth="1"/>
    <col min="10762" max="10763" width="3" style="203" customWidth="1"/>
    <col min="10764" max="10785" width="2.625" style="203" customWidth="1"/>
    <col min="10786" max="11004" width="9" style="203"/>
    <col min="11005" max="11017" width="2.625" style="203" customWidth="1"/>
    <col min="11018" max="11019" width="3" style="203" customWidth="1"/>
    <col min="11020" max="11041" width="2.625" style="203" customWidth="1"/>
    <col min="11042" max="11260" width="9" style="203"/>
    <col min="11261" max="11273" width="2.625" style="203" customWidth="1"/>
    <col min="11274" max="11275" width="3" style="203" customWidth="1"/>
    <col min="11276" max="11297" width="2.625" style="203" customWidth="1"/>
    <col min="11298" max="11516" width="9" style="203"/>
    <col min="11517" max="11529" width="2.625" style="203" customWidth="1"/>
    <col min="11530" max="11531" width="3" style="203" customWidth="1"/>
    <col min="11532" max="11553" width="2.625" style="203" customWidth="1"/>
    <col min="11554" max="11772" width="9" style="203"/>
    <col min="11773" max="11785" width="2.625" style="203" customWidth="1"/>
    <col min="11786" max="11787" width="3" style="203" customWidth="1"/>
    <col min="11788" max="11809" width="2.625" style="203" customWidth="1"/>
    <col min="11810" max="12028" width="9" style="203"/>
    <col min="12029" max="12041" width="2.625" style="203" customWidth="1"/>
    <col min="12042" max="12043" width="3" style="203" customWidth="1"/>
    <col min="12044" max="12065" width="2.625" style="203" customWidth="1"/>
    <col min="12066" max="12284" width="9" style="203"/>
    <col min="12285" max="12297" width="2.625" style="203" customWidth="1"/>
    <col min="12298" max="12299" width="3" style="203" customWidth="1"/>
    <col min="12300" max="12321" width="2.625" style="203" customWidth="1"/>
    <col min="12322" max="12540" width="9" style="203"/>
    <col min="12541" max="12553" width="2.625" style="203" customWidth="1"/>
    <col min="12554" max="12555" width="3" style="203" customWidth="1"/>
    <col min="12556" max="12577" width="2.625" style="203" customWidth="1"/>
    <col min="12578" max="12796" width="9" style="203"/>
    <col min="12797" max="12809" width="2.625" style="203" customWidth="1"/>
    <col min="12810" max="12811" width="3" style="203" customWidth="1"/>
    <col min="12812" max="12833" width="2.625" style="203" customWidth="1"/>
    <col min="12834" max="13052" width="9" style="203"/>
    <col min="13053" max="13065" width="2.625" style="203" customWidth="1"/>
    <col min="13066" max="13067" width="3" style="203" customWidth="1"/>
    <col min="13068" max="13089" width="2.625" style="203" customWidth="1"/>
    <col min="13090" max="13308" width="9" style="203"/>
    <col min="13309" max="13321" width="2.625" style="203" customWidth="1"/>
    <col min="13322" max="13323" width="3" style="203" customWidth="1"/>
    <col min="13324" max="13345" width="2.625" style="203" customWidth="1"/>
    <col min="13346" max="13564" width="9" style="203"/>
    <col min="13565" max="13577" width="2.625" style="203" customWidth="1"/>
    <col min="13578" max="13579" width="3" style="203" customWidth="1"/>
    <col min="13580" max="13601" width="2.625" style="203" customWidth="1"/>
    <col min="13602" max="13820" width="9" style="203"/>
    <col min="13821" max="13833" width="2.625" style="203" customWidth="1"/>
    <col min="13834" max="13835" width="3" style="203" customWidth="1"/>
    <col min="13836" max="13857" width="2.625" style="203" customWidth="1"/>
    <col min="13858" max="14076" width="9" style="203"/>
    <col min="14077" max="14089" width="2.625" style="203" customWidth="1"/>
    <col min="14090" max="14091" width="3" style="203" customWidth="1"/>
    <col min="14092" max="14113" width="2.625" style="203" customWidth="1"/>
    <col min="14114" max="14332" width="9" style="203"/>
    <col min="14333" max="14345" width="2.625" style="203" customWidth="1"/>
    <col min="14346" max="14347" width="3" style="203" customWidth="1"/>
    <col min="14348" max="14369" width="2.625" style="203" customWidth="1"/>
    <col min="14370" max="14588" width="9" style="203"/>
    <col min="14589" max="14601" width="2.625" style="203" customWidth="1"/>
    <col min="14602" max="14603" width="3" style="203" customWidth="1"/>
    <col min="14604" max="14625" width="2.625" style="203" customWidth="1"/>
    <col min="14626" max="14844" width="9" style="203"/>
    <col min="14845" max="14857" width="2.625" style="203" customWidth="1"/>
    <col min="14858" max="14859" width="3" style="203" customWidth="1"/>
    <col min="14860" max="14881" width="2.625" style="203" customWidth="1"/>
    <col min="14882" max="15100" width="9" style="203"/>
    <col min="15101" max="15113" width="2.625" style="203" customWidth="1"/>
    <col min="15114" max="15115" width="3" style="203" customWidth="1"/>
    <col min="15116" max="15137" width="2.625" style="203" customWidth="1"/>
    <col min="15138" max="15356" width="9" style="203"/>
    <col min="15357" max="15369" width="2.625" style="203" customWidth="1"/>
    <col min="15370" max="15371" width="3" style="203" customWidth="1"/>
    <col min="15372" max="15393" width="2.625" style="203" customWidth="1"/>
    <col min="15394" max="15612" width="9" style="203"/>
    <col min="15613" max="15625" width="2.625" style="203" customWidth="1"/>
    <col min="15626" max="15627" width="3" style="203" customWidth="1"/>
    <col min="15628" max="15649" width="2.625" style="203" customWidth="1"/>
    <col min="15650" max="15868" width="9" style="203"/>
    <col min="15869" max="15881" width="2.625" style="203" customWidth="1"/>
    <col min="15882" max="15883" width="3" style="203" customWidth="1"/>
    <col min="15884" max="15905" width="2.625" style="203" customWidth="1"/>
    <col min="15906" max="16124" width="9" style="203"/>
    <col min="16125" max="16137" width="2.625" style="203" customWidth="1"/>
    <col min="16138" max="16139" width="3" style="203" customWidth="1"/>
    <col min="16140" max="16161" width="2.625" style="203" customWidth="1"/>
    <col min="16162" max="16384" width="9" style="203"/>
  </cols>
  <sheetData>
    <row r="2" spans="2:33" s="199" customFormat="1" ht="18" customHeight="1" x14ac:dyDescent="0.4">
      <c r="B2" s="200"/>
      <c r="C2" s="200"/>
      <c r="D2" s="200"/>
      <c r="E2" s="200"/>
      <c r="F2" s="200"/>
      <c r="G2" s="200"/>
      <c r="H2" s="200"/>
      <c r="I2" s="200"/>
      <c r="J2" s="200"/>
      <c r="K2" s="200"/>
      <c r="L2" s="200"/>
      <c r="M2" s="200"/>
      <c r="N2" s="200"/>
      <c r="O2" s="200"/>
      <c r="P2" s="200"/>
      <c r="Q2" s="200"/>
      <c r="R2" s="200"/>
      <c r="S2" s="200"/>
      <c r="T2" s="200"/>
      <c r="U2" s="200"/>
      <c r="V2" s="200"/>
      <c r="W2" s="201" t="s">
        <v>238</v>
      </c>
      <c r="X2" s="201"/>
      <c r="Y2" s="304"/>
      <c r="Z2" s="304"/>
      <c r="AA2" s="200" t="s">
        <v>239</v>
      </c>
      <c r="AB2" s="304"/>
      <c r="AC2" s="304"/>
      <c r="AD2" s="200" t="s">
        <v>240</v>
      </c>
      <c r="AE2" s="304"/>
      <c r="AF2" s="304"/>
      <c r="AG2" s="199" t="s">
        <v>241</v>
      </c>
    </row>
    <row r="3" spans="2:33" s="199" customFormat="1" ht="13.5" x14ac:dyDescent="0.4">
      <c r="B3" s="199" t="s">
        <v>242</v>
      </c>
    </row>
    <row r="4" spans="2:33" s="199" customFormat="1" ht="13.5" x14ac:dyDescent="0.4">
      <c r="B4" s="299" t="s">
        <v>243</v>
      </c>
      <c r="C4" s="299"/>
      <c r="D4" s="299"/>
      <c r="E4" s="299"/>
      <c r="F4" s="299"/>
      <c r="G4" s="299"/>
      <c r="H4" s="299"/>
      <c r="I4" s="299"/>
      <c r="J4" s="299"/>
      <c r="K4" s="299"/>
      <c r="L4" s="202"/>
    </row>
    <row r="6" spans="2:33" x14ac:dyDescent="0.4">
      <c r="T6" s="203" t="s">
        <v>244</v>
      </c>
      <c r="U6" s="309"/>
      <c r="V6" s="309"/>
      <c r="W6" s="204" t="s">
        <v>245</v>
      </c>
      <c r="X6" s="310"/>
      <c r="Y6" s="310"/>
      <c r="Z6" s="310"/>
    </row>
    <row r="7" spans="2:33" ht="10.5" customHeight="1" x14ac:dyDescent="0.4">
      <c r="U7" s="205"/>
      <c r="V7" s="205"/>
      <c r="W7" s="204"/>
      <c r="X7" s="205"/>
      <c r="Y7" s="205"/>
      <c r="Z7" s="205"/>
    </row>
    <row r="8" spans="2:33" ht="17.25" customHeight="1" x14ac:dyDescent="0.4">
      <c r="O8" s="200" t="s">
        <v>246</v>
      </c>
      <c r="P8" s="200"/>
      <c r="Q8" s="200"/>
      <c r="R8" s="200"/>
      <c r="S8" s="200"/>
      <c r="T8" s="305"/>
      <c r="U8" s="305"/>
      <c r="V8" s="305"/>
      <c r="W8" s="305"/>
      <c r="X8" s="305"/>
      <c r="Y8" s="305"/>
      <c r="Z8" s="305"/>
      <c r="AA8" s="305"/>
      <c r="AB8" s="305"/>
      <c r="AC8" s="305"/>
      <c r="AD8" s="305"/>
      <c r="AE8" s="305"/>
      <c r="AF8" s="305"/>
      <c r="AG8" s="305"/>
    </row>
    <row r="9" spans="2:33" ht="7.5" customHeight="1" x14ac:dyDescent="0.4"/>
    <row r="10" spans="2:33" ht="18.95" customHeight="1" x14ac:dyDescent="0.4">
      <c r="O10" s="200" t="s">
        <v>247</v>
      </c>
      <c r="P10" s="200"/>
      <c r="Q10" s="200"/>
      <c r="R10" s="200"/>
      <c r="S10" s="200"/>
      <c r="T10" s="305"/>
      <c r="U10" s="305"/>
      <c r="V10" s="305"/>
      <c r="W10" s="305"/>
      <c r="X10" s="305"/>
      <c r="Y10" s="305"/>
      <c r="Z10" s="305"/>
      <c r="AA10" s="305"/>
      <c r="AB10" s="305"/>
      <c r="AC10" s="305"/>
      <c r="AD10" s="305"/>
      <c r="AE10" s="305"/>
      <c r="AF10" s="305"/>
      <c r="AG10" s="305"/>
    </row>
    <row r="11" spans="2:33" ht="9" customHeight="1" x14ac:dyDescent="0.4"/>
    <row r="12" spans="2:33" ht="26.25" customHeight="1" x14ac:dyDescent="0.4">
      <c r="O12" s="200" t="s">
        <v>248</v>
      </c>
      <c r="P12" s="200"/>
      <c r="Q12" s="200"/>
      <c r="R12" s="200"/>
      <c r="S12" s="200"/>
      <c r="T12" s="305"/>
      <c r="U12" s="305"/>
      <c r="V12" s="305"/>
      <c r="W12" s="305"/>
      <c r="X12" s="305"/>
      <c r="Y12" s="305"/>
      <c r="Z12" s="305"/>
      <c r="AA12" s="305"/>
      <c r="AB12" s="305"/>
      <c r="AC12" s="305"/>
      <c r="AD12" s="305"/>
      <c r="AE12" s="305"/>
    </row>
    <row r="14" spans="2:33" ht="10.5" customHeight="1" x14ac:dyDescent="0.4"/>
    <row r="15" spans="2:33" x14ac:dyDescent="0.4">
      <c r="B15" s="306" t="s">
        <v>397</v>
      </c>
      <c r="C15" s="306"/>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row>
    <row r="16" spans="2:33" ht="6" customHeight="1" x14ac:dyDescent="0.4"/>
    <row r="17" spans="2:33" ht="17.25" x14ac:dyDescent="0.4">
      <c r="B17" s="307" t="s">
        <v>405</v>
      </c>
      <c r="C17" s="307"/>
      <c r="D17" s="307"/>
      <c r="E17" s="307"/>
      <c r="F17" s="307"/>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row>
    <row r="19" spans="2:33" s="199" customFormat="1" ht="13.5" x14ac:dyDescent="0.4"/>
    <row r="20" spans="2:33" s="199" customFormat="1" ht="21" customHeight="1" x14ac:dyDescent="0.4">
      <c r="B20" s="199" t="s">
        <v>249</v>
      </c>
      <c r="C20" s="301" t="s">
        <v>250</v>
      </c>
      <c r="D20" s="301"/>
      <c r="E20" s="301"/>
      <c r="F20" s="301"/>
      <c r="G20" s="199" t="s">
        <v>251</v>
      </c>
      <c r="H20" s="299" t="s">
        <v>252</v>
      </c>
      <c r="I20" s="299"/>
      <c r="J20" s="299"/>
      <c r="K20" s="299"/>
      <c r="L20" s="308"/>
      <c r="M20" s="308"/>
      <c r="N20" s="199" t="s">
        <v>253</v>
      </c>
      <c r="O20" s="305"/>
      <c r="P20" s="305"/>
      <c r="Q20" s="305"/>
      <c r="R20" s="305"/>
      <c r="S20" s="305"/>
      <c r="T20" s="305"/>
      <c r="U20" s="305"/>
      <c r="V20" s="305"/>
      <c r="W20" s="305"/>
      <c r="X20" s="305"/>
      <c r="Y20" s="305"/>
      <c r="Z20" s="305"/>
      <c r="AA20" s="305"/>
      <c r="AB20" s="305"/>
      <c r="AC20" s="305"/>
      <c r="AD20" s="305"/>
      <c r="AE20" s="305"/>
      <c r="AF20" s="305"/>
      <c r="AG20" s="305"/>
    </row>
    <row r="21" spans="2:33" s="199" customFormat="1" ht="11.25" customHeight="1" x14ac:dyDescent="0.4">
      <c r="C21" s="202"/>
      <c r="D21" s="202"/>
      <c r="E21" s="202"/>
      <c r="F21" s="202"/>
      <c r="H21" s="202"/>
      <c r="I21" s="202"/>
      <c r="J21" s="202"/>
      <c r="K21" s="202"/>
      <c r="L21" s="206"/>
      <c r="M21" s="206"/>
      <c r="N21" s="207"/>
      <c r="O21" s="208"/>
      <c r="P21" s="208"/>
      <c r="Q21" s="208"/>
      <c r="R21" s="208"/>
      <c r="S21" s="208"/>
      <c r="T21" s="208"/>
      <c r="U21" s="208"/>
      <c r="V21" s="208"/>
      <c r="W21" s="208"/>
      <c r="X21" s="208"/>
      <c r="Y21" s="208"/>
      <c r="Z21" s="208"/>
      <c r="AA21" s="208"/>
      <c r="AB21" s="208"/>
      <c r="AC21" s="208"/>
      <c r="AD21" s="208"/>
      <c r="AE21" s="208"/>
      <c r="AF21" s="208"/>
      <c r="AG21" s="208"/>
    </row>
    <row r="22" spans="2:33" s="199" customFormat="1" ht="13.5" x14ac:dyDescent="0.4">
      <c r="L22" s="207"/>
      <c r="M22" s="207"/>
      <c r="N22" s="207"/>
      <c r="O22" s="207"/>
      <c r="P22" s="207"/>
      <c r="Q22" s="207"/>
      <c r="R22" s="207"/>
      <c r="S22" s="207"/>
      <c r="T22" s="207"/>
      <c r="U22" s="207"/>
      <c r="V22" s="207"/>
      <c r="W22" s="207"/>
      <c r="X22" s="207"/>
      <c r="Y22" s="207"/>
      <c r="Z22" s="207"/>
      <c r="AA22" s="207"/>
      <c r="AB22" s="207"/>
      <c r="AC22" s="207"/>
      <c r="AD22" s="207"/>
      <c r="AE22" s="207"/>
      <c r="AF22" s="207"/>
      <c r="AG22" s="207"/>
    </row>
    <row r="23" spans="2:33" s="199" customFormat="1" ht="21" customHeight="1" x14ac:dyDescent="0.4">
      <c r="B23" s="199" t="s">
        <v>249</v>
      </c>
      <c r="C23" s="301" t="s">
        <v>254</v>
      </c>
      <c r="D23" s="301"/>
      <c r="E23" s="301"/>
      <c r="F23" s="301"/>
      <c r="G23" s="199" t="s">
        <v>251</v>
      </c>
      <c r="H23" s="301" t="s">
        <v>255</v>
      </c>
      <c r="I23" s="301"/>
      <c r="J23" s="301"/>
      <c r="K23" s="199" t="s">
        <v>251</v>
      </c>
      <c r="L23" s="302"/>
      <c r="M23" s="302"/>
      <c r="N23" s="302"/>
      <c r="O23" s="302"/>
      <c r="P23" s="302"/>
      <c r="Q23" s="302"/>
      <c r="R23" s="302"/>
      <c r="S23" s="302"/>
      <c r="T23" s="302"/>
      <c r="U23" s="302"/>
      <c r="V23" s="302"/>
      <c r="W23" s="302"/>
      <c r="X23" s="302"/>
      <c r="Y23" s="302"/>
      <c r="Z23" s="302"/>
      <c r="AA23" s="302"/>
      <c r="AB23" s="302"/>
      <c r="AC23" s="302"/>
      <c r="AD23" s="302"/>
      <c r="AE23" s="302"/>
      <c r="AF23" s="302"/>
      <c r="AG23" s="302"/>
    </row>
    <row r="24" spans="2:33" s="199" customFormat="1" ht="13.5" x14ac:dyDescent="0.4"/>
    <row r="25" spans="2:33" s="199" customFormat="1" ht="21" customHeight="1" x14ac:dyDescent="0.4">
      <c r="H25" s="699" t="s">
        <v>402</v>
      </c>
      <c r="I25" s="699"/>
      <c r="J25" s="699"/>
      <c r="K25" s="210" t="s">
        <v>251</v>
      </c>
      <c r="L25" s="700"/>
      <c r="M25" s="700"/>
      <c r="N25" s="209" t="s">
        <v>256</v>
      </c>
      <c r="O25" s="209"/>
      <c r="P25" s="701" t="s">
        <v>403</v>
      </c>
      <c r="Q25" s="209"/>
      <c r="R25" s="209"/>
      <c r="S25" s="210"/>
      <c r="T25" s="699" t="s">
        <v>16</v>
      </c>
      <c r="U25" s="303"/>
      <c r="V25" s="303"/>
      <c r="W25" s="702" t="s">
        <v>404</v>
      </c>
      <c r="X25" s="702"/>
      <c r="Y25" s="210"/>
    </row>
    <row r="26" spans="2:33" s="199" customFormat="1" ht="13.5" x14ac:dyDescent="0.4"/>
    <row r="27" spans="2:33" s="199" customFormat="1" ht="15" customHeight="1" x14ac:dyDescent="0.4"/>
    <row r="28" spans="2:33" s="199" customFormat="1" ht="21" customHeight="1" x14ac:dyDescent="0.4">
      <c r="B28" s="199" t="s">
        <v>249</v>
      </c>
      <c r="C28" s="199" t="s">
        <v>398</v>
      </c>
      <c r="J28" s="299" t="s">
        <v>399</v>
      </c>
      <c r="K28" s="299"/>
      <c r="L28" s="299"/>
      <c r="M28" s="299"/>
      <c r="O28" s="209" t="s">
        <v>238</v>
      </c>
      <c r="P28" s="209"/>
      <c r="Q28" s="303"/>
      <c r="R28" s="303"/>
      <c r="S28" s="200" t="s">
        <v>239</v>
      </c>
      <c r="T28" s="304"/>
      <c r="U28" s="304"/>
      <c r="V28" s="200" t="s">
        <v>240</v>
      </c>
      <c r="W28" s="304"/>
      <c r="X28" s="304"/>
      <c r="Y28" s="199" t="s">
        <v>241</v>
      </c>
    </row>
    <row r="29" spans="2:33" s="199" customFormat="1" ht="13.5" x14ac:dyDescent="0.4">
      <c r="O29" s="210"/>
      <c r="P29" s="210"/>
      <c r="Q29" s="210"/>
      <c r="R29" s="210"/>
    </row>
    <row r="30" spans="2:33" s="199" customFormat="1" ht="13.5" x14ac:dyDescent="0.4">
      <c r="J30" s="200"/>
      <c r="K30" s="200"/>
      <c r="L30" s="200"/>
      <c r="M30" s="200"/>
      <c r="N30" s="200"/>
      <c r="O30" s="200"/>
      <c r="P30" s="200"/>
      <c r="Q30" s="200"/>
      <c r="R30" s="200"/>
      <c r="S30" s="200"/>
      <c r="T30" s="200"/>
      <c r="U30" s="200"/>
      <c r="V30" s="200"/>
      <c r="W30" s="200"/>
      <c r="X30" s="200"/>
      <c r="Y30" s="200"/>
      <c r="Z30" s="200"/>
      <c r="AA30" s="200"/>
      <c r="AB30" s="200"/>
      <c r="AC30" s="200"/>
      <c r="AD30" s="200"/>
    </row>
    <row r="31" spans="2:33" s="199" customFormat="1" ht="13.5" x14ac:dyDescent="0.4">
      <c r="B31" s="199" t="s">
        <v>249</v>
      </c>
      <c r="C31" s="299" t="s">
        <v>257</v>
      </c>
      <c r="D31" s="299"/>
      <c r="E31" s="299"/>
      <c r="F31" s="299"/>
      <c r="G31" s="299"/>
      <c r="H31" s="299"/>
      <c r="I31" s="299"/>
    </row>
    <row r="32" spans="2:33" s="199" customFormat="1" ht="13.5" x14ac:dyDescent="0.4"/>
    <row r="33" spans="2:33" s="199" customFormat="1" ht="17.25" customHeight="1" x14ac:dyDescent="0.4">
      <c r="F33" s="299" t="s">
        <v>258</v>
      </c>
      <c r="G33" s="299"/>
      <c r="H33" s="299"/>
      <c r="I33" s="299"/>
      <c r="J33" s="299"/>
      <c r="K33" s="199" t="s">
        <v>251</v>
      </c>
      <c r="L33" s="300"/>
      <c r="M33" s="300"/>
      <c r="N33" s="300"/>
      <c r="O33" s="300"/>
      <c r="P33" s="300"/>
      <c r="Q33" s="300"/>
      <c r="R33" s="300"/>
      <c r="S33" s="300"/>
      <c r="T33" s="300"/>
      <c r="U33" s="300"/>
      <c r="V33" s="300"/>
      <c r="W33" s="300"/>
      <c r="X33" s="300"/>
      <c r="Y33" s="300"/>
      <c r="AA33" s="297" t="s">
        <v>259</v>
      </c>
      <c r="AB33" s="297"/>
      <c r="AC33" s="297"/>
      <c r="AD33" s="199" t="s">
        <v>251</v>
      </c>
      <c r="AE33" s="298"/>
      <c r="AF33" s="298"/>
      <c r="AG33" s="199" t="s">
        <v>256</v>
      </c>
    </row>
    <row r="34" spans="2:33" s="199" customFormat="1" ht="9.9499999999999993" customHeight="1" x14ac:dyDescent="0.4"/>
    <row r="35" spans="2:33" s="199" customFormat="1" ht="17.25" customHeight="1" x14ac:dyDescent="0.4">
      <c r="F35" s="299" t="s">
        <v>258</v>
      </c>
      <c r="G35" s="299"/>
      <c r="H35" s="299"/>
      <c r="I35" s="299"/>
      <c r="J35" s="299"/>
      <c r="K35" s="199" t="s">
        <v>251</v>
      </c>
      <c r="L35" s="300"/>
      <c r="M35" s="300"/>
      <c r="N35" s="300"/>
      <c r="O35" s="300"/>
      <c r="P35" s="300"/>
      <c r="Q35" s="300"/>
      <c r="R35" s="300"/>
      <c r="S35" s="300"/>
      <c r="T35" s="300"/>
      <c r="U35" s="300"/>
      <c r="V35" s="300"/>
      <c r="W35" s="300"/>
      <c r="X35" s="300"/>
      <c r="Y35" s="300"/>
      <c r="AA35" s="297" t="s">
        <v>259</v>
      </c>
      <c r="AB35" s="297"/>
      <c r="AC35" s="297"/>
      <c r="AD35" s="199" t="s">
        <v>251</v>
      </c>
      <c r="AE35" s="298"/>
      <c r="AF35" s="298"/>
      <c r="AG35" s="199" t="s">
        <v>256</v>
      </c>
    </row>
    <row r="36" spans="2:33" s="199" customFormat="1" ht="9.9499999999999993" customHeight="1" x14ac:dyDescent="0.4"/>
    <row r="37" spans="2:33" s="199" customFormat="1" ht="17.25" customHeight="1" x14ac:dyDescent="0.4">
      <c r="F37" s="299" t="s">
        <v>258</v>
      </c>
      <c r="G37" s="299"/>
      <c r="H37" s="299"/>
      <c r="I37" s="299"/>
      <c r="J37" s="299"/>
      <c r="K37" s="199" t="s">
        <v>251</v>
      </c>
      <c r="L37" s="300"/>
      <c r="M37" s="300"/>
      <c r="N37" s="300"/>
      <c r="O37" s="300"/>
      <c r="P37" s="300"/>
      <c r="Q37" s="300"/>
      <c r="R37" s="300"/>
      <c r="S37" s="300"/>
      <c r="T37" s="300"/>
      <c r="U37" s="300"/>
      <c r="V37" s="300"/>
      <c r="W37" s="300"/>
      <c r="X37" s="300"/>
      <c r="Y37" s="300"/>
      <c r="AA37" s="297" t="s">
        <v>259</v>
      </c>
      <c r="AB37" s="297"/>
      <c r="AC37" s="297"/>
      <c r="AD37" s="199" t="s">
        <v>251</v>
      </c>
      <c r="AE37" s="298"/>
      <c r="AF37" s="298"/>
      <c r="AG37" s="199" t="s">
        <v>256</v>
      </c>
    </row>
    <row r="38" spans="2:33" ht="36" customHeight="1" x14ac:dyDescent="0.4"/>
    <row r="39" spans="2:33" ht="18.95" customHeight="1" x14ac:dyDescent="0.4">
      <c r="B39" s="211"/>
      <c r="C39" s="211"/>
      <c r="D39" s="211"/>
      <c r="E39" s="211"/>
      <c r="F39" s="211"/>
      <c r="G39" s="211"/>
      <c r="I39" s="211"/>
      <c r="J39" s="211"/>
      <c r="K39" s="212" t="s">
        <v>260</v>
      </c>
      <c r="L39" s="211" t="s">
        <v>251</v>
      </c>
      <c r="M39" s="291" t="s">
        <v>261</v>
      </c>
      <c r="N39" s="291"/>
      <c r="O39" s="292"/>
      <c r="P39" s="292"/>
      <c r="Q39" s="292"/>
      <c r="R39" s="292"/>
      <c r="S39" s="292"/>
      <c r="T39" s="292"/>
      <c r="U39" s="292"/>
      <c r="V39" s="292"/>
      <c r="W39" s="292"/>
      <c r="X39" s="292"/>
      <c r="Y39" s="292"/>
      <c r="Z39" s="292"/>
      <c r="AA39" s="292"/>
      <c r="AB39" s="292"/>
      <c r="AC39" s="292"/>
      <c r="AD39" s="292"/>
      <c r="AE39" s="292"/>
      <c r="AF39" s="292"/>
      <c r="AG39" s="292"/>
    </row>
    <row r="40" spans="2:33" s="215" customFormat="1" ht="13.7" customHeight="1" x14ac:dyDescent="0.4">
      <c r="B40" s="213"/>
      <c r="C40" s="213"/>
      <c r="D40" s="213"/>
      <c r="E40" s="213"/>
      <c r="F40" s="213"/>
      <c r="G40" s="213"/>
      <c r="H40" s="213"/>
      <c r="I40" s="213"/>
      <c r="J40" s="213"/>
      <c r="K40" s="213"/>
      <c r="L40" s="213"/>
      <c r="M40" s="213"/>
      <c r="N40" s="213"/>
      <c r="O40" s="214"/>
      <c r="P40" s="214"/>
      <c r="Q40" s="214"/>
      <c r="R40" s="214"/>
      <c r="S40" s="214"/>
      <c r="T40" s="214"/>
      <c r="U40" s="214"/>
      <c r="V40" s="214"/>
      <c r="W40" s="214"/>
      <c r="X40" s="214"/>
      <c r="Y40" s="214"/>
      <c r="Z40" s="214"/>
      <c r="AA40" s="214"/>
      <c r="AB40" s="214"/>
      <c r="AC40" s="214"/>
      <c r="AD40" s="214"/>
      <c r="AE40" s="214"/>
      <c r="AF40" s="214"/>
      <c r="AG40" s="214"/>
    </row>
    <row r="41" spans="2:33" ht="18.95" customHeight="1" x14ac:dyDescent="0.4">
      <c r="B41" s="211"/>
      <c r="C41" s="211"/>
      <c r="D41" s="211"/>
      <c r="E41" s="211"/>
      <c r="F41" s="211"/>
      <c r="G41" s="211"/>
      <c r="H41" s="211"/>
      <c r="I41" s="211"/>
      <c r="J41" s="211"/>
      <c r="K41" s="211"/>
      <c r="L41" s="211"/>
      <c r="M41" s="291" t="s">
        <v>262</v>
      </c>
      <c r="N41" s="291"/>
      <c r="O41" s="294"/>
      <c r="P41" s="294"/>
      <c r="Q41" s="216" t="s">
        <v>245</v>
      </c>
      <c r="R41" s="294"/>
      <c r="S41" s="294"/>
      <c r="T41" s="216" t="s">
        <v>245</v>
      </c>
      <c r="U41" s="294"/>
      <c r="V41" s="294"/>
      <c r="W41" s="211"/>
      <c r="X41" s="211" t="s">
        <v>263</v>
      </c>
      <c r="Y41" s="211"/>
      <c r="Z41" s="294"/>
      <c r="AA41" s="294"/>
      <c r="AB41" s="216" t="s">
        <v>245</v>
      </c>
      <c r="AC41" s="294"/>
      <c r="AD41" s="294"/>
      <c r="AE41" s="216" t="s">
        <v>245</v>
      </c>
      <c r="AF41" s="294"/>
      <c r="AG41" s="294"/>
    </row>
    <row r="42" spans="2:33" s="215" customFormat="1" ht="13.7" customHeight="1" x14ac:dyDescent="0.4">
      <c r="B42" s="213"/>
      <c r="C42" s="213"/>
      <c r="D42" s="213"/>
      <c r="E42" s="213"/>
      <c r="F42" s="213"/>
      <c r="G42" s="213"/>
      <c r="H42" s="213"/>
      <c r="I42" s="213"/>
      <c r="J42" s="213"/>
      <c r="K42" s="213"/>
      <c r="L42" s="213"/>
      <c r="M42" s="213"/>
      <c r="N42" s="213"/>
      <c r="O42" s="217"/>
      <c r="P42" s="217"/>
      <c r="Q42" s="218"/>
      <c r="R42" s="217"/>
      <c r="S42" s="217"/>
      <c r="T42" s="218"/>
      <c r="U42" s="217"/>
      <c r="V42" s="217"/>
      <c r="W42" s="213"/>
      <c r="X42" s="213"/>
      <c r="Y42" s="213"/>
      <c r="Z42" s="217"/>
      <c r="AA42" s="217"/>
      <c r="AB42" s="218"/>
      <c r="AC42" s="217"/>
      <c r="AD42" s="217"/>
      <c r="AE42" s="218"/>
      <c r="AF42" s="217"/>
      <c r="AG42" s="217"/>
    </row>
    <row r="43" spans="2:33" ht="18.95" customHeight="1" x14ac:dyDescent="0.4">
      <c r="B43" s="211"/>
      <c r="C43" s="211"/>
      <c r="D43" s="211"/>
      <c r="E43" s="211"/>
      <c r="F43" s="211"/>
      <c r="G43" s="211"/>
      <c r="H43" s="211"/>
      <c r="I43" s="211"/>
      <c r="J43" s="211"/>
      <c r="K43" s="211"/>
      <c r="L43" s="211"/>
      <c r="M43" s="219" t="s">
        <v>264</v>
      </c>
      <c r="N43" s="211"/>
      <c r="O43" s="211"/>
      <c r="P43" s="295"/>
      <c r="Q43" s="295"/>
      <c r="R43" s="295"/>
      <c r="S43" s="295"/>
      <c r="T43" s="295"/>
      <c r="U43" s="295"/>
      <c r="V43" s="295"/>
      <c r="W43" s="295"/>
      <c r="X43" s="295"/>
      <c r="Y43" s="295"/>
      <c r="Z43" s="295"/>
      <c r="AA43" s="295"/>
      <c r="AB43" s="295"/>
      <c r="AC43" s="295"/>
      <c r="AD43" s="295"/>
      <c r="AE43" s="295"/>
      <c r="AF43" s="295"/>
      <c r="AG43" s="295"/>
    </row>
    <row r="44" spans="2:33" x14ac:dyDescent="0.4">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row>
    <row r="45" spans="2:33" x14ac:dyDescent="0.4">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row>
    <row r="46" spans="2:33" s="199" customFormat="1" ht="27.95" customHeight="1" x14ac:dyDescent="0.4">
      <c r="B46" s="216" t="s">
        <v>265</v>
      </c>
      <c r="C46" s="703" t="s">
        <v>400</v>
      </c>
      <c r="D46" s="703"/>
      <c r="E46" s="703"/>
      <c r="F46" s="703"/>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row>
    <row r="47" spans="2:33" s="199" customFormat="1" ht="17.25" customHeight="1" x14ac:dyDescent="0.4">
      <c r="B47" s="293" t="s">
        <v>401</v>
      </c>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row>
    <row r="48" spans="2:33" s="199" customFormat="1" ht="23.25" customHeight="1" x14ac:dyDescent="0.4">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row>
    <row r="49" s="199" customFormat="1" ht="13.5" x14ac:dyDescent="0.4"/>
  </sheetData>
  <mergeCells count="51">
    <mergeCell ref="T10:AG10"/>
    <mergeCell ref="AE2:AF2"/>
    <mergeCell ref="B4:K4"/>
    <mergeCell ref="U6:V6"/>
    <mergeCell ref="X6:Z6"/>
    <mergeCell ref="T8:AG8"/>
    <mergeCell ref="Y2:Z2"/>
    <mergeCell ref="AB2:AC2"/>
    <mergeCell ref="T12:AE12"/>
    <mergeCell ref="B15:AG15"/>
    <mergeCell ref="B17:AG17"/>
    <mergeCell ref="C20:F20"/>
    <mergeCell ref="H20:K20"/>
    <mergeCell ref="L20:M20"/>
    <mergeCell ref="O20:AG20"/>
    <mergeCell ref="J28:M28"/>
    <mergeCell ref="Q28:R28"/>
    <mergeCell ref="T28:U28"/>
    <mergeCell ref="W28:X28"/>
    <mergeCell ref="C31:I31"/>
    <mergeCell ref="C23:F23"/>
    <mergeCell ref="H23:J23"/>
    <mergeCell ref="L25:M25"/>
    <mergeCell ref="L23:AG23"/>
    <mergeCell ref="U25:V25"/>
    <mergeCell ref="W25:X25"/>
    <mergeCell ref="AA33:AC33"/>
    <mergeCell ref="AE33:AF33"/>
    <mergeCell ref="F37:J37"/>
    <mergeCell ref="L37:Y37"/>
    <mergeCell ref="AA37:AC37"/>
    <mergeCell ref="AE37:AF37"/>
    <mergeCell ref="F35:J35"/>
    <mergeCell ref="L35:Y35"/>
    <mergeCell ref="AA35:AC35"/>
    <mergeCell ref="AE35:AF35"/>
    <mergeCell ref="F33:J33"/>
    <mergeCell ref="L33:Y33"/>
    <mergeCell ref="M39:N39"/>
    <mergeCell ref="O39:AG39"/>
    <mergeCell ref="B47:AG48"/>
    <mergeCell ref="M41:N41"/>
    <mergeCell ref="O41:P41"/>
    <mergeCell ref="R41:S41"/>
    <mergeCell ref="U41:V41"/>
    <mergeCell ref="Z41:AA41"/>
    <mergeCell ref="AC41:AD41"/>
    <mergeCell ref="AF41:AG41"/>
    <mergeCell ref="P43:AG43"/>
    <mergeCell ref="B45:AG45"/>
    <mergeCell ref="C46:AG46"/>
  </mergeCells>
  <phoneticPr fontId="2"/>
  <pageMargins left="0.59055118110236215" right="0.39370078740157483" top="0.39370078740157483" bottom="0.39370078740157483" header="0.31496062992125984" footer="0.31496062992125984"/>
  <pageSetup paperSize="9" orientation="portrait" r:id="rId1"/>
  <headerFooter>
    <oddHeader>&amp;R様式1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
    <pageSetUpPr fitToPage="1"/>
  </sheetPr>
  <dimension ref="B1:L54"/>
  <sheetViews>
    <sheetView topLeftCell="D16" workbookViewId="0">
      <selection activeCell="D27" sqref="D27"/>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50</v>
      </c>
      <c r="C1" s="21"/>
      <c r="D1" s="21"/>
    </row>
    <row r="2" spans="2:4" x14ac:dyDescent="0.4">
      <c r="B2" s="21"/>
      <c r="C2" s="21"/>
      <c r="D2" s="21"/>
    </row>
    <row r="3" spans="2:4" x14ac:dyDescent="0.4">
      <c r="B3" s="22" t="s">
        <v>51</v>
      </c>
      <c r="C3" s="22" t="s">
        <v>52</v>
      </c>
      <c r="D3" s="21"/>
    </row>
    <row r="4" spans="2:4" x14ac:dyDescent="0.4">
      <c r="B4" s="74">
        <v>1</v>
      </c>
      <c r="C4" s="75" t="s">
        <v>144</v>
      </c>
      <c r="D4" s="21"/>
    </row>
    <row r="5" spans="2:4" x14ac:dyDescent="0.4">
      <c r="B5" s="74">
        <v>2</v>
      </c>
      <c r="C5" s="75" t="s">
        <v>145</v>
      </c>
      <c r="D5" s="21"/>
    </row>
    <row r="6" spans="2:4" x14ac:dyDescent="0.4">
      <c r="B6" s="74">
        <v>3</v>
      </c>
      <c r="C6" s="75" t="s">
        <v>146</v>
      </c>
      <c r="D6" s="21"/>
    </row>
    <row r="7" spans="2:4" x14ac:dyDescent="0.4">
      <c r="B7" s="74">
        <v>4</v>
      </c>
      <c r="C7" s="75" t="s">
        <v>147</v>
      </c>
      <c r="D7" s="21"/>
    </row>
    <row r="8" spans="2:4" x14ac:dyDescent="0.4">
      <c r="B8" s="74">
        <v>5</v>
      </c>
      <c r="C8" s="75" t="s">
        <v>148</v>
      </c>
      <c r="D8" s="21"/>
    </row>
    <row r="9" spans="2:4" x14ac:dyDescent="0.4">
      <c r="B9" s="74">
        <v>6</v>
      </c>
      <c r="C9" s="75" t="s">
        <v>149</v>
      </c>
    </row>
    <row r="10" spans="2:4" x14ac:dyDescent="0.4">
      <c r="B10" s="74">
        <v>7</v>
      </c>
      <c r="C10" s="75" t="s">
        <v>150</v>
      </c>
      <c r="D10" s="21"/>
    </row>
    <row r="11" spans="2:4" x14ac:dyDescent="0.4">
      <c r="B11" s="74">
        <v>8</v>
      </c>
      <c r="C11" s="75" t="s">
        <v>151</v>
      </c>
      <c r="D11" s="21"/>
    </row>
    <row r="12" spans="2:4" x14ac:dyDescent="0.4">
      <c r="B12" s="74">
        <v>9</v>
      </c>
      <c r="C12" s="75" t="s">
        <v>68</v>
      </c>
      <c r="D12" s="21"/>
    </row>
    <row r="13" spans="2:4" x14ac:dyDescent="0.4">
      <c r="B13" s="74">
        <v>10</v>
      </c>
      <c r="C13" s="75" t="s">
        <v>68</v>
      </c>
      <c r="D13" s="21"/>
    </row>
    <row r="14" spans="2:4" x14ac:dyDescent="0.4">
      <c r="B14" s="79">
        <v>11</v>
      </c>
      <c r="C14" s="75" t="s">
        <v>68</v>
      </c>
      <c r="D14" s="21"/>
    </row>
    <row r="15" spans="2:4" x14ac:dyDescent="0.4">
      <c r="B15" s="79">
        <v>12</v>
      </c>
      <c r="C15" s="75" t="s">
        <v>133</v>
      </c>
      <c r="D15" s="21"/>
    </row>
    <row r="16" spans="2:4" x14ac:dyDescent="0.4">
      <c r="B16" s="79">
        <v>13</v>
      </c>
      <c r="C16" s="75" t="s">
        <v>133</v>
      </c>
      <c r="D16" s="21"/>
    </row>
    <row r="17" spans="2:12" x14ac:dyDescent="0.4">
      <c r="B17" s="79">
        <v>14</v>
      </c>
      <c r="C17" s="75" t="s">
        <v>133</v>
      </c>
      <c r="D17" s="21"/>
    </row>
    <row r="19" spans="2:12" x14ac:dyDescent="0.4">
      <c r="B19" s="21" t="s">
        <v>53</v>
      </c>
    </row>
    <row r="20" spans="2:12" ht="19.5" thickBot="1" x14ac:dyDescent="0.45"/>
    <row r="21" spans="2:12" ht="20.25" thickBot="1" x14ac:dyDescent="0.45">
      <c r="B21" s="23" t="s">
        <v>39</v>
      </c>
      <c r="C21" s="24" t="s">
        <v>37</v>
      </c>
      <c r="D21" s="25" t="s">
        <v>63</v>
      </c>
      <c r="E21" s="25" t="s">
        <v>64</v>
      </c>
      <c r="F21" s="25" t="s">
        <v>65</v>
      </c>
      <c r="G21" s="25" t="s">
        <v>66</v>
      </c>
      <c r="H21" s="60" t="s">
        <v>152</v>
      </c>
      <c r="I21" s="60" t="s">
        <v>68</v>
      </c>
      <c r="J21" s="60" t="s">
        <v>68</v>
      </c>
      <c r="K21" s="60" t="s">
        <v>133</v>
      </c>
      <c r="L21" s="61" t="s">
        <v>133</v>
      </c>
    </row>
    <row r="22" spans="2:12" ht="19.5" x14ac:dyDescent="0.4">
      <c r="B22" s="696" t="s">
        <v>40</v>
      </c>
      <c r="C22" s="26" t="s">
        <v>54</v>
      </c>
      <c r="D22" s="27" t="s">
        <v>67</v>
      </c>
      <c r="E22" s="27" t="s">
        <v>69</v>
      </c>
      <c r="F22" s="27" t="s">
        <v>225</v>
      </c>
      <c r="G22" s="27" t="s">
        <v>71</v>
      </c>
      <c r="H22" s="62" t="s">
        <v>38</v>
      </c>
      <c r="I22" s="28" t="s">
        <v>68</v>
      </c>
      <c r="J22" s="28" t="s">
        <v>68</v>
      </c>
      <c r="K22" s="62"/>
      <c r="L22" s="63"/>
    </row>
    <row r="23" spans="2:12" ht="19.5" x14ac:dyDescent="0.4">
      <c r="B23" s="697"/>
      <c r="C23" s="28" t="s">
        <v>54</v>
      </c>
      <c r="D23" s="28" t="s">
        <v>224</v>
      </c>
      <c r="E23" s="28" t="s">
        <v>70</v>
      </c>
      <c r="F23" s="28" t="s">
        <v>226</v>
      </c>
      <c r="G23" s="28" t="s">
        <v>72</v>
      </c>
      <c r="H23" s="28" t="s">
        <v>68</v>
      </c>
      <c r="I23" s="28" t="s">
        <v>68</v>
      </c>
      <c r="J23" s="28" t="s">
        <v>133</v>
      </c>
      <c r="K23" s="64"/>
      <c r="L23" s="65"/>
    </row>
    <row r="24" spans="2:12" ht="19.5" x14ac:dyDescent="0.4">
      <c r="B24" s="697"/>
      <c r="C24" s="28" t="s">
        <v>68</v>
      </c>
      <c r="D24" s="28" t="s">
        <v>235</v>
      </c>
      <c r="E24" s="28" t="s">
        <v>68</v>
      </c>
      <c r="F24" s="28" t="s">
        <v>227</v>
      </c>
      <c r="G24" s="28" t="s">
        <v>73</v>
      </c>
      <c r="H24" s="28" t="s">
        <v>68</v>
      </c>
      <c r="I24" s="28" t="s">
        <v>68</v>
      </c>
      <c r="J24" s="28" t="s">
        <v>133</v>
      </c>
      <c r="K24" s="64"/>
      <c r="L24" s="65"/>
    </row>
    <row r="25" spans="2:12" ht="19.5" x14ac:dyDescent="0.4">
      <c r="B25" s="697"/>
      <c r="C25" s="28" t="s">
        <v>68</v>
      </c>
      <c r="D25" s="28" t="s">
        <v>236</v>
      </c>
      <c r="E25" s="28" t="s">
        <v>68</v>
      </c>
      <c r="F25" s="28" t="s">
        <v>228</v>
      </c>
      <c r="G25" s="28" t="s">
        <v>74</v>
      </c>
      <c r="H25" s="28" t="s">
        <v>68</v>
      </c>
      <c r="I25" s="28" t="s">
        <v>68</v>
      </c>
      <c r="J25" s="28" t="s">
        <v>133</v>
      </c>
      <c r="K25" s="64"/>
      <c r="L25" s="65"/>
    </row>
    <row r="26" spans="2:12" ht="19.5" x14ac:dyDescent="0.4">
      <c r="B26" s="697"/>
      <c r="C26" s="28" t="s">
        <v>68</v>
      </c>
      <c r="D26" s="28" t="s">
        <v>237</v>
      </c>
      <c r="E26" s="28" t="s">
        <v>68</v>
      </c>
      <c r="F26" s="28" t="s">
        <v>229</v>
      </c>
      <c r="G26" s="28" t="s">
        <v>70</v>
      </c>
      <c r="H26" s="28" t="s">
        <v>68</v>
      </c>
      <c r="I26" s="28" t="s">
        <v>68</v>
      </c>
      <c r="J26" s="28" t="s">
        <v>133</v>
      </c>
      <c r="K26" s="64"/>
      <c r="L26" s="65"/>
    </row>
    <row r="27" spans="2:12" ht="19.5" x14ac:dyDescent="0.4">
      <c r="B27" s="697"/>
      <c r="C27" s="28" t="s">
        <v>68</v>
      </c>
      <c r="D27" s="28" t="s">
        <v>68</v>
      </c>
      <c r="E27" s="28" t="s">
        <v>68</v>
      </c>
      <c r="F27" s="28" t="s">
        <v>230</v>
      </c>
      <c r="G27" s="28" t="s">
        <v>75</v>
      </c>
      <c r="H27" s="28" t="s">
        <v>68</v>
      </c>
      <c r="I27" s="28" t="s">
        <v>68</v>
      </c>
      <c r="J27" s="28" t="s">
        <v>133</v>
      </c>
      <c r="K27" s="64"/>
      <c r="L27" s="65"/>
    </row>
    <row r="28" spans="2:12" ht="19.5" x14ac:dyDescent="0.4">
      <c r="B28" s="697"/>
      <c r="C28" s="28" t="s">
        <v>68</v>
      </c>
      <c r="D28" s="28" t="s">
        <v>68</v>
      </c>
      <c r="E28" s="28" t="s">
        <v>68</v>
      </c>
      <c r="F28" s="28" t="s">
        <v>231</v>
      </c>
      <c r="G28" s="28" t="s">
        <v>76</v>
      </c>
      <c r="H28" s="28" t="s">
        <v>68</v>
      </c>
      <c r="I28" s="28" t="s">
        <v>68</v>
      </c>
      <c r="J28" s="28" t="s">
        <v>133</v>
      </c>
      <c r="K28" s="64"/>
      <c r="L28" s="65"/>
    </row>
    <row r="29" spans="2:12" ht="19.5" x14ac:dyDescent="0.4">
      <c r="B29" s="697"/>
      <c r="C29" s="28" t="s">
        <v>68</v>
      </c>
      <c r="D29" s="28" t="s">
        <v>68</v>
      </c>
      <c r="E29" s="28" t="s">
        <v>68</v>
      </c>
      <c r="F29" s="28" t="s">
        <v>232</v>
      </c>
      <c r="G29" s="28" t="s">
        <v>77</v>
      </c>
      <c r="H29" s="28" t="s">
        <v>68</v>
      </c>
      <c r="I29" s="28" t="s">
        <v>68</v>
      </c>
      <c r="J29" s="28" t="s">
        <v>133</v>
      </c>
      <c r="K29" s="64"/>
      <c r="L29" s="65"/>
    </row>
    <row r="30" spans="2:12" ht="19.5" x14ac:dyDescent="0.4">
      <c r="B30" s="697"/>
      <c r="C30" s="28" t="s">
        <v>68</v>
      </c>
      <c r="D30" s="28" t="s">
        <v>68</v>
      </c>
      <c r="E30" s="28" t="s">
        <v>68</v>
      </c>
      <c r="F30" s="28" t="s">
        <v>54</v>
      </c>
      <c r="G30" s="28" t="s">
        <v>78</v>
      </c>
      <c r="H30" s="28" t="s">
        <v>68</v>
      </c>
      <c r="I30" s="28" t="s">
        <v>68</v>
      </c>
      <c r="J30" s="28" t="s">
        <v>133</v>
      </c>
      <c r="K30" s="64"/>
      <c r="L30" s="65"/>
    </row>
    <row r="31" spans="2:12" ht="20.25" thickBot="1" x14ac:dyDescent="0.45">
      <c r="B31" s="698"/>
      <c r="C31" s="179" t="s">
        <v>68</v>
      </c>
      <c r="D31" s="180" t="s">
        <v>133</v>
      </c>
      <c r="E31" s="180" t="s">
        <v>133</v>
      </c>
      <c r="F31" s="180" t="s">
        <v>133</v>
      </c>
      <c r="G31" s="180" t="s">
        <v>133</v>
      </c>
      <c r="H31" s="180" t="s">
        <v>133</v>
      </c>
      <c r="I31" s="180" t="s">
        <v>133</v>
      </c>
      <c r="J31" s="180" t="s">
        <v>133</v>
      </c>
      <c r="K31" s="66"/>
      <c r="L31" s="67"/>
    </row>
    <row r="36" spans="3:3" x14ac:dyDescent="0.4">
      <c r="C36" s="20" t="s">
        <v>116</v>
      </c>
    </row>
    <row r="37" spans="3:3" x14ac:dyDescent="0.4">
      <c r="C37" s="20" t="s">
        <v>41</v>
      </c>
    </row>
    <row r="38" spans="3:3" x14ac:dyDescent="0.4">
      <c r="C38" s="20" t="s">
        <v>117</v>
      </c>
    </row>
    <row r="39" spans="3:3" x14ac:dyDescent="0.4">
      <c r="C39" s="20" t="s">
        <v>42</v>
      </c>
    </row>
    <row r="40" spans="3:3" x14ac:dyDescent="0.4">
      <c r="C40" s="20" t="s">
        <v>153</v>
      </c>
    </row>
    <row r="41" spans="3:3" x14ac:dyDescent="0.4">
      <c r="C41" s="20" t="s">
        <v>154</v>
      </c>
    </row>
    <row r="42" spans="3:3" x14ac:dyDescent="0.4">
      <c r="C42" s="20" t="s">
        <v>155</v>
      </c>
    </row>
    <row r="43" spans="3:3" x14ac:dyDescent="0.4">
      <c r="C43" s="20" t="s">
        <v>156</v>
      </c>
    </row>
    <row r="44" spans="3:3" x14ac:dyDescent="0.4">
      <c r="C44" s="20" t="s">
        <v>157</v>
      </c>
    </row>
    <row r="46" spans="3:3" x14ac:dyDescent="0.4">
      <c r="C46" s="20" t="s">
        <v>43</v>
      </c>
    </row>
    <row r="47" spans="3:3" x14ac:dyDescent="0.4">
      <c r="C47" s="20" t="s">
        <v>44</v>
      </c>
    </row>
    <row r="49" spans="3:3" x14ac:dyDescent="0.4">
      <c r="C49" s="20" t="s">
        <v>118</v>
      </c>
    </row>
    <row r="50" spans="3:3" x14ac:dyDescent="0.4">
      <c r="C50" s="20" t="s">
        <v>45</v>
      </c>
    </row>
    <row r="51" spans="3:3" x14ac:dyDescent="0.4">
      <c r="C51" s="20" t="s">
        <v>46</v>
      </c>
    </row>
    <row r="52" spans="3:3" x14ac:dyDescent="0.4">
      <c r="C52" s="20" t="s">
        <v>47</v>
      </c>
    </row>
    <row r="53" spans="3:3" x14ac:dyDescent="0.4">
      <c r="C53" s="20" t="s">
        <v>48</v>
      </c>
    </row>
    <row r="54" spans="3:3" x14ac:dyDescent="0.4">
      <c r="C54" s="20" t="s">
        <v>49</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pageSetUpPr fitToPage="1"/>
  </sheetPr>
  <dimension ref="A2:AZ45"/>
  <sheetViews>
    <sheetView view="pageLayout" zoomScaleNormal="100" workbookViewId="0">
      <selection activeCell="B1" sqref="B1"/>
    </sheetView>
  </sheetViews>
  <sheetFormatPr defaultRowHeight="12" x14ac:dyDescent="0.4"/>
  <cols>
    <col min="1" max="1" width="3.125" style="220" customWidth="1"/>
    <col min="2" max="5" width="1.625" style="220" customWidth="1"/>
    <col min="6" max="10" width="2.125" style="220" customWidth="1"/>
    <col min="11" max="14" width="1.625" style="220" customWidth="1"/>
    <col min="15" max="52" width="1.5" style="220" customWidth="1"/>
    <col min="53" max="104" width="1.625" style="220" customWidth="1"/>
    <col min="105" max="248" width="9" style="220"/>
    <col min="249" max="360" width="1.625" style="220" customWidth="1"/>
    <col min="361" max="504" width="9" style="220"/>
    <col min="505" max="616" width="1.625" style="220" customWidth="1"/>
    <col min="617" max="760" width="9" style="220"/>
    <col min="761" max="872" width="1.625" style="220" customWidth="1"/>
    <col min="873" max="1016" width="9" style="220"/>
    <col min="1017" max="1128" width="1.625" style="220" customWidth="1"/>
    <col min="1129" max="1272" width="9" style="220"/>
    <col min="1273" max="1384" width="1.625" style="220" customWidth="1"/>
    <col min="1385" max="1528" width="9" style="220"/>
    <col min="1529" max="1640" width="1.625" style="220" customWidth="1"/>
    <col min="1641" max="1784" width="9" style="220"/>
    <col min="1785" max="1896" width="1.625" style="220" customWidth="1"/>
    <col min="1897" max="2040" width="9" style="220"/>
    <col min="2041" max="2152" width="1.625" style="220" customWidth="1"/>
    <col min="2153" max="2296" width="9" style="220"/>
    <col min="2297" max="2408" width="1.625" style="220" customWidth="1"/>
    <col min="2409" max="2552" width="9" style="220"/>
    <col min="2553" max="2664" width="1.625" style="220" customWidth="1"/>
    <col min="2665" max="2808" width="9" style="220"/>
    <col min="2809" max="2920" width="1.625" style="220" customWidth="1"/>
    <col min="2921" max="3064" width="9" style="220"/>
    <col min="3065" max="3176" width="1.625" style="220" customWidth="1"/>
    <col min="3177" max="3320" width="9" style="220"/>
    <col min="3321" max="3432" width="1.625" style="220" customWidth="1"/>
    <col min="3433" max="3576" width="9" style="220"/>
    <col min="3577" max="3688" width="1.625" style="220" customWidth="1"/>
    <col min="3689" max="3832" width="9" style="220"/>
    <col min="3833" max="3944" width="1.625" style="220" customWidth="1"/>
    <col min="3945" max="4088" width="9" style="220"/>
    <col min="4089" max="4200" width="1.625" style="220" customWidth="1"/>
    <col min="4201" max="4344" width="9" style="220"/>
    <col min="4345" max="4456" width="1.625" style="220" customWidth="1"/>
    <col min="4457" max="4600" width="9" style="220"/>
    <col min="4601" max="4712" width="1.625" style="220" customWidth="1"/>
    <col min="4713" max="4856" width="9" style="220"/>
    <col min="4857" max="4968" width="1.625" style="220" customWidth="1"/>
    <col min="4969" max="5112" width="9" style="220"/>
    <col min="5113" max="5224" width="1.625" style="220" customWidth="1"/>
    <col min="5225" max="5368" width="9" style="220"/>
    <col min="5369" max="5480" width="1.625" style="220" customWidth="1"/>
    <col min="5481" max="5624" width="9" style="220"/>
    <col min="5625" max="5736" width="1.625" style="220" customWidth="1"/>
    <col min="5737" max="5880" width="9" style="220"/>
    <col min="5881" max="5992" width="1.625" style="220" customWidth="1"/>
    <col min="5993" max="6136" width="9" style="220"/>
    <col min="6137" max="6248" width="1.625" style="220" customWidth="1"/>
    <col min="6249" max="6392" width="9" style="220"/>
    <col min="6393" max="6504" width="1.625" style="220" customWidth="1"/>
    <col min="6505" max="6648" width="9" style="220"/>
    <col min="6649" max="6760" width="1.625" style="220" customWidth="1"/>
    <col min="6761" max="6904" width="9" style="220"/>
    <col min="6905" max="7016" width="1.625" style="220" customWidth="1"/>
    <col min="7017" max="7160" width="9" style="220"/>
    <col min="7161" max="7272" width="1.625" style="220" customWidth="1"/>
    <col min="7273" max="7416" width="9" style="220"/>
    <col min="7417" max="7528" width="1.625" style="220" customWidth="1"/>
    <col min="7529" max="7672" width="9" style="220"/>
    <col min="7673" max="7784" width="1.625" style="220" customWidth="1"/>
    <col min="7785" max="7928" width="9" style="220"/>
    <col min="7929" max="8040" width="1.625" style="220" customWidth="1"/>
    <col min="8041" max="8184" width="9" style="220"/>
    <col min="8185" max="8296" width="1.625" style="220" customWidth="1"/>
    <col min="8297" max="8440" width="9" style="220"/>
    <col min="8441" max="8552" width="1.625" style="220" customWidth="1"/>
    <col min="8553" max="8696" width="9" style="220"/>
    <col min="8697" max="8808" width="1.625" style="220" customWidth="1"/>
    <col min="8809" max="8952" width="9" style="220"/>
    <col min="8953" max="9064" width="1.625" style="220" customWidth="1"/>
    <col min="9065" max="9208" width="9" style="220"/>
    <col min="9209" max="9320" width="1.625" style="220" customWidth="1"/>
    <col min="9321" max="9464" width="9" style="220"/>
    <col min="9465" max="9576" width="1.625" style="220" customWidth="1"/>
    <col min="9577" max="9720" width="9" style="220"/>
    <col min="9721" max="9832" width="1.625" style="220" customWidth="1"/>
    <col min="9833" max="9976" width="9" style="220"/>
    <col min="9977" max="10088" width="1.625" style="220" customWidth="1"/>
    <col min="10089" max="10232" width="9" style="220"/>
    <col min="10233" max="10344" width="1.625" style="220" customWidth="1"/>
    <col min="10345" max="10488" width="9" style="220"/>
    <col min="10489" max="10600" width="1.625" style="220" customWidth="1"/>
    <col min="10601" max="10744" width="9" style="220"/>
    <col min="10745" max="10856" width="1.625" style="220" customWidth="1"/>
    <col min="10857" max="11000" width="9" style="220"/>
    <col min="11001" max="11112" width="1.625" style="220" customWidth="1"/>
    <col min="11113" max="11256" width="9" style="220"/>
    <col min="11257" max="11368" width="1.625" style="220" customWidth="1"/>
    <col min="11369" max="11512" width="9" style="220"/>
    <col min="11513" max="11624" width="1.625" style="220" customWidth="1"/>
    <col min="11625" max="11768" width="9" style="220"/>
    <col min="11769" max="11880" width="1.625" style="220" customWidth="1"/>
    <col min="11881" max="12024" width="9" style="220"/>
    <col min="12025" max="12136" width="1.625" style="220" customWidth="1"/>
    <col min="12137" max="12280" width="9" style="220"/>
    <col min="12281" max="12392" width="1.625" style="220" customWidth="1"/>
    <col min="12393" max="12536" width="9" style="220"/>
    <col min="12537" max="12648" width="1.625" style="220" customWidth="1"/>
    <col min="12649" max="12792" width="9" style="220"/>
    <col min="12793" max="12904" width="1.625" style="220" customWidth="1"/>
    <col min="12905" max="13048" width="9" style="220"/>
    <col min="13049" max="13160" width="1.625" style="220" customWidth="1"/>
    <col min="13161" max="13304" width="9" style="220"/>
    <col min="13305" max="13416" width="1.625" style="220" customWidth="1"/>
    <col min="13417" max="13560" width="9" style="220"/>
    <col min="13561" max="13672" width="1.625" style="220" customWidth="1"/>
    <col min="13673" max="13816" width="9" style="220"/>
    <col min="13817" max="13928" width="1.625" style="220" customWidth="1"/>
    <col min="13929" max="14072" width="9" style="220"/>
    <col min="14073" max="14184" width="1.625" style="220" customWidth="1"/>
    <col min="14185" max="14328" width="9" style="220"/>
    <col min="14329" max="14440" width="1.625" style="220" customWidth="1"/>
    <col min="14441" max="14584" width="9" style="220"/>
    <col min="14585" max="14696" width="1.625" style="220" customWidth="1"/>
    <col min="14697" max="14840" width="9" style="220"/>
    <col min="14841" max="14952" width="1.625" style="220" customWidth="1"/>
    <col min="14953" max="15096" width="9" style="220"/>
    <col min="15097" max="15208" width="1.625" style="220" customWidth="1"/>
    <col min="15209" max="15352" width="9" style="220"/>
    <col min="15353" max="15464" width="1.625" style="220" customWidth="1"/>
    <col min="15465" max="15608" width="9" style="220"/>
    <col min="15609" max="15720" width="1.625" style="220" customWidth="1"/>
    <col min="15721" max="15864" width="9" style="220"/>
    <col min="15865" max="15976" width="1.625" style="220" customWidth="1"/>
    <col min="15977" max="16120" width="9" style="220"/>
    <col min="16121" max="16232" width="1.625" style="220" customWidth="1"/>
    <col min="16233" max="16384" width="9" style="220"/>
  </cols>
  <sheetData>
    <row r="2" spans="1:52" ht="17.25" x14ac:dyDescent="0.4">
      <c r="A2" s="408" t="s">
        <v>266</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408"/>
    </row>
    <row r="3" spans="1:52" ht="12.75" thickBot="1" x14ac:dyDescent="0.45"/>
    <row r="4" spans="1:52" ht="17.25" customHeight="1" x14ac:dyDescent="0.4">
      <c r="B4" s="380" t="s">
        <v>267</v>
      </c>
      <c r="C4" s="409"/>
      <c r="D4" s="412" t="s">
        <v>268</v>
      </c>
      <c r="E4" s="413"/>
      <c r="F4" s="413"/>
      <c r="G4" s="413"/>
      <c r="H4" s="413"/>
      <c r="I4" s="413"/>
      <c r="J4" s="413"/>
      <c r="K4" s="414"/>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c r="AK4" s="415"/>
      <c r="AL4" s="415"/>
      <c r="AM4" s="415"/>
      <c r="AN4" s="415"/>
      <c r="AO4" s="415"/>
      <c r="AP4" s="415"/>
      <c r="AQ4" s="415"/>
      <c r="AR4" s="415"/>
      <c r="AS4" s="415"/>
      <c r="AT4" s="415"/>
      <c r="AU4" s="415"/>
      <c r="AV4" s="415"/>
      <c r="AW4" s="415"/>
      <c r="AX4" s="415"/>
      <c r="AY4" s="415"/>
      <c r="AZ4" s="416"/>
    </row>
    <row r="5" spans="1:52" ht="26.25" customHeight="1" x14ac:dyDescent="0.4">
      <c r="B5" s="410"/>
      <c r="C5" s="323"/>
      <c r="D5" s="417" t="s">
        <v>269</v>
      </c>
      <c r="E5" s="418"/>
      <c r="F5" s="418"/>
      <c r="G5" s="418"/>
      <c r="H5" s="418"/>
      <c r="I5" s="418"/>
      <c r="J5" s="418"/>
      <c r="K5" s="419"/>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c r="AM5" s="420"/>
      <c r="AN5" s="420"/>
      <c r="AO5" s="420"/>
      <c r="AP5" s="420"/>
      <c r="AQ5" s="420"/>
      <c r="AR5" s="420"/>
      <c r="AS5" s="420"/>
      <c r="AT5" s="420"/>
      <c r="AU5" s="420"/>
      <c r="AV5" s="420"/>
      <c r="AW5" s="420"/>
      <c r="AX5" s="420"/>
      <c r="AY5" s="420"/>
      <c r="AZ5" s="421"/>
    </row>
    <row r="6" spans="1:52" ht="21" customHeight="1" x14ac:dyDescent="0.4">
      <c r="B6" s="410"/>
      <c r="C6" s="323"/>
      <c r="D6" s="393" t="s">
        <v>270</v>
      </c>
      <c r="E6" s="394"/>
      <c r="F6" s="394"/>
      <c r="G6" s="394"/>
      <c r="H6" s="394"/>
      <c r="I6" s="394"/>
      <c r="J6" s="394"/>
      <c r="K6" s="424" t="s">
        <v>271</v>
      </c>
      <c r="L6" s="425"/>
      <c r="M6" s="425"/>
      <c r="N6" s="425"/>
      <c r="O6" s="426"/>
      <c r="P6" s="427"/>
      <c r="Q6" s="427"/>
      <c r="R6" s="427"/>
      <c r="S6" s="428" t="s">
        <v>272</v>
      </c>
      <c r="T6" s="428"/>
      <c r="U6" s="430"/>
      <c r="V6" s="430"/>
      <c r="W6" s="430"/>
      <c r="X6" s="430"/>
      <c r="Y6" s="430"/>
      <c r="Z6" s="361"/>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2"/>
      <c r="AZ6" s="363"/>
    </row>
    <row r="7" spans="1:52" ht="28.5" customHeight="1" x14ac:dyDescent="0.4">
      <c r="B7" s="410"/>
      <c r="C7" s="323"/>
      <c r="D7" s="422"/>
      <c r="E7" s="423"/>
      <c r="F7" s="423"/>
      <c r="G7" s="423"/>
      <c r="H7" s="423"/>
      <c r="I7" s="423"/>
      <c r="J7" s="423"/>
      <c r="K7" s="364"/>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365"/>
      <c r="AV7" s="365"/>
      <c r="AW7" s="365"/>
      <c r="AX7" s="365"/>
      <c r="AY7" s="365"/>
      <c r="AZ7" s="366"/>
    </row>
    <row r="8" spans="1:52" ht="21" customHeight="1" x14ac:dyDescent="0.4">
      <c r="B8" s="410"/>
      <c r="C8" s="323"/>
      <c r="D8" s="383" t="s">
        <v>273</v>
      </c>
      <c r="E8" s="383"/>
      <c r="F8" s="383"/>
      <c r="G8" s="383"/>
      <c r="H8" s="383"/>
      <c r="I8" s="383"/>
      <c r="J8" s="383"/>
      <c r="K8" s="401" t="s">
        <v>274</v>
      </c>
      <c r="L8" s="402"/>
      <c r="M8" s="402"/>
      <c r="N8" s="403"/>
      <c r="O8" s="404"/>
      <c r="P8" s="405"/>
      <c r="Q8" s="405"/>
      <c r="R8" s="405"/>
      <c r="S8" s="406" t="s">
        <v>272</v>
      </c>
      <c r="T8" s="406"/>
      <c r="U8" s="405"/>
      <c r="V8" s="405"/>
      <c r="W8" s="405"/>
      <c r="X8" s="405"/>
      <c r="Y8" s="406" t="s">
        <v>272</v>
      </c>
      <c r="Z8" s="406"/>
      <c r="AA8" s="405"/>
      <c r="AB8" s="405"/>
      <c r="AC8" s="405"/>
      <c r="AD8" s="405"/>
      <c r="AE8" s="407"/>
      <c r="AF8" s="401" t="s">
        <v>275</v>
      </c>
      <c r="AG8" s="402"/>
      <c r="AH8" s="402"/>
      <c r="AI8" s="403"/>
      <c r="AJ8" s="404"/>
      <c r="AK8" s="405"/>
      <c r="AL8" s="405"/>
      <c r="AM8" s="405"/>
      <c r="AN8" s="406" t="s">
        <v>272</v>
      </c>
      <c r="AO8" s="406"/>
      <c r="AP8" s="405"/>
      <c r="AQ8" s="405"/>
      <c r="AR8" s="405"/>
      <c r="AS8" s="405"/>
      <c r="AT8" s="406" t="s">
        <v>272</v>
      </c>
      <c r="AU8" s="406"/>
      <c r="AV8" s="405"/>
      <c r="AW8" s="405"/>
      <c r="AX8" s="405"/>
      <c r="AY8" s="405"/>
      <c r="AZ8" s="429"/>
    </row>
    <row r="9" spans="1:52" ht="24" customHeight="1" x14ac:dyDescent="0.4">
      <c r="B9" s="410"/>
      <c r="C9" s="323"/>
      <c r="D9" s="383" t="s">
        <v>276</v>
      </c>
      <c r="E9" s="383"/>
      <c r="F9" s="383"/>
      <c r="G9" s="383"/>
      <c r="H9" s="383"/>
      <c r="I9" s="383"/>
      <c r="J9" s="383"/>
      <c r="K9" s="364"/>
      <c r="L9" s="340"/>
      <c r="M9" s="391" t="s">
        <v>277</v>
      </c>
      <c r="N9" s="391"/>
      <c r="O9" s="391"/>
      <c r="P9" s="391"/>
      <c r="Q9" s="391"/>
      <c r="R9" s="391"/>
      <c r="S9" s="340"/>
      <c r="T9" s="340"/>
      <c r="U9" s="367" t="s">
        <v>278</v>
      </c>
      <c r="V9" s="367"/>
      <c r="W9" s="367"/>
      <c r="X9" s="367"/>
      <c r="Y9" s="340"/>
      <c r="Z9" s="340"/>
      <c r="AA9" s="367" t="s">
        <v>279</v>
      </c>
      <c r="AB9" s="367"/>
      <c r="AC9" s="367"/>
      <c r="AD9" s="367"/>
      <c r="AE9" s="340"/>
      <c r="AF9" s="340"/>
      <c r="AG9" s="391" t="s">
        <v>280</v>
      </c>
      <c r="AH9" s="391"/>
      <c r="AI9" s="391"/>
      <c r="AJ9" s="391"/>
      <c r="AK9" s="391"/>
      <c r="AL9" s="391"/>
      <c r="AM9" s="391"/>
      <c r="AN9" s="391"/>
      <c r="AO9" s="391"/>
      <c r="AP9" s="391"/>
      <c r="AQ9" s="391"/>
      <c r="AR9" s="340"/>
      <c r="AS9" s="340"/>
      <c r="AT9" s="367" t="s">
        <v>281</v>
      </c>
      <c r="AU9" s="367"/>
      <c r="AV9" s="367"/>
      <c r="AW9" s="367"/>
      <c r="AX9" s="367"/>
      <c r="AY9" s="367"/>
      <c r="AZ9" s="392"/>
    </row>
    <row r="10" spans="1:52" ht="24" customHeight="1" x14ac:dyDescent="0.4">
      <c r="B10" s="410"/>
      <c r="C10" s="323"/>
      <c r="D10" s="393" t="s">
        <v>282</v>
      </c>
      <c r="E10" s="394"/>
      <c r="F10" s="396" t="s">
        <v>283</v>
      </c>
      <c r="G10" s="397"/>
      <c r="H10" s="397"/>
      <c r="I10" s="397"/>
      <c r="J10" s="397"/>
      <c r="K10" s="398" t="s">
        <v>284</v>
      </c>
      <c r="L10" s="399"/>
      <c r="M10" s="400"/>
      <c r="N10" s="367"/>
      <c r="O10" s="367"/>
      <c r="P10" s="367"/>
      <c r="Q10" s="367"/>
      <c r="R10" s="367"/>
      <c r="S10" s="367"/>
      <c r="T10" s="367"/>
      <c r="U10" s="367"/>
      <c r="V10" s="367"/>
      <c r="W10" s="367"/>
      <c r="X10" s="398" t="s">
        <v>285</v>
      </c>
      <c r="Y10" s="399"/>
      <c r="Z10" s="400"/>
      <c r="AA10" s="367"/>
      <c r="AB10" s="367"/>
      <c r="AC10" s="367"/>
      <c r="AD10" s="367"/>
      <c r="AE10" s="367"/>
      <c r="AF10" s="367"/>
      <c r="AG10" s="367"/>
      <c r="AH10" s="367"/>
      <c r="AI10" s="367"/>
      <c r="AJ10" s="367"/>
      <c r="AK10" s="367"/>
      <c r="AL10" s="367"/>
      <c r="AM10" s="367"/>
      <c r="AN10" s="368"/>
      <c r="AO10" s="369" t="s">
        <v>286</v>
      </c>
      <c r="AP10" s="370"/>
      <c r="AQ10" s="371"/>
      <c r="AR10" s="372"/>
      <c r="AS10" s="373"/>
      <c r="AT10" s="373"/>
      <c r="AU10" s="373"/>
      <c r="AV10" s="373"/>
      <c r="AW10" s="373"/>
      <c r="AX10" s="373"/>
      <c r="AY10" s="373"/>
      <c r="AZ10" s="374"/>
    </row>
    <row r="11" spans="1:52" ht="28.5" customHeight="1" thickBot="1" x14ac:dyDescent="0.45">
      <c r="B11" s="411"/>
      <c r="C11" s="325"/>
      <c r="D11" s="395"/>
      <c r="E11" s="344"/>
      <c r="F11" s="375" t="s">
        <v>287</v>
      </c>
      <c r="G11" s="375"/>
      <c r="H11" s="375"/>
      <c r="I11" s="375"/>
      <c r="J11" s="375"/>
      <c r="K11" s="376" t="s">
        <v>288</v>
      </c>
      <c r="L11" s="377"/>
      <c r="M11" s="377"/>
      <c r="N11" s="378"/>
      <c r="O11" s="378"/>
      <c r="P11" s="378"/>
      <c r="Q11" s="378"/>
      <c r="R11" s="378"/>
      <c r="S11" s="378"/>
      <c r="T11" s="378"/>
      <c r="U11" s="378"/>
      <c r="V11" s="378"/>
      <c r="W11" s="378"/>
      <c r="X11" s="377"/>
      <c r="Y11" s="377"/>
      <c r="Z11" s="377"/>
      <c r="AA11" s="378"/>
      <c r="AB11" s="378"/>
      <c r="AC11" s="378"/>
      <c r="AD11" s="378"/>
      <c r="AE11" s="378"/>
      <c r="AF11" s="378"/>
      <c r="AG11" s="378"/>
      <c r="AH11" s="378"/>
      <c r="AI11" s="378"/>
      <c r="AJ11" s="378"/>
      <c r="AK11" s="378"/>
      <c r="AL11" s="378"/>
      <c r="AM11" s="378"/>
      <c r="AN11" s="378"/>
      <c r="AO11" s="378"/>
      <c r="AP11" s="378"/>
      <c r="AQ11" s="378"/>
      <c r="AR11" s="378"/>
      <c r="AS11" s="378"/>
      <c r="AT11" s="378"/>
      <c r="AU11" s="378"/>
      <c r="AV11" s="378"/>
      <c r="AW11" s="378"/>
      <c r="AX11" s="378"/>
      <c r="AY11" s="378"/>
      <c r="AZ11" s="379"/>
    </row>
    <row r="12" spans="1:52" ht="13.7" customHeight="1" x14ac:dyDescent="0.4">
      <c r="B12" s="380" t="s">
        <v>289</v>
      </c>
      <c r="C12" s="381"/>
      <c r="D12" s="381"/>
      <c r="E12" s="381"/>
      <c r="F12" s="381"/>
      <c r="G12" s="381"/>
      <c r="H12" s="381"/>
      <c r="I12" s="381"/>
      <c r="J12" s="381"/>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c r="AL12" s="385"/>
      <c r="AM12" s="385"/>
      <c r="AN12" s="385"/>
      <c r="AO12" s="385"/>
      <c r="AP12" s="385"/>
      <c r="AQ12" s="385"/>
      <c r="AR12" s="385"/>
      <c r="AS12" s="385"/>
      <c r="AT12" s="385"/>
      <c r="AU12" s="385"/>
      <c r="AV12" s="385"/>
      <c r="AW12" s="385"/>
      <c r="AX12" s="385"/>
      <c r="AY12" s="385"/>
      <c r="AZ12" s="386"/>
    </row>
    <row r="13" spans="1:52" ht="13.7" customHeight="1" x14ac:dyDescent="0.4">
      <c r="B13" s="382"/>
      <c r="C13" s="383"/>
      <c r="D13" s="383"/>
      <c r="E13" s="383"/>
      <c r="F13" s="383"/>
      <c r="G13" s="383"/>
      <c r="H13" s="383"/>
      <c r="I13" s="383"/>
      <c r="J13" s="383"/>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7"/>
      <c r="AM13" s="387"/>
      <c r="AN13" s="387"/>
      <c r="AO13" s="387"/>
      <c r="AP13" s="387"/>
      <c r="AQ13" s="387"/>
      <c r="AR13" s="387"/>
      <c r="AS13" s="387"/>
      <c r="AT13" s="387"/>
      <c r="AU13" s="387"/>
      <c r="AV13" s="387"/>
      <c r="AW13" s="387"/>
      <c r="AX13" s="387"/>
      <c r="AY13" s="387"/>
      <c r="AZ13" s="388"/>
    </row>
    <row r="14" spans="1:52" ht="13.7" customHeight="1" x14ac:dyDescent="0.4">
      <c r="B14" s="382"/>
      <c r="C14" s="383"/>
      <c r="D14" s="383"/>
      <c r="E14" s="383"/>
      <c r="F14" s="383"/>
      <c r="G14" s="383"/>
      <c r="H14" s="383"/>
      <c r="I14" s="383"/>
      <c r="J14" s="383"/>
      <c r="K14" s="387"/>
      <c r="L14" s="387"/>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7"/>
      <c r="AM14" s="387"/>
      <c r="AN14" s="387"/>
      <c r="AO14" s="387"/>
      <c r="AP14" s="387"/>
      <c r="AQ14" s="387"/>
      <c r="AR14" s="387"/>
      <c r="AS14" s="387"/>
      <c r="AT14" s="387"/>
      <c r="AU14" s="387"/>
      <c r="AV14" s="387"/>
      <c r="AW14" s="387"/>
      <c r="AX14" s="387"/>
      <c r="AY14" s="387"/>
      <c r="AZ14" s="388"/>
    </row>
    <row r="15" spans="1:52" ht="13.7" customHeight="1" x14ac:dyDescent="0.4">
      <c r="B15" s="382"/>
      <c r="C15" s="383"/>
      <c r="D15" s="383"/>
      <c r="E15" s="383"/>
      <c r="F15" s="383"/>
      <c r="G15" s="383"/>
      <c r="H15" s="383"/>
      <c r="I15" s="383"/>
      <c r="J15" s="383"/>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7"/>
      <c r="AM15" s="387"/>
      <c r="AN15" s="387"/>
      <c r="AO15" s="387"/>
      <c r="AP15" s="387"/>
      <c r="AQ15" s="387"/>
      <c r="AR15" s="387"/>
      <c r="AS15" s="387"/>
      <c r="AT15" s="387"/>
      <c r="AU15" s="387"/>
      <c r="AV15" s="387"/>
      <c r="AW15" s="387"/>
      <c r="AX15" s="387"/>
      <c r="AY15" s="387"/>
      <c r="AZ15" s="388"/>
    </row>
    <row r="16" spans="1:52" ht="13.7" customHeight="1" x14ac:dyDescent="0.4">
      <c r="B16" s="382"/>
      <c r="C16" s="383"/>
      <c r="D16" s="383"/>
      <c r="E16" s="383"/>
      <c r="F16" s="383"/>
      <c r="G16" s="383"/>
      <c r="H16" s="383"/>
      <c r="I16" s="383"/>
      <c r="J16" s="383"/>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7"/>
      <c r="AK16" s="387"/>
      <c r="AL16" s="387"/>
      <c r="AM16" s="387"/>
      <c r="AN16" s="387"/>
      <c r="AO16" s="387"/>
      <c r="AP16" s="387"/>
      <c r="AQ16" s="387"/>
      <c r="AR16" s="387"/>
      <c r="AS16" s="387"/>
      <c r="AT16" s="387"/>
      <c r="AU16" s="387"/>
      <c r="AV16" s="387"/>
      <c r="AW16" s="387"/>
      <c r="AX16" s="387"/>
      <c r="AY16" s="387"/>
      <c r="AZ16" s="388"/>
    </row>
    <row r="17" spans="2:52" ht="0.95" customHeight="1" thickBot="1" x14ac:dyDescent="0.45">
      <c r="B17" s="384"/>
      <c r="C17" s="375"/>
      <c r="D17" s="375"/>
      <c r="E17" s="375"/>
      <c r="F17" s="375"/>
      <c r="G17" s="375"/>
      <c r="H17" s="375"/>
      <c r="I17" s="375"/>
      <c r="J17" s="375"/>
      <c r="K17" s="389"/>
      <c r="L17" s="389"/>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89"/>
      <c r="AK17" s="389"/>
      <c r="AL17" s="389"/>
      <c r="AM17" s="389"/>
      <c r="AN17" s="389"/>
      <c r="AO17" s="389"/>
      <c r="AP17" s="389"/>
      <c r="AQ17" s="389"/>
      <c r="AR17" s="389"/>
      <c r="AS17" s="389"/>
      <c r="AT17" s="389"/>
      <c r="AU17" s="389"/>
      <c r="AV17" s="389"/>
      <c r="AW17" s="389"/>
      <c r="AX17" s="389"/>
      <c r="AY17" s="389"/>
      <c r="AZ17" s="390"/>
    </row>
    <row r="18" spans="2:52" ht="33.75" customHeight="1" x14ac:dyDescent="0.4">
      <c r="B18" s="341" t="s">
        <v>290</v>
      </c>
      <c r="C18" s="342"/>
      <c r="D18" s="342"/>
      <c r="E18" s="342"/>
      <c r="F18" s="342"/>
      <c r="G18" s="342"/>
      <c r="H18" s="342"/>
      <c r="I18" s="342"/>
      <c r="J18" s="342"/>
      <c r="K18" s="345" t="s">
        <v>406</v>
      </c>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346"/>
      <c r="AP18" s="346"/>
      <c r="AQ18" s="346"/>
      <c r="AR18" s="346"/>
      <c r="AS18" s="346"/>
      <c r="AT18" s="346"/>
      <c r="AU18" s="346"/>
      <c r="AV18" s="346"/>
      <c r="AW18" s="346"/>
      <c r="AX18" s="346"/>
      <c r="AY18" s="346"/>
      <c r="AZ18" s="347"/>
    </row>
    <row r="19" spans="2:52" ht="17.25" customHeight="1" thickBot="1" x14ac:dyDescent="0.45">
      <c r="B19" s="343"/>
      <c r="C19" s="344"/>
      <c r="D19" s="344"/>
      <c r="E19" s="344"/>
      <c r="F19" s="344"/>
      <c r="G19" s="344"/>
      <c r="H19" s="344"/>
      <c r="I19" s="344"/>
      <c r="J19" s="344"/>
      <c r="K19" s="221"/>
      <c r="L19" s="222"/>
      <c r="M19" s="222"/>
      <c r="N19" s="222"/>
      <c r="O19" s="222"/>
      <c r="P19" s="222"/>
      <c r="Q19" s="222"/>
      <c r="R19" s="222"/>
      <c r="S19" s="222"/>
      <c r="T19" s="222"/>
      <c r="U19" s="222"/>
      <c r="V19" s="222"/>
      <c r="W19" s="222"/>
      <c r="X19" s="222"/>
      <c r="Y19" s="348"/>
      <c r="Z19" s="348"/>
      <c r="AA19" s="349" t="s">
        <v>291</v>
      </c>
      <c r="AB19" s="349"/>
      <c r="AC19" s="349"/>
      <c r="AD19" s="349"/>
      <c r="AE19" s="349"/>
      <c r="AF19" s="350"/>
      <c r="AG19" s="350"/>
      <c r="AH19" s="222" t="s">
        <v>292</v>
      </c>
      <c r="AI19" s="222"/>
      <c r="AJ19" s="222"/>
      <c r="AK19" s="222"/>
      <c r="AL19" s="222"/>
      <c r="AM19" s="222"/>
      <c r="AN19" s="222"/>
      <c r="AO19" s="222"/>
      <c r="AP19" s="222"/>
      <c r="AQ19" s="222"/>
      <c r="AR19" s="222"/>
      <c r="AS19" s="222"/>
      <c r="AT19" s="222"/>
      <c r="AU19" s="222"/>
      <c r="AV19" s="222"/>
      <c r="AW19" s="222"/>
      <c r="AX19" s="222"/>
      <c r="AY19" s="222"/>
      <c r="AZ19" s="223"/>
    </row>
    <row r="20" spans="2:52" ht="25.5" customHeight="1" x14ac:dyDescent="0.4">
      <c r="B20" s="351" t="s">
        <v>293</v>
      </c>
      <c r="C20" s="352"/>
      <c r="D20" s="357"/>
      <c r="E20" s="358"/>
      <c r="F20" s="358"/>
      <c r="G20" s="358"/>
      <c r="H20" s="358"/>
      <c r="I20" s="358"/>
      <c r="J20" s="358"/>
      <c r="K20" s="359" t="s">
        <v>294</v>
      </c>
      <c r="L20" s="359"/>
      <c r="M20" s="359"/>
      <c r="N20" s="359"/>
      <c r="O20" s="359"/>
      <c r="P20" s="359"/>
      <c r="Q20" s="359" t="s">
        <v>258</v>
      </c>
      <c r="R20" s="359"/>
      <c r="S20" s="359"/>
      <c r="T20" s="359"/>
      <c r="U20" s="359"/>
      <c r="V20" s="359"/>
      <c r="W20" s="359"/>
      <c r="X20" s="359"/>
      <c r="Y20" s="359"/>
      <c r="Z20" s="359"/>
      <c r="AA20" s="359" t="s">
        <v>295</v>
      </c>
      <c r="AB20" s="359"/>
      <c r="AC20" s="359"/>
      <c r="AD20" s="359"/>
      <c r="AE20" s="359"/>
      <c r="AF20" s="359"/>
      <c r="AG20" s="359"/>
      <c r="AH20" s="359"/>
      <c r="AI20" s="359"/>
      <c r="AJ20" s="359"/>
      <c r="AK20" s="359"/>
      <c r="AL20" s="359"/>
      <c r="AM20" s="359"/>
      <c r="AN20" s="359"/>
      <c r="AO20" s="359" t="s">
        <v>296</v>
      </c>
      <c r="AP20" s="359"/>
      <c r="AQ20" s="359"/>
      <c r="AR20" s="359"/>
      <c r="AS20" s="359"/>
      <c r="AT20" s="359"/>
      <c r="AU20" s="359"/>
      <c r="AV20" s="359"/>
      <c r="AW20" s="359"/>
      <c r="AX20" s="359"/>
      <c r="AY20" s="359"/>
      <c r="AZ20" s="360"/>
    </row>
    <row r="21" spans="2:52" ht="15" customHeight="1" x14ac:dyDescent="0.4">
      <c r="B21" s="353"/>
      <c r="C21" s="354"/>
      <c r="D21" s="320" t="s">
        <v>297</v>
      </c>
      <c r="E21" s="321"/>
      <c r="F21" s="321"/>
      <c r="G21" s="321"/>
      <c r="H21" s="321"/>
      <c r="I21" s="321"/>
      <c r="J21" s="321"/>
      <c r="K21" s="326"/>
      <c r="L21" s="326"/>
      <c r="M21" s="326"/>
      <c r="N21" s="326"/>
      <c r="O21" s="326"/>
      <c r="P21" s="326"/>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327"/>
      <c r="AU21" s="327"/>
      <c r="AV21" s="327"/>
      <c r="AW21" s="327"/>
      <c r="AX21" s="327"/>
      <c r="AY21" s="327"/>
      <c r="AZ21" s="328"/>
    </row>
    <row r="22" spans="2:52" ht="15" customHeight="1" x14ac:dyDescent="0.4">
      <c r="B22" s="353"/>
      <c r="C22" s="354"/>
      <c r="D22" s="322"/>
      <c r="E22" s="323"/>
      <c r="F22" s="323"/>
      <c r="G22" s="323"/>
      <c r="H22" s="323"/>
      <c r="I22" s="323"/>
      <c r="J22" s="323"/>
      <c r="K22" s="319"/>
      <c r="L22" s="319"/>
      <c r="M22" s="319"/>
      <c r="N22" s="319"/>
      <c r="O22" s="319"/>
      <c r="P22" s="319"/>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7"/>
      <c r="AZ22" s="318"/>
    </row>
    <row r="23" spans="2:52" ht="15" customHeight="1" x14ac:dyDescent="0.4">
      <c r="B23" s="353"/>
      <c r="C23" s="354"/>
      <c r="D23" s="322"/>
      <c r="E23" s="323"/>
      <c r="F23" s="323"/>
      <c r="G23" s="323"/>
      <c r="H23" s="323"/>
      <c r="I23" s="323"/>
      <c r="J23" s="323"/>
      <c r="K23" s="319"/>
      <c r="L23" s="319"/>
      <c r="M23" s="319"/>
      <c r="N23" s="319"/>
      <c r="O23" s="319"/>
      <c r="P23" s="319"/>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c r="AO23" s="317"/>
      <c r="AP23" s="317"/>
      <c r="AQ23" s="317"/>
      <c r="AR23" s="317"/>
      <c r="AS23" s="317"/>
      <c r="AT23" s="317"/>
      <c r="AU23" s="317"/>
      <c r="AV23" s="317"/>
      <c r="AW23" s="317"/>
      <c r="AX23" s="317"/>
      <c r="AY23" s="317"/>
      <c r="AZ23" s="318"/>
    </row>
    <row r="24" spans="2:52" ht="15" customHeight="1" x14ac:dyDescent="0.4">
      <c r="B24" s="353"/>
      <c r="C24" s="354"/>
      <c r="D24" s="322"/>
      <c r="E24" s="323"/>
      <c r="F24" s="323"/>
      <c r="G24" s="323"/>
      <c r="H24" s="323"/>
      <c r="I24" s="323"/>
      <c r="J24" s="323"/>
      <c r="K24" s="319"/>
      <c r="L24" s="319"/>
      <c r="M24" s="319"/>
      <c r="N24" s="319"/>
      <c r="O24" s="319"/>
      <c r="P24" s="319"/>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317"/>
      <c r="AZ24" s="318"/>
    </row>
    <row r="25" spans="2:52" ht="15" customHeight="1" x14ac:dyDescent="0.4">
      <c r="B25" s="353"/>
      <c r="C25" s="354"/>
      <c r="D25" s="338"/>
      <c r="E25" s="339"/>
      <c r="F25" s="339"/>
      <c r="G25" s="339"/>
      <c r="H25" s="339"/>
      <c r="I25" s="339"/>
      <c r="J25" s="339"/>
      <c r="K25" s="330"/>
      <c r="L25" s="330"/>
      <c r="M25" s="330"/>
      <c r="N25" s="330"/>
      <c r="O25" s="330"/>
      <c r="P25" s="330"/>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2"/>
    </row>
    <row r="26" spans="2:52" ht="15" customHeight="1" x14ac:dyDescent="0.4">
      <c r="B26" s="353"/>
      <c r="C26" s="354"/>
      <c r="D26" s="320" t="s">
        <v>298</v>
      </c>
      <c r="E26" s="321"/>
      <c r="F26" s="321"/>
      <c r="G26" s="321"/>
      <c r="H26" s="321"/>
      <c r="I26" s="321"/>
      <c r="J26" s="321"/>
      <c r="K26" s="335"/>
      <c r="L26" s="335"/>
      <c r="M26" s="335"/>
      <c r="N26" s="335"/>
      <c r="O26" s="335"/>
      <c r="P26" s="335"/>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336"/>
      <c r="AP26" s="336"/>
      <c r="AQ26" s="336"/>
      <c r="AR26" s="336"/>
      <c r="AS26" s="336"/>
      <c r="AT26" s="336"/>
      <c r="AU26" s="336"/>
      <c r="AV26" s="336"/>
      <c r="AW26" s="336"/>
      <c r="AX26" s="336"/>
      <c r="AY26" s="336"/>
      <c r="AZ26" s="337"/>
    </row>
    <row r="27" spans="2:52" ht="15" customHeight="1" x14ac:dyDescent="0.4">
      <c r="B27" s="353"/>
      <c r="C27" s="354"/>
      <c r="D27" s="322"/>
      <c r="E27" s="323"/>
      <c r="F27" s="323"/>
      <c r="G27" s="323"/>
      <c r="H27" s="323"/>
      <c r="I27" s="323"/>
      <c r="J27" s="323"/>
      <c r="K27" s="319"/>
      <c r="L27" s="319"/>
      <c r="M27" s="319"/>
      <c r="N27" s="319"/>
      <c r="O27" s="319"/>
      <c r="P27" s="319"/>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317"/>
      <c r="AP27" s="317"/>
      <c r="AQ27" s="317"/>
      <c r="AR27" s="317"/>
      <c r="AS27" s="317"/>
      <c r="AT27" s="317"/>
      <c r="AU27" s="317"/>
      <c r="AV27" s="317"/>
      <c r="AW27" s="317"/>
      <c r="AX27" s="317"/>
      <c r="AY27" s="317"/>
      <c r="AZ27" s="318"/>
    </row>
    <row r="28" spans="2:52" ht="15" customHeight="1" x14ac:dyDescent="0.4">
      <c r="B28" s="353"/>
      <c r="C28" s="354"/>
      <c r="D28" s="322"/>
      <c r="E28" s="323"/>
      <c r="F28" s="323"/>
      <c r="G28" s="323"/>
      <c r="H28" s="323"/>
      <c r="I28" s="323"/>
      <c r="J28" s="323"/>
      <c r="K28" s="319"/>
      <c r="L28" s="319"/>
      <c r="M28" s="319"/>
      <c r="N28" s="319"/>
      <c r="O28" s="319"/>
      <c r="P28" s="319"/>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c r="AZ28" s="318"/>
    </row>
    <row r="29" spans="2:52" ht="15" customHeight="1" x14ac:dyDescent="0.4">
      <c r="B29" s="353"/>
      <c r="C29" s="354"/>
      <c r="D29" s="322"/>
      <c r="E29" s="323"/>
      <c r="F29" s="323"/>
      <c r="G29" s="323"/>
      <c r="H29" s="323"/>
      <c r="I29" s="323"/>
      <c r="J29" s="323"/>
      <c r="K29" s="319"/>
      <c r="L29" s="319"/>
      <c r="M29" s="319"/>
      <c r="N29" s="319"/>
      <c r="O29" s="319"/>
      <c r="P29" s="319"/>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c r="AZ29" s="318"/>
    </row>
    <row r="30" spans="2:52" ht="15" customHeight="1" x14ac:dyDescent="0.4">
      <c r="B30" s="353"/>
      <c r="C30" s="354"/>
      <c r="D30" s="338"/>
      <c r="E30" s="339"/>
      <c r="F30" s="339"/>
      <c r="G30" s="339"/>
      <c r="H30" s="339"/>
      <c r="I30" s="339"/>
      <c r="J30" s="339"/>
      <c r="K30" s="319"/>
      <c r="L30" s="319"/>
      <c r="M30" s="319"/>
      <c r="N30" s="319"/>
      <c r="O30" s="319"/>
      <c r="P30" s="319"/>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c r="AZ30" s="318"/>
    </row>
    <row r="31" spans="2:52" ht="15" customHeight="1" x14ac:dyDescent="0.4">
      <c r="B31" s="353"/>
      <c r="C31" s="354"/>
      <c r="D31" s="320" t="s">
        <v>299</v>
      </c>
      <c r="E31" s="321"/>
      <c r="F31" s="321"/>
      <c r="G31" s="321"/>
      <c r="H31" s="321"/>
      <c r="I31" s="321"/>
      <c r="J31" s="321"/>
      <c r="K31" s="326"/>
      <c r="L31" s="326"/>
      <c r="M31" s="326"/>
      <c r="N31" s="326"/>
      <c r="O31" s="326"/>
      <c r="P31" s="326"/>
      <c r="Q31" s="327"/>
      <c r="R31" s="327"/>
      <c r="S31" s="327"/>
      <c r="T31" s="327"/>
      <c r="U31" s="327"/>
      <c r="V31" s="327"/>
      <c r="W31" s="327"/>
      <c r="X31" s="327"/>
      <c r="Y31" s="327"/>
      <c r="Z31" s="327"/>
      <c r="AA31" s="327"/>
      <c r="AB31" s="327"/>
      <c r="AC31" s="327"/>
      <c r="AD31" s="327"/>
      <c r="AE31" s="327"/>
      <c r="AF31" s="327"/>
      <c r="AG31" s="327"/>
      <c r="AH31" s="327"/>
      <c r="AI31" s="327"/>
      <c r="AJ31" s="327"/>
      <c r="AK31" s="327"/>
      <c r="AL31" s="327"/>
      <c r="AM31" s="327"/>
      <c r="AN31" s="327"/>
      <c r="AO31" s="327"/>
      <c r="AP31" s="327"/>
      <c r="AQ31" s="327"/>
      <c r="AR31" s="327"/>
      <c r="AS31" s="327"/>
      <c r="AT31" s="327"/>
      <c r="AU31" s="327"/>
      <c r="AV31" s="327"/>
      <c r="AW31" s="327"/>
      <c r="AX31" s="327"/>
      <c r="AY31" s="327"/>
      <c r="AZ31" s="328"/>
    </row>
    <row r="32" spans="2:52" ht="15" customHeight="1" x14ac:dyDescent="0.4">
      <c r="B32" s="353"/>
      <c r="C32" s="354"/>
      <c r="D32" s="322"/>
      <c r="E32" s="323"/>
      <c r="F32" s="323"/>
      <c r="G32" s="323"/>
      <c r="H32" s="323"/>
      <c r="I32" s="323"/>
      <c r="J32" s="323"/>
      <c r="K32" s="319"/>
      <c r="L32" s="319"/>
      <c r="M32" s="319"/>
      <c r="N32" s="319"/>
      <c r="O32" s="319"/>
      <c r="P32" s="319"/>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8"/>
    </row>
    <row r="33" spans="2:52" ht="15" customHeight="1" x14ac:dyDescent="0.4">
      <c r="B33" s="353"/>
      <c r="C33" s="354"/>
      <c r="D33" s="322"/>
      <c r="E33" s="323"/>
      <c r="F33" s="323"/>
      <c r="G33" s="323"/>
      <c r="H33" s="323"/>
      <c r="I33" s="323"/>
      <c r="J33" s="323"/>
      <c r="K33" s="319"/>
      <c r="L33" s="319"/>
      <c r="M33" s="319"/>
      <c r="N33" s="319"/>
      <c r="O33" s="319"/>
      <c r="P33" s="319"/>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8"/>
    </row>
    <row r="34" spans="2:52" ht="15" customHeight="1" x14ac:dyDescent="0.4">
      <c r="B34" s="353"/>
      <c r="C34" s="354"/>
      <c r="D34" s="322"/>
      <c r="E34" s="323"/>
      <c r="F34" s="323"/>
      <c r="G34" s="323"/>
      <c r="H34" s="323"/>
      <c r="I34" s="323"/>
      <c r="J34" s="323"/>
      <c r="K34" s="319"/>
      <c r="L34" s="319"/>
      <c r="M34" s="319"/>
      <c r="N34" s="319"/>
      <c r="O34" s="319"/>
      <c r="P34" s="319"/>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17"/>
      <c r="AY34" s="317"/>
      <c r="AZ34" s="318"/>
    </row>
    <row r="35" spans="2:52" ht="15" customHeight="1" x14ac:dyDescent="0.4">
      <c r="B35" s="353"/>
      <c r="C35" s="354"/>
      <c r="D35" s="338"/>
      <c r="E35" s="339"/>
      <c r="F35" s="339"/>
      <c r="G35" s="339"/>
      <c r="H35" s="339"/>
      <c r="I35" s="339"/>
      <c r="J35" s="339"/>
      <c r="K35" s="330"/>
      <c r="L35" s="330"/>
      <c r="M35" s="330"/>
      <c r="N35" s="330"/>
      <c r="O35" s="330"/>
      <c r="P35" s="330"/>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2"/>
    </row>
    <row r="36" spans="2:52" ht="15" customHeight="1" x14ac:dyDescent="0.4">
      <c r="B36" s="353"/>
      <c r="C36" s="354"/>
      <c r="D36" s="333" t="s">
        <v>300</v>
      </c>
      <c r="E36" s="334"/>
      <c r="F36" s="334"/>
      <c r="G36" s="334"/>
      <c r="H36" s="334"/>
      <c r="I36" s="334"/>
      <c r="J36" s="334"/>
      <c r="K36" s="335"/>
      <c r="L36" s="335"/>
      <c r="M36" s="335"/>
      <c r="N36" s="335"/>
      <c r="O36" s="335"/>
      <c r="P36" s="335"/>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T36" s="336"/>
      <c r="AU36" s="336"/>
      <c r="AV36" s="336"/>
      <c r="AW36" s="336"/>
      <c r="AX36" s="336"/>
      <c r="AY36" s="336"/>
      <c r="AZ36" s="337"/>
    </row>
    <row r="37" spans="2:52" ht="15" customHeight="1" x14ac:dyDescent="0.4">
      <c r="B37" s="353"/>
      <c r="C37" s="354"/>
      <c r="D37" s="322"/>
      <c r="E37" s="323"/>
      <c r="F37" s="323"/>
      <c r="G37" s="323"/>
      <c r="H37" s="323"/>
      <c r="I37" s="323"/>
      <c r="J37" s="323"/>
      <c r="K37" s="319"/>
      <c r="L37" s="319"/>
      <c r="M37" s="319"/>
      <c r="N37" s="319"/>
      <c r="O37" s="319"/>
      <c r="P37" s="319"/>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318"/>
    </row>
    <row r="38" spans="2:52" ht="15" customHeight="1" x14ac:dyDescent="0.4">
      <c r="B38" s="353"/>
      <c r="C38" s="354"/>
      <c r="D38" s="322"/>
      <c r="E38" s="323"/>
      <c r="F38" s="323"/>
      <c r="G38" s="323"/>
      <c r="H38" s="323"/>
      <c r="I38" s="323"/>
      <c r="J38" s="323"/>
      <c r="K38" s="319"/>
      <c r="L38" s="319"/>
      <c r="M38" s="319"/>
      <c r="N38" s="319"/>
      <c r="O38" s="319"/>
      <c r="P38" s="319"/>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17"/>
      <c r="AY38" s="317"/>
      <c r="AZ38" s="318"/>
    </row>
    <row r="39" spans="2:52" ht="15" customHeight="1" x14ac:dyDescent="0.4">
      <c r="B39" s="353"/>
      <c r="C39" s="354"/>
      <c r="D39" s="320" t="s">
        <v>301</v>
      </c>
      <c r="E39" s="321"/>
      <c r="F39" s="321"/>
      <c r="G39" s="321"/>
      <c r="H39" s="321"/>
      <c r="I39" s="321"/>
      <c r="J39" s="321"/>
      <c r="K39" s="326"/>
      <c r="L39" s="326"/>
      <c r="M39" s="326"/>
      <c r="N39" s="326"/>
      <c r="O39" s="326"/>
      <c r="P39" s="326"/>
      <c r="Q39" s="327"/>
      <c r="R39" s="327"/>
      <c r="S39" s="327"/>
      <c r="T39" s="327"/>
      <c r="U39" s="327"/>
      <c r="V39" s="327"/>
      <c r="W39" s="327"/>
      <c r="X39" s="327"/>
      <c r="Y39" s="327"/>
      <c r="Z39" s="327"/>
      <c r="AA39" s="327"/>
      <c r="AB39" s="327"/>
      <c r="AC39" s="327"/>
      <c r="AD39" s="327"/>
      <c r="AE39" s="327"/>
      <c r="AF39" s="327"/>
      <c r="AG39" s="327"/>
      <c r="AH39" s="327"/>
      <c r="AI39" s="327"/>
      <c r="AJ39" s="327"/>
      <c r="AK39" s="327"/>
      <c r="AL39" s="327"/>
      <c r="AM39" s="327"/>
      <c r="AN39" s="327"/>
      <c r="AO39" s="327"/>
      <c r="AP39" s="327"/>
      <c r="AQ39" s="327"/>
      <c r="AR39" s="327"/>
      <c r="AS39" s="327"/>
      <c r="AT39" s="327"/>
      <c r="AU39" s="327"/>
      <c r="AV39" s="327"/>
      <c r="AW39" s="327"/>
      <c r="AX39" s="327"/>
      <c r="AY39" s="327"/>
      <c r="AZ39" s="328"/>
    </row>
    <row r="40" spans="2:52" ht="15" customHeight="1" x14ac:dyDescent="0.4">
      <c r="B40" s="353"/>
      <c r="C40" s="354"/>
      <c r="D40" s="322"/>
      <c r="E40" s="323"/>
      <c r="F40" s="323"/>
      <c r="G40" s="323"/>
      <c r="H40" s="323"/>
      <c r="I40" s="323"/>
      <c r="J40" s="323"/>
      <c r="K40" s="319"/>
      <c r="L40" s="319"/>
      <c r="M40" s="319"/>
      <c r="N40" s="319"/>
      <c r="O40" s="319"/>
      <c r="P40" s="319"/>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317"/>
      <c r="AP40" s="317"/>
      <c r="AQ40" s="317"/>
      <c r="AR40" s="317"/>
      <c r="AS40" s="317"/>
      <c r="AT40" s="317"/>
      <c r="AU40" s="317"/>
      <c r="AV40" s="317"/>
      <c r="AW40" s="317"/>
      <c r="AX40" s="317"/>
      <c r="AY40" s="317"/>
      <c r="AZ40" s="318"/>
    </row>
    <row r="41" spans="2:52" ht="15" customHeight="1" x14ac:dyDescent="0.4">
      <c r="B41" s="353"/>
      <c r="C41" s="354"/>
      <c r="D41" s="322"/>
      <c r="E41" s="323"/>
      <c r="F41" s="323"/>
      <c r="G41" s="323"/>
      <c r="H41" s="323"/>
      <c r="I41" s="323"/>
      <c r="J41" s="323"/>
      <c r="K41" s="319"/>
      <c r="L41" s="319"/>
      <c r="M41" s="319"/>
      <c r="N41" s="319"/>
      <c r="O41" s="319"/>
      <c r="P41" s="319"/>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317"/>
      <c r="AO41" s="317"/>
      <c r="AP41" s="317"/>
      <c r="AQ41" s="317"/>
      <c r="AR41" s="317"/>
      <c r="AS41" s="317"/>
      <c r="AT41" s="317"/>
      <c r="AU41" s="317"/>
      <c r="AV41" s="317"/>
      <c r="AW41" s="317"/>
      <c r="AX41" s="317"/>
      <c r="AY41" s="317"/>
      <c r="AZ41" s="318"/>
    </row>
    <row r="42" spans="2:52" ht="15" customHeight="1" x14ac:dyDescent="0.4">
      <c r="B42" s="353"/>
      <c r="C42" s="354"/>
      <c r="D42" s="322"/>
      <c r="E42" s="323"/>
      <c r="F42" s="323"/>
      <c r="G42" s="323"/>
      <c r="H42" s="323"/>
      <c r="I42" s="323"/>
      <c r="J42" s="323"/>
      <c r="K42" s="319"/>
      <c r="L42" s="319"/>
      <c r="M42" s="319"/>
      <c r="N42" s="319"/>
      <c r="O42" s="319"/>
      <c r="P42" s="319"/>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7"/>
      <c r="AZ42" s="318"/>
    </row>
    <row r="43" spans="2:52" ht="15" customHeight="1" thickBot="1" x14ac:dyDescent="0.45">
      <c r="B43" s="355"/>
      <c r="C43" s="356"/>
      <c r="D43" s="324"/>
      <c r="E43" s="325"/>
      <c r="F43" s="325"/>
      <c r="G43" s="325"/>
      <c r="H43" s="325"/>
      <c r="I43" s="325"/>
      <c r="J43" s="325"/>
      <c r="K43" s="329"/>
      <c r="L43" s="329"/>
      <c r="M43" s="329"/>
      <c r="N43" s="329"/>
      <c r="O43" s="329"/>
      <c r="P43" s="329"/>
      <c r="Q43" s="315"/>
      <c r="R43" s="315"/>
      <c r="S43" s="315"/>
      <c r="T43" s="315"/>
      <c r="U43" s="315"/>
      <c r="V43" s="315"/>
      <c r="W43" s="315"/>
      <c r="X43" s="315"/>
      <c r="Y43" s="315"/>
      <c r="Z43" s="315"/>
      <c r="AA43" s="315"/>
      <c r="AB43" s="315"/>
      <c r="AC43" s="315"/>
      <c r="AD43" s="315"/>
      <c r="AE43" s="315"/>
      <c r="AF43" s="315"/>
      <c r="AG43" s="315"/>
      <c r="AH43" s="315"/>
      <c r="AI43" s="315"/>
      <c r="AJ43" s="315"/>
      <c r="AK43" s="315"/>
      <c r="AL43" s="315"/>
      <c r="AM43" s="315"/>
      <c r="AN43" s="315"/>
      <c r="AO43" s="315"/>
      <c r="AP43" s="315"/>
      <c r="AQ43" s="315"/>
      <c r="AR43" s="315"/>
      <c r="AS43" s="315"/>
      <c r="AT43" s="315"/>
      <c r="AU43" s="315"/>
      <c r="AV43" s="315"/>
      <c r="AW43" s="315"/>
      <c r="AX43" s="315"/>
      <c r="AY43" s="315"/>
      <c r="AZ43" s="316"/>
    </row>
    <row r="44" spans="2:52" ht="15" customHeight="1" thickBot="1" x14ac:dyDescent="0.45">
      <c r="B44" s="311" t="s">
        <v>302</v>
      </c>
      <c r="C44" s="312"/>
      <c r="D44" s="312"/>
      <c r="E44" s="312"/>
      <c r="F44" s="312"/>
      <c r="G44" s="312"/>
      <c r="H44" s="312"/>
      <c r="I44" s="312"/>
      <c r="J44" s="313"/>
      <c r="K44" s="314"/>
      <c r="L44" s="314"/>
      <c r="M44" s="314"/>
      <c r="N44" s="314"/>
      <c r="O44" s="314"/>
      <c r="P44" s="314"/>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315"/>
      <c r="AN44" s="315"/>
      <c r="AO44" s="315"/>
      <c r="AP44" s="315"/>
      <c r="AQ44" s="315"/>
      <c r="AR44" s="315"/>
      <c r="AS44" s="315"/>
      <c r="AT44" s="315"/>
      <c r="AU44" s="315"/>
      <c r="AV44" s="315"/>
      <c r="AW44" s="315"/>
      <c r="AX44" s="315"/>
      <c r="AY44" s="315"/>
      <c r="AZ44" s="316"/>
    </row>
    <row r="45" spans="2:52" x14ac:dyDescent="0.4">
      <c r="C45" s="220" t="s">
        <v>303</v>
      </c>
    </row>
  </sheetData>
  <mergeCells count="162">
    <mergeCell ref="D8:J8"/>
    <mergeCell ref="K8:N8"/>
    <mergeCell ref="O8:R8"/>
    <mergeCell ref="S8:T8"/>
    <mergeCell ref="U8:X8"/>
    <mergeCell ref="Y8:Z8"/>
    <mergeCell ref="AA8:AE8"/>
    <mergeCell ref="A2:AZ2"/>
    <mergeCell ref="B4:C11"/>
    <mergeCell ref="D4:J4"/>
    <mergeCell ref="K4:AZ4"/>
    <mergeCell ref="D5:J5"/>
    <mergeCell ref="K5:AZ5"/>
    <mergeCell ref="D6:J7"/>
    <mergeCell ref="K6:N6"/>
    <mergeCell ref="O6:R6"/>
    <mergeCell ref="S6:T6"/>
    <mergeCell ref="AF8:AI8"/>
    <mergeCell ref="AJ8:AM8"/>
    <mergeCell ref="AN8:AO8"/>
    <mergeCell ref="AP8:AS8"/>
    <mergeCell ref="AT8:AU8"/>
    <mergeCell ref="AV8:AZ8"/>
    <mergeCell ref="U6:Y6"/>
    <mergeCell ref="Z6:AZ6"/>
    <mergeCell ref="K7:AZ7"/>
    <mergeCell ref="AA10:AN10"/>
    <mergeCell ref="AO10:AQ10"/>
    <mergeCell ref="AR10:AZ10"/>
    <mergeCell ref="F11:J11"/>
    <mergeCell ref="K11:AZ11"/>
    <mergeCell ref="B12:J17"/>
    <mergeCell ref="K12:AZ17"/>
    <mergeCell ref="AA9:AD9"/>
    <mergeCell ref="AE9:AF9"/>
    <mergeCell ref="AG9:AQ9"/>
    <mergeCell ref="AR9:AS9"/>
    <mergeCell ref="AT9:AZ9"/>
    <mergeCell ref="D10:E11"/>
    <mergeCell ref="F10:J10"/>
    <mergeCell ref="K10:M10"/>
    <mergeCell ref="N10:W10"/>
    <mergeCell ref="X10:Z10"/>
    <mergeCell ref="D9:J9"/>
    <mergeCell ref="K9:L9"/>
    <mergeCell ref="M9:R9"/>
    <mergeCell ref="S9:T9"/>
    <mergeCell ref="U9:X9"/>
    <mergeCell ref="Y9:Z9"/>
    <mergeCell ref="B18:J19"/>
    <mergeCell ref="K18:AZ18"/>
    <mergeCell ref="Y19:Z19"/>
    <mergeCell ref="AA19:AE19"/>
    <mergeCell ref="AF19:AG19"/>
    <mergeCell ref="B20:C43"/>
    <mergeCell ref="D20:J20"/>
    <mergeCell ref="K20:P20"/>
    <mergeCell ref="Q20:Z20"/>
    <mergeCell ref="AA20:AN20"/>
    <mergeCell ref="K23:P23"/>
    <mergeCell ref="Q23:Z23"/>
    <mergeCell ref="AA23:AN23"/>
    <mergeCell ref="AO23:AZ23"/>
    <mergeCell ref="K24:P24"/>
    <mergeCell ref="Q24:Z24"/>
    <mergeCell ref="AA24:AN24"/>
    <mergeCell ref="AO24:AZ24"/>
    <mergeCell ref="AO20:AZ20"/>
    <mergeCell ref="K21:P21"/>
    <mergeCell ref="Q21:Z21"/>
    <mergeCell ref="AA21:AN21"/>
    <mergeCell ref="AO21:AZ21"/>
    <mergeCell ref="K22:P22"/>
    <mergeCell ref="Q22:Z22"/>
    <mergeCell ref="AA22:AN22"/>
    <mergeCell ref="AO22:AZ22"/>
    <mergeCell ref="K25:P25"/>
    <mergeCell ref="Q25:Z25"/>
    <mergeCell ref="AA25:AN25"/>
    <mergeCell ref="AO25:AZ25"/>
    <mergeCell ref="D26:J30"/>
    <mergeCell ref="K26:P26"/>
    <mergeCell ref="Q26:Z26"/>
    <mergeCell ref="AA26:AN26"/>
    <mergeCell ref="AO26:AZ26"/>
    <mergeCell ref="K27:P27"/>
    <mergeCell ref="D21:J25"/>
    <mergeCell ref="K29:P29"/>
    <mergeCell ref="Q29:Z29"/>
    <mergeCell ref="AA29:AN29"/>
    <mergeCell ref="AO29:AZ29"/>
    <mergeCell ref="K30:P30"/>
    <mergeCell ref="Q30:Z30"/>
    <mergeCell ref="AA30:AN30"/>
    <mergeCell ref="AO30:AZ30"/>
    <mergeCell ref="Q27:Z27"/>
    <mergeCell ref="AA27:AN27"/>
    <mergeCell ref="AO27:AZ27"/>
    <mergeCell ref="K28:P28"/>
    <mergeCell ref="Q28:Z28"/>
    <mergeCell ref="AA28:AN28"/>
    <mergeCell ref="AO28:AZ28"/>
    <mergeCell ref="D36:J38"/>
    <mergeCell ref="K36:P36"/>
    <mergeCell ref="Q36:Z36"/>
    <mergeCell ref="AA36:AN36"/>
    <mergeCell ref="AO36:AZ36"/>
    <mergeCell ref="K37:P37"/>
    <mergeCell ref="Q33:Z33"/>
    <mergeCell ref="AA33:AN33"/>
    <mergeCell ref="AO33:AZ33"/>
    <mergeCell ref="K34:P34"/>
    <mergeCell ref="Q34:Z34"/>
    <mergeCell ref="AA34:AN34"/>
    <mergeCell ref="AO34:AZ34"/>
    <mergeCell ref="D31:J35"/>
    <mergeCell ref="K31:P31"/>
    <mergeCell ref="Q31:Z31"/>
    <mergeCell ref="AA31:AN31"/>
    <mergeCell ref="AO31:AZ31"/>
    <mergeCell ref="AA43:AN43"/>
    <mergeCell ref="AO43:AZ43"/>
    <mergeCell ref="K32:P32"/>
    <mergeCell ref="Q32:Z32"/>
    <mergeCell ref="AA32:AN32"/>
    <mergeCell ref="AO32:AZ32"/>
    <mergeCell ref="K33:P33"/>
    <mergeCell ref="Q37:Z37"/>
    <mergeCell ref="AA37:AN37"/>
    <mergeCell ref="AO37:AZ37"/>
    <mergeCell ref="K38:P38"/>
    <mergeCell ref="Q38:Z38"/>
    <mergeCell ref="AA38:AN38"/>
    <mergeCell ref="AO38:AZ38"/>
    <mergeCell ref="K35:P35"/>
    <mergeCell ref="Q35:Z35"/>
    <mergeCell ref="AA35:AN35"/>
    <mergeCell ref="AO35:AZ35"/>
    <mergeCell ref="B44:J44"/>
    <mergeCell ref="K44:P44"/>
    <mergeCell ref="Q44:Z44"/>
    <mergeCell ref="AA44:AN44"/>
    <mergeCell ref="AO44:AZ44"/>
    <mergeCell ref="Q41:Z41"/>
    <mergeCell ref="AA41:AN41"/>
    <mergeCell ref="AO41:AZ41"/>
    <mergeCell ref="K42:P42"/>
    <mergeCell ref="Q42:Z42"/>
    <mergeCell ref="AA42:AN42"/>
    <mergeCell ref="AO42:AZ42"/>
    <mergeCell ref="D39:J43"/>
    <mergeCell ref="K39:P39"/>
    <mergeCell ref="Q39:Z39"/>
    <mergeCell ref="AA39:AN39"/>
    <mergeCell ref="AO39:AZ39"/>
    <mergeCell ref="K40:P40"/>
    <mergeCell ref="Q40:Z40"/>
    <mergeCell ref="AA40:AN40"/>
    <mergeCell ref="AO40:AZ40"/>
    <mergeCell ref="K41:P41"/>
    <mergeCell ref="K43:P43"/>
    <mergeCell ref="Q43:Z43"/>
  </mergeCells>
  <phoneticPr fontId="2"/>
  <pageMargins left="0.59055118110236215" right="0.39370078740157483" top="0.39370078740157483" bottom="0.39370078740157483" header="0.31496062992125984" footer="0.31496062992125984"/>
  <pageSetup paperSize="9" fitToHeight="0" orientation="portrait" r:id="rId1"/>
  <headerFooter>
    <oddHeader>&amp;R様式2</oddHeader>
  </headerFooter>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031F7-0BB4-4578-B303-46C6F2DA5BAD}">
  <sheetPr>
    <tabColor theme="4" tint="0.79998168889431442"/>
    <pageSetUpPr fitToPage="1"/>
  </sheetPr>
  <dimension ref="A1:AH29"/>
  <sheetViews>
    <sheetView view="pageLayout" zoomScaleNormal="100" workbookViewId="0">
      <selection activeCell="B1" sqref="B1"/>
    </sheetView>
  </sheetViews>
  <sheetFormatPr defaultRowHeight="13.5" x14ac:dyDescent="0.4"/>
  <cols>
    <col min="1" max="2" width="3.125" style="199" customWidth="1"/>
    <col min="3" max="3" width="12.5" style="199" customWidth="1"/>
    <col min="4" max="4" width="25.375" style="199" customWidth="1"/>
    <col min="5" max="5" width="15.625" style="199" customWidth="1"/>
    <col min="6" max="6" width="25.375" style="199" customWidth="1"/>
    <col min="7" max="7" width="1.625" style="199" customWidth="1"/>
    <col min="8" max="8" width="6.25" style="199" hidden="1" customWidth="1"/>
    <col min="9" max="9" width="12.125" style="199" hidden="1" customWidth="1"/>
    <col min="10" max="44" width="2.625" style="199" customWidth="1"/>
    <col min="45" max="252" width="9" style="199"/>
    <col min="253" max="253" width="1.625" style="199" customWidth="1"/>
    <col min="254" max="254" width="2.5" style="199" customWidth="1"/>
    <col min="255" max="255" width="15.625" style="199" customWidth="1"/>
    <col min="256" max="256" width="24.625" style="199" customWidth="1"/>
    <col min="257" max="257" width="15.625" style="199" customWidth="1"/>
    <col min="258" max="258" width="24.625" style="199" customWidth="1"/>
    <col min="259" max="259" width="1.625" style="199" customWidth="1"/>
    <col min="260" max="263" width="2.625" style="199" customWidth="1"/>
    <col min="264" max="265" width="0" style="199" hidden="1" customWidth="1"/>
    <col min="266" max="300" width="2.625" style="199" customWidth="1"/>
    <col min="301" max="508" width="9" style="199"/>
    <col min="509" max="509" width="1.625" style="199" customWidth="1"/>
    <col min="510" max="510" width="2.5" style="199" customWidth="1"/>
    <col min="511" max="511" width="15.625" style="199" customWidth="1"/>
    <col min="512" max="512" width="24.625" style="199" customWidth="1"/>
    <col min="513" max="513" width="15.625" style="199" customWidth="1"/>
    <col min="514" max="514" width="24.625" style="199" customWidth="1"/>
    <col min="515" max="515" width="1.625" style="199" customWidth="1"/>
    <col min="516" max="519" width="2.625" style="199" customWidth="1"/>
    <col min="520" max="521" width="0" style="199" hidden="1" customWidth="1"/>
    <col min="522" max="556" width="2.625" style="199" customWidth="1"/>
    <col min="557" max="764" width="9" style="199"/>
    <col min="765" max="765" width="1.625" style="199" customWidth="1"/>
    <col min="766" max="766" width="2.5" style="199" customWidth="1"/>
    <col min="767" max="767" width="15.625" style="199" customWidth="1"/>
    <col min="768" max="768" width="24.625" style="199" customWidth="1"/>
    <col min="769" max="769" width="15.625" style="199" customWidth="1"/>
    <col min="770" max="770" width="24.625" style="199" customWidth="1"/>
    <col min="771" max="771" width="1.625" style="199" customWidth="1"/>
    <col min="772" max="775" width="2.625" style="199" customWidth="1"/>
    <col min="776" max="777" width="0" style="199" hidden="1" customWidth="1"/>
    <col min="778" max="812" width="2.625" style="199" customWidth="1"/>
    <col min="813" max="1020" width="9" style="199"/>
    <col min="1021" max="1021" width="1.625" style="199" customWidth="1"/>
    <col min="1022" max="1022" width="2.5" style="199" customWidth="1"/>
    <col min="1023" max="1023" width="15.625" style="199" customWidth="1"/>
    <col min="1024" max="1024" width="24.625" style="199" customWidth="1"/>
    <col min="1025" max="1025" width="15.625" style="199" customWidth="1"/>
    <col min="1026" max="1026" width="24.625" style="199" customWidth="1"/>
    <col min="1027" max="1027" width="1.625" style="199" customWidth="1"/>
    <col min="1028" max="1031" width="2.625" style="199" customWidth="1"/>
    <col min="1032" max="1033" width="0" style="199" hidden="1" customWidth="1"/>
    <col min="1034" max="1068" width="2.625" style="199" customWidth="1"/>
    <col min="1069" max="1276" width="9" style="199"/>
    <col min="1277" max="1277" width="1.625" style="199" customWidth="1"/>
    <col min="1278" max="1278" width="2.5" style="199" customWidth="1"/>
    <col min="1279" max="1279" width="15.625" style="199" customWidth="1"/>
    <col min="1280" max="1280" width="24.625" style="199" customWidth="1"/>
    <col min="1281" max="1281" width="15.625" style="199" customWidth="1"/>
    <col min="1282" max="1282" width="24.625" style="199" customWidth="1"/>
    <col min="1283" max="1283" width="1.625" style="199" customWidth="1"/>
    <col min="1284" max="1287" width="2.625" style="199" customWidth="1"/>
    <col min="1288" max="1289" width="0" style="199" hidden="1" customWidth="1"/>
    <col min="1290" max="1324" width="2.625" style="199" customWidth="1"/>
    <col min="1325" max="1532" width="9" style="199"/>
    <col min="1533" max="1533" width="1.625" style="199" customWidth="1"/>
    <col min="1534" max="1534" width="2.5" style="199" customWidth="1"/>
    <col min="1535" max="1535" width="15.625" style="199" customWidth="1"/>
    <col min="1536" max="1536" width="24.625" style="199" customWidth="1"/>
    <col min="1537" max="1537" width="15.625" style="199" customWidth="1"/>
    <col min="1538" max="1538" width="24.625" style="199" customWidth="1"/>
    <col min="1539" max="1539" width="1.625" style="199" customWidth="1"/>
    <col min="1540" max="1543" width="2.625" style="199" customWidth="1"/>
    <col min="1544" max="1545" width="0" style="199" hidden="1" customWidth="1"/>
    <col min="1546" max="1580" width="2.625" style="199" customWidth="1"/>
    <col min="1581" max="1788" width="9" style="199"/>
    <col min="1789" max="1789" width="1.625" style="199" customWidth="1"/>
    <col min="1790" max="1790" width="2.5" style="199" customWidth="1"/>
    <col min="1791" max="1791" width="15.625" style="199" customWidth="1"/>
    <col min="1792" max="1792" width="24.625" style="199" customWidth="1"/>
    <col min="1793" max="1793" width="15.625" style="199" customWidth="1"/>
    <col min="1794" max="1794" width="24.625" style="199" customWidth="1"/>
    <col min="1795" max="1795" width="1.625" style="199" customWidth="1"/>
    <col min="1796" max="1799" width="2.625" style="199" customWidth="1"/>
    <col min="1800" max="1801" width="0" style="199" hidden="1" customWidth="1"/>
    <col min="1802" max="1836" width="2.625" style="199" customWidth="1"/>
    <col min="1837" max="2044" width="9" style="199"/>
    <col min="2045" max="2045" width="1.625" style="199" customWidth="1"/>
    <col min="2046" max="2046" width="2.5" style="199" customWidth="1"/>
    <col min="2047" max="2047" width="15.625" style="199" customWidth="1"/>
    <col min="2048" max="2048" width="24.625" style="199" customWidth="1"/>
    <col min="2049" max="2049" width="15.625" style="199" customWidth="1"/>
    <col min="2050" max="2050" width="24.625" style="199" customWidth="1"/>
    <col min="2051" max="2051" width="1.625" style="199" customWidth="1"/>
    <col min="2052" max="2055" width="2.625" style="199" customWidth="1"/>
    <col min="2056" max="2057" width="0" style="199" hidden="1" customWidth="1"/>
    <col min="2058" max="2092" width="2.625" style="199" customWidth="1"/>
    <col min="2093" max="2300" width="9" style="199"/>
    <col min="2301" max="2301" width="1.625" style="199" customWidth="1"/>
    <col min="2302" max="2302" width="2.5" style="199" customWidth="1"/>
    <col min="2303" max="2303" width="15.625" style="199" customWidth="1"/>
    <col min="2304" max="2304" width="24.625" style="199" customWidth="1"/>
    <col min="2305" max="2305" width="15.625" style="199" customWidth="1"/>
    <col min="2306" max="2306" width="24.625" style="199" customWidth="1"/>
    <col min="2307" max="2307" width="1.625" style="199" customWidth="1"/>
    <col min="2308" max="2311" width="2.625" style="199" customWidth="1"/>
    <col min="2312" max="2313" width="0" style="199" hidden="1" customWidth="1"/>
    <col min="2314" max="2348" width="2.625" style="199" customWidth="1"/>
    <col min="2349" max="2556" width="9" style="199"/>
    <col min="2557" max="2557" width="1.625" style="199" customWidth="1"/>
    <col min="2558" max="2558" width="2.5" style="199" customWidth="1"/>
    <col min="2559" max="2559" width="15.625" style="199" customWidth="1"/>
    <col min="2560" max="2560" width="24.625" style="199" customWidth="1"/>
    <col min="2561" max="2561" width="15.625" style="199" customWidth="1"/>
    <col min="2562" max="2562" width="24.625" style="199" customWidth="1"/>
    <col min="2563" max="2563" width="1.625" style="199" customWidth="1"/>
    <col min="2564" max="2567" width="2.625" style="199" customWidth="1"/>
    <col min="2568" max="2569" width="0" style="199" hidden="1" customWidth="1"/>
    <col min="2570" max="2604" width="2.625" style="199" customWidth="1"/>
    <col min="2605" max="2812" width="9" style="199"/>
    <col min="2813" max="2813" width="1.625" style="199" customWidth="1"/>
    <col min="2814" max="2814" width="2.5" style="199" customWidth="1"/>
    <col min="2815" max="2815" width="15.625" style="199" customWidth="1"/>
    <col min="2816" max="2816" width="24.625" style="199" customWidth="1"/>
    <col min="2817" max="2817" width="15.625" style="199" customWidth="1"/>
    <col min="2818" max="2818" width="24.625" style="199" customWidth="1"/>
    <col min="2819" max="2819" width="1.625" style="199" customWidth="1"/>
    <col min="2820" max="2823" width="2.625" style="199" customWidth="1"/>
    <col min="2824" max="2825" width="0" style="199" hidden="1" customWidth="1"/>
    <col min="2826" max="2860" width="2.625" style="199" customWidth="1"/>
    <col min="2861" max="3068" width="9" style="199"/>
    <col min="3069" max="3069" width="1.625" style="199" customWidth="1"/>
    <col min="3070" max="3070" width="2.5" style="199" customWidth="1"/>
    <col min="3071" max="3071" width="15.625" style="199" customWidth="1"/>
    <col min="3072" max="3072" width="24.625" style="199" customWidth="1"/>
    <col min="3073" max="3073" width="15.625" style="199" customWidth="1"/>
    <col min="3074" max="3074" width="24.625" style="199" customWidth="1"/>
    <col min="3075" max="3075" width="1.625" style="199" customWidth="1"/>
    <col min="3076" max="3079" width="2.625" style="199" customWidth="1"/>
    <col min="3080" max="3081" width="0" style="199" hidden="1" customWidth="1"/>
    <col min="3082" max="3116" width="2.625" style="199" customWidth="1"/>
    <col min="3117" max="3324" width="9" style="199"/>
    <col min="3325" max="3325" width="1.625" style="199" customWidth="1"/>
    <col min="3326" max="3326" width="2.5" style="199" customWidth="1"/>
    <col min="3327" max="3327" width="15.625" style="199" customWidth="1"/>
    <col min="3328" max="3328" width="24.625" style="199" customWidth="1"/>
    <col min="3329" max="3329" width="15.625" style="199" customWidth="1"/>
    <col min="3330" max="3330" width="24.625" style="199" customWidth="1"/>
    <col min="3331" max="3331" width="1.625" style="199" customWidth="1"/>
    <col min="3332" max="3335" width="2.625" style="199" customWidth="1"/>
    <col min="3336" max="3337" width="0" style="199" hidden="1" customWidth="1"/>
    <col min="3338" max="3372" width="2.625" style="199" customWidth="1"/>
    <col min="3373" max="3580" width="9" style="199"/>
    <col min="3581" max="3581" width="1.625" style="199" customWidth="1"/>
    <col min="3582" max="3582" width="2.5" style="199" customWidth="1"/>
    <col min="3583" max="3583" width="15.625" style="199" customWidth="1"/>
    <col min="3584" max="3584" width="24.625" style="199" customWidth="1"/>
    <col min="3585" max="3585" width="15.625" style="199" customWidth="1"/>
    <col min="3586" max="3586" width="24.625" style="199" customWidth="1"/>
    <col min="3587" max="3587" width="1.625" style="199" customWidth="1"/>
    <col min="3588" max="3591" width="2.625" style="199" customWidth="1"/>
    <col min="3592" max="3593" width="0" style="199" hidden="1" customWidth="1"/>
    <col min="3594" max="3628" width="2.625" style="199" customWidth="1"/>
    <col min="3629" max="3836" width="9" style="199"/>
    <col min="3837" max="3837" width="1.625" style="199" customWidth="1"/>
    <col min="3838" max="3838" width="2.5" style="199" customWidth="1"/>
    <col min="3839" max="3839" width="15.625" style="199" customWidth="1"/>
    <col min="3840" max="3840" width="24.625" style="199" customWidth="1"/>
    <col min="3841" max="3841" width="15.625" style="199" customWidth="1"/>
    <col min="3842" max="3842" width="24.625" style="199" customWidth="1"/>
    <col min="3843" max="3843" width="1.625" style="199" customWidth="1"/>
    <col min="3844" max="3847" width="2.625" style="199" customWidth="1"/>
    <col min="3848" max="3849" width="0" style="199" hidden="1" customWidth="1"/>
    <col min="3850" max="3884" width="2.625" style="199" customWidth="1"/>
    <col min="3885" max="4092" width="9" style="199"/>
    <col min="4093" max="4093" width="1.625" style="199" customWidth="1"/>
    <col min="4094" max="4094" width="2.5" style="199" customWidth="1"/>
    <col min="4095" max="4095" width="15.625" style="199" customWidth="1"/>
    <col min="4096" max="4096" width="24.625" style="199" customWidth="1"/>
    <col min="4097" max="4097" width="15.625" style="199" customWidth="1"/>
    <col min="4098" max="4098" width="24.625" style="199" customWidth="1"/>
    <col min="4099" max="4099" width="1.625" style="199" customWidth="1"/>
    <col min="4100" max="4103" width="2.625" style="199" customWidth="1"/>
    <col min="4104" max="4105" width="0" style="199" hidden="1" customWidth="1"/>
    <col min="4106" max="4140" width="2.625" style="199" customWidth="1"/>
    <col min="4141" max="4348" width="9" style="199"/>
    <col min="4349" max="4349" width="1.625" style="199" customWidth="1"/>
    <col min="4350" max="4350" width="2.5" style="199" customWidth="1"/>
    <col min="4351" max="4351" width="15.625" style="199" customWidth="1"/>
    <col min="4352" max="4352" width="24.625" style="199" customWidth="1"/>
    <col min="4353" max="4353" width="15.625" style="199" customWidth="1"/>
    <col min="4354" max="4354" width="24.625" style="199" customWidth="1"/>
    <col min="4355" max="4355" width="1.625" style="199" customWidth="1"/>
    <col min="4356" max="4359" width="2.625" style="199" customWidth="1"/>
    <col min="4360" max="4361" width="0" style="199" hidden="1" customWidth="1"/>
    <col min="4362" max="4396" width="2.625" style="199" customWidth="1"/>
    <col min="4397" max="4604" width="9" style="199"/>
    <col min="4605" max="4605" width="1.625" style="199" customWidth="1"/>
    <col min="4606" max="4606" width="2.5" style="199" customWidth="1"/>
    <col min="4607" max="4607" width="15.625" style="199" customWidth="1"/>
    <col min="4608" max="4608" width="24.625" style="199" customWidth="1"/>
    <col min="4609" max="4609" width="15.625" style="199" customWidth="1"/>
    <col min="4610" max="4610" width="24.625" style="199" customWidth="1"/>
    <col min="4611" max="4611" width="1.625" style="199" customWidth="1"/>
    <col min="4612" max="4615" width="2.625" style="199" customWidth="1"/>
    <col min="4616" max="4617" width="0" style="199" hidden="1" customWidth="1"/>
    <col min="4618" max="4652" width="2.625" style="199" customWidth="1"/>
    <col min="4653" max="4860" width="9" style="199"/>
    <col min="4861" max="4861" width="1.625" style="199" customWidth="1"/>
    <col min="4862" max="4862" width="2.5" style="199" customWidth="1"/>
    <col min="4863" max="4863" width="15.625" style="199" customWidth="1"/>
    <col min="4864" max="4864" width="24.625" style="199" customWidth="1"/>
    <col min="4865" max="4865" width="15.625" style="199" customWidth="1"/>
    <col min="4866" max="4866" width="24.625" style="199" customWidth="1"/>
    <col min="4867" max="4867" width="1.625" style="199" customWidth="1"/>
    <col min="4868" max="4871" width="2.625" style="199" customWidth="1"/>
    <col min="4872" max="4873" width="0" style="199" hidden="1" customWidth="1"/>
    <col min="4874" max="4908" width="2.625" style="199" customWidth="1"/>
    <col min="4909" max="5116" width="9" style="199"/>
    <col min="5117" max="5117" width="1.625" style="199" customWidth="1"/>
    <col min="5118" max="5118" width="2.5" style="199" customWidth="1"/>
    <col min="5119" max="5119" width="15.625" style="199" customWidth="1"/>
    <col min="5120" max="5120" width="24.625" style="199" customWidth="1"/>
    <col min="5121" max="5121" width="15.625" style="199" customWidth="1"/>
    <col min="5122" max="5122" width="24.625" style="199" customWidth="1"/>
    <col min="5123" max="5123" width="1.625" style="199" customWidth="1"/>
    <col min="5124" max="5127" width="2.625" style="199" customWidth="1"/>
    <col min="5128" max="5129" width="0" style="199" hidden="1" customWidth="1"/>
    <col min="5130" max="5164" width="2.625" style="199" customWidth="1"/>
    <col min="5165" max="5372" width="9" style="199"/>
    <col min="5373" max="5373" width="1.625" style="199" customWidth="1"/>
    <col min="5374" max="5374" width="2.5" style="199" customWidth="1"/>
    <col min="5375" max="5375" width="15.625" style="199" customWidth="1"/>
    <col min="5376" max="5376" width="24.625" style="199" customWidth="1"/>
    <col min="5377" max="5377" width="15.625" style="199" customWidth="1"/>
    <col min="5378" max="5378" width="24.625" style="199" customWidth="1"/>
    <col min="5379" max="5379" width="1.625" style="199" customWidth="1"/>
    <col min="5380" max="5383" width="2.625" style="199" customWidth="1"/>
    <col min="5384" max="5385" width="0" style="199" hidden="1" customWidth="1"/>
    <col min="5386" max="5420" width="2.625" style="199" customWidth="1"/>
    <col min="5421" max="5628" width="9" style="199"/>
    <col min="5629" max="5629" width="1.625" style="199" customWidth="1"/>
    <col min="5630" max="5630" width="2.5" style="199" customWidth="1"/>
    <col min="5631" max="5631" width="15.625" style="199" customWidth="1"/>
    <col min="5632" max="5632" width="24.625" style="199" customWidth="1"/>
    <col min="5633" max="5633" width="15.625" style="199" customWidth="1"/>
    <col min="5634" max="5634" width="24.625" style="199" customWidth="1"/>
    <col min="5635" max="5635" width="1.625" style="199" customWidth="1"/>
    <col min="5636" max="5639" width="2.625" style="199" customWidth="1"/>
    <col min="5640" max="5641" width="0" style="199" hidden="1" customWidth="1"/>
    <col min="5642" max="5676" width="2.625" style="199" customWidth="1"/>
    <col min="5677" max="5884" width="9" style="199"/>
    <col min="5885" max="5885" width="1.625" style="199" customWidth="1"/>
    <col min="5886" max="5886" width="2.5" style="199" customWidth="1"/>
    <col min="5887" max="5887" width="15.625" style="199" customWidth="1"/>
    <col min="5888" max="5888" width="24.625" style="199" customWidth="1"/>
    <col min="5889" max="5889" width="15.625" style="199" customWidth="1"/>
    <col min="5890" max="5890" width="24.625" style="199" customWidth="1"/>
    <col min="5891" max="5891" width="1.625" style="199" customWidth="1"/>
    <col min="5892" max="5895" width="2.625" style="199" customWidth="1"/>
    <col min="5896" max="5897" width="0" style="199" hidden="1" customWidth="1"/>
    <col min="5898" max="5932" width="2.625" style="199" customWidth="1"/>
    <col min="5933" max="6140" width="9" style="199"/>
    <col min="6141" max="6141" width="1.625" style="199" customWidth="1"/>
    <col min="6142" max="6142" width="2.5" style="199" customWidth="1"/>
    <col min="6143" max="6143" width="15.625" style="199" customWidth="1"/>
    <col min="6144" max="6144" width="24.625" style="199" customWidth="1"/>
    <col min="6145" max="6145" width="15.625" style="199" customWidth="1"/>
    <col min="6146" max="6146" width="24.625" style="199" customWidth="1"/>
    <col min="6147" max="6147" width="1.625" style="199" customWidth="1"/>
    <col min="6148" max="6151" width="2.625" style="199" customWidth="1"/>
    <col min="6152" max="6153" width="0" style="199" hidden="1" customWidth="1"/>
    <col min="6154" max="6188" width="2.625" style="199" customWidth="1"/>
    <col min="6189" max="6396" width="9" style="199"/>
    <col min="6397" max="6397" width="1.625" style="199" customWidth="1"/>
    <col min="6398" max="6398" width="2.5" style="199" customWidth="1"/>
    <col min="6399" max="6399" width="15.625" style="199" customWidth="1"/>
    <col min="6400" max="6400" width="24.625" style="199" customWidth="1"/>
    <col min="6401" max="6401" width="15.625" style="199" customWidth="1"/>
    <col min="6402" max="6402" width="24.625" style="199" customWidth="1"/>
    <col min="6403" max="6403" width="1.625" style="199" customWidth="1"/>
    <col min="6404" max="6407" width="2.625" style="199" customWidth="1"/>
    <col min="6408" max="6409" width="0" style="199" hidden="1" customWidth="1"/>
    <col min="6410" max="6444" width="2.625" style="199" customWidth="1"/>
    <col min="6445" max="6652" width="9" style="199"/>
    <col min="6653" max="6653" width="1.625" style="199" customWidth="1"/>
    <col min="6654" max="6654" width="2.5" style="199" customWidth="1"/>
    <col min="6655" max="6655" width="15.625" style="199" customWidth="1"/>
    <col min="6656" max="6656" width="24.625" style="199" customWidth="1"/>
    <col min="6657" max="6657" width="15.625" style="199" customWidth="1"/>
    <col min="6658" max="6658" width="24.625" style="199" customWidth="1"/>
    <col min="6659" max="6659" width="1.625" style="199" customWidth="1"/>
    <col min="6660" max="6663" width="2.625" style="199" customWidth="1"/>
    <col min="6664" max="6665" width="0" style="199" hidden="1" customWidth="1"/>
    <col min="6666" max="6700" width="2.625" style="199" customWidth="1"/>
    <col min="6701" max="6908" width="9" style="199"/>
    <col min="6909" max="6909" width="1.625" style="199" customWidth="1"/>
    <col min="6910" max="6910" width="2.5" style="199" customWidth="1"/>
    <col min="6911" max="6911" width="15.625" style="199" customWidth="1"/>
    <col min="6912" max="6912" width="24.625" style="199" customWidth="1"/>
    <col min="6913" max="6913" width="15.625" style="199" customWidth="1"/>
    <col min="6914" max="6914" width="24.625" style="199" customWidth="1"/>
    <col min="6915" max="6915" width="1.625" style="199" customWidth="1"/>
    <col min="6916" max="6919" width="2.625" style="199" customWidth="1"/>
    <col min="6920" max="6921" width="0" style="199" hidden="1" customWidth="1"/>
    <col min="6922" max="6956" width="2.625" style="199" customWidth="1"/>
    <col min="6957" max="7164" width="9" style="199"/>
    <col min="7165" max="7165" width="1.625" style="199" customWidth="1"/>
    <col min="7166" max="7166" width="2.5" style="199" customWidth="1"/>
    <col min="7167" max="7167" width="15.625" style="199" customWidth="1"/>
    <col min="7168" max="7168" width="24.625" style="199" customWidth="1"/>
    <col min="7169" max="7169" width="15.625" style="199" customWidth="1"/>
    <col min="7170" max="7170" width="24.625" style="199" customWidth="1"/>
    <col min="7171" max="7171" width="1.625" style="199" customWidth="1"/>
    <col min="7172" max="7175" width="2.625" style="199" customWidth="1"/>
    <col min="7176" max="7177" width="0" style="199" hidden="1" customWidth="1"/>
    <col min="7178" max="7212" width="2.625" style="199" customWidth="1"/>
    <col min="7213" max="7420" width="9" style="199"/>
    <col min="7421" max="7421" width="1.625" style="199" customWidth="1"/>
    <col min="7422" max="7422" width="2.5" style="199" customWidth="1"/>
    <col min="7423" max="7423" width="15.625" style="199" customWidth="1"/>
    <col min="7424" max="7424" width="24.625" style="199" customWidth="1"/>
    <col min="7425" max="7425" width="15.625" style="199" customWidth="1"/>
    <col min="7426" max="7426" width="24.625" style="199" customWidth="1"/>
    <col min="7427" max="7427" width="1.625" style="199" customWidth="1"/>
    <col min="7428" max="7431" width="2.625" style="199" customWidth="1"/>
    <col min="7432" max="7433" width="0" style="199" hidden="1" customWidth="1"/>
    <col min="7434" max="7468" width="2.625" style="199" customWidth="1"/>
    <col min="7469" max="7676" width="9" style="199"/>
    <col min="7677" max="7677" width="1.625" style="199" customWidth="1"/>
    <col min="7678" max="7678" width="2.5" style="199" customWidth="1"/>
    <col min="7679" max="7679" width="15.625" style="199" customWidth="1"/>
    <col min="7680" max="7680" width="24.625" style="199" customWidth="1"/>
    <col min="7681" max="7681" width="15.625" style="199" customWidth="1"/>
    <col min="7682" max="7682" width="24.625" style="199" customWidth="1"/>
    <col min="7683" max="7683" width="1.625" style="199" customWidth="1"/>
    <col min="7684" max="7687" width="2.625" style="199" customWidth="1"/>
    <col min="7688" max="7689" width="0" style="199" hidden="1" customWidth="1"/>
    <col min="7690" max="7724" width="2.625" style="199" customWidth="1"/>
    <col min="7725" max="7932" width="9" style="199"/>
    <col min="7933" max="7933" width="1.625" style="199" customWidth="1"/>
    <col min="7934" max="7934" width="2.5" style="199" customWidth="1"/>
    <col min="7935" max="7935" width="15.625" style="199" customWidth="1"/>
    <col min="7936" max="7936" width="24.625" style="199" customWidth="1"/>
    <col min="7937" max="7937" width="15.625" style="199" customWidth="1"/>
    <col min="7938" max="7938" width="24.625" style="199" customWidth="1"/>
    <col min="7939" max="7939" width="1.625" style="199" customWidth="1"/>
    <col min="7940" max="7943" width="2.625" style="199" customWidth="1"/>
    <col min="7944" max="7945" width="0" style="199" hidden="1" customWidth="1"/>
    <col min="7946" max="7980" width="2.625" style="199" customWidth="1"/>
    <col min="7981" max="8188" width="9" style="199"/>
    <col min="8189" max="8189" width="1.625" style="199" customWidth="1"/>
    <col min="8190" max="8190" width="2.5" style="199" customWidth="1"/>
    <col min="8191" max="8191" width="15.625" style="199" customWidth="1"/>
    <col min="8192" max="8192" width="24.625" style="199" customWidth="1"/>
    <col min="8193" max="8193" width="15.625" style="199" customWidth="1"/>
    <col min="8194" max="8194" width="24.625" style="199" customWidth="1"/>
    <col min="8195" max="8195" width="1.625" style="199" customWidth="1"/>
    <col min="8196" max="8199" width="2.625" style="199" customWidth="1"/>
    <col min="8200" max="8201" width="0" style="199" hidden="1" customWidth="1"/>
    <col min="8202" max="8236" width="2.625" style="199" customWidth="1"/>
    <col min="8237" max="8444" width="9" style="199"/>
    <col min="8445" max="8445" width="1.625" style="199" customWidth="1"/>
    <col min="8446" max="8446" width="2.5" style="199" customWidth="1"/>
    <col min="8447" max="8447" width="15.625" style="199" customWidth="1"/>
    <col min="8448" max="8448" width="24.625" style="199" customWidth="1"/>
    <col min="8449" max="8449" width="15.625" style="199" customWidth="1"/>
    <col min="8450" max="8450" width="24.625" style="199" customWidth="1"/>
    <col min="8451" max="8451" width="1.625" style="199" customWidth="1"/>
    <col min="8452" max="8455" width="2.625" style="199" customWidth="1"/>
    <col min="8456" max="8457" width="0" style="199" hidden="1" customWidth="1"/>
    <col min="8458" max="8492" width="2.625" style="199" customWidth="1"/>
    <col min="8493" max="8700" width="9" style="199"/>
    <col min="8701" max="8701" width="1.625" style="199" customWidth="1"/>
    <col min="8702" max="8702" width="2.5" style="199" customWidth="1"/>
    <col min="8703" max="8703" width="15.625" style="199" customWidth="1"/>
    <col min="8704" max="8704" width="24.625" style="199" customWidth="1"/>
    <col min="8705" max="8705" width="15.625" style="199" customWidth="1"/>
    <col min="8706" max="8706" width="24.625" style="199" customWidth="1"/>
    <col min="8707" max="8707" width="1.625" style="199" customWidth="1"/>
    <col min="8708" max="8711" width="2.625" style="199" customWidth="1"/>
    <col min="8712" max="8713" width="0" style="199" hidden="1" customWidth="1"/>
    <col min="8714" max="8748" width="2.625" style="199" customWidth="1"/>
    <col min="8749" max="8956" width="9" style="199"/>
    <col min="8957" max="8957" width="1.625" style="199" customWidth="1"/>
    <col min="8958" max="8958" width="2.5" style="199" customWidth="1"/>
    <col min="8959" max="8959" width="15.625" style="199" customWidth="1"/>
    <col min="8960" max="8960" width="24.625" style="199" customWidth="1"/>
    <col min="8961" max="8961" width="15.625" style="199" customWidth="1"/>
    <col min="8962" max="8962" width="24.625" style="199" customWidth="1"/>
    <col min="8963" max="8963" width="1.625" style="199" customWidth="1"/>
    <col min="8964" max="8967" width="2.625" style="199" customWidth="1"/>
    <col min="8968" max="8969" width="0" style="199" hidden="1" customWidth="1"/>
    <col min="8970" max="9004" width="2.625" style="199" customWidth="1"/>
    <col min="9005" max="9212" width="9" style="199"/>
    <col min="9213" max="9213" width="1.625" style="199" customWidth="1"/>
    <col min="9214" max="9214" width="2.5" style="199" customWidth="1"/>
    <col min="9215" max="9215" width="15.625" style="199" customWidth="1"/>
    <col min="9216" max="9216" width="24.625" style="199" customWidth="1"/>
    <col min="9217" max="9217" width="15.625" style="199" customWidth="1"/>
    <col min="9218" max="9218" width="24.625" style="199" customWidth="1"/>
    <col min="9219" max="9219" width="1.625" style="199" customWidth="1"/>
    <col min="9220" max="9223" width="2.625" style="199" customWidth="1"/>
    <col min="9224" max="9225" width="0" style="199" hidden="1" customWidth="1"/>
    <col min="9226" max="9260" width="2.625" style="199" customWidth="1"/>
    <col min="9261" max="9468" width="9" style="199"/>
    <col min="9469" max="9469" width="1.625" style="199" customWidth="1"/>
    <col min="9470" max="9470" width="2.5" style="199" customWidth="1"/>
    <col min="9471" max="9471" width="15.625" style="199" customWidth="1"/>
    <col min="9472" max="9472" width="24.625" style="199" customWidth="1"/>
    <col min="9473" max="9473" width="15.625" style="199" customWidth="1"/>
    <col min="9474" max="9474" width="24.625" style="199" customWidth="1"/>
    <col min="9475" max="9475" width="1.625" style="199" customWidth="1"/>
    <col min="9476" max="9479" width="2.625" style="199" customWidth="1"/>
    <col min="9480" max="9481" width="0" style="199" hidden="1" customWidth="1"/>
    <col min="9482" max="9516" width="2.625" style="199" customWidth="1"/>
    <col min="9517" max="9724" width="9" style="199"/>
    <col min="9725" max="9725" width="1.625" style="199" customWidth="1"/>
    <col min="9726" max="9726" width="2.5" style="199" customWidth="1"/>
    <col min="9727" max="9727" width="15.625" style="199" customWidth="1"/>
    <col min="9728" max="9728" width="24.625" style="199" customWidth="1"/>
    <col min="9729" max="9729" width="15.625" style="199" customWidth="1"/>
    <col min="9730" max="9730" width="24.625" style="199" customWidth="1"/>
    <col min="9731" max="9731" width="1.625" style="199" customWidth="1"/>
    <col min="9732" max="9735" width="2.625" style="199" customWidth="1"/>
    <col min="9736" max="9737" width="0" style="199" hidden="1" customWidth="1"/>
    <col min="9738" max="9772" width="2.625" style="199" customWidth="1"/>
    <col min="9773" max="9980" width="9" style="199"/>
    <col min="9981" max="9981" width="1.625" style="199" customWidth="1"/>
    <col min="9982" max="9982" width="2.5" style="199" customWidth="1"/>
    <col min="9983" max="9983" width="15.625" style="199" customWidth="1"/>
    <col min="9984" max="9984" width="24.625" style="199" customWidth="1"/>
    <col min="9985" max="9985" width="15.625" style="199" customWidth="1"/>
    <col min="9986" max="9986" width="24.625" style="199" customWidth="1"/>
    <col min="9987" max="9987" width="1.625" style="199" customWidth="1"/>
    <col min="9988" max="9991" width="2.625" style="199" customWidth="1"/>
    <col min="9992" max="9993" width="0" style="199" hidden="1" customWidth="1"/>
    <col min="9994" max="10028" width="2.625" style="199" customWidth="1"/>
    <col min="10029" max="10236" width="9" style="199"/>
    <col min="10237" max="10237" width="1.625" style="199" customWidth="1"/>
    <col min="10238" max="10238" width="2.5" style="199" customWidth="1"/>
    <col min="10239" max="10239" width="15.625" style="199" customWidth="1"/>
    <col min="10240" max="10240" width="24.625" style="199" customWidth="1"/>
    <col min="10241" max="10241" width="15.625" style="199" customWidth="1"/>
    <col min="10242" max="10242" width="24.625" style="199" customWidth="1"/>
    <col min="10243" max="10243" width="1.625" style="199" customWidth="1"/>
    <col min="10244" max="10247" width="2.625" style="199" customWidth="1"/>
    <col min="10248" max="10249" width="0" style="199" hidden="1" customWidth="1"/>
    <col min="10250" max="10284" width="2.625" style="199" customWidth="1"/>
    <col min="10285" max="10492" width="9" style="199"/>
    <col min="10493" max="10493" width="1.625" style="199" customWidth="1"/>
    <col min="10494" max="10494" width="2.5" style="199" customWidth="1"/>
    <col min="10495" max="10495" width="15.625" style="199" customWidth="1"/>
    <col min="10496" max="10496" width="24.625" style="199" customWidth="1"/>
    <col min="10497" max="10497" width="15.625" style="199" customWidth="1"/>
    <col min="10498" max="10498" width="24.625" style="199" customWidth="1"/>
    <col min="10499" max="10499" width="1.625" style="199" customWidth="1"/>
    <col min="10500" max="10503" width="2.625" style="199" customWidth="1"/>
    <col min="10504" max="10505" width="0" style="199" hidden="1" customWidth="1"/>
    <col min="10506" max="10540" width="2.625" style="199" customWidth="1"/>
    <col min="10541" max="10748" width="9" style="199"/>
    <col min="10749" max="10749" width="1.625" style="199" customWidth="1"/>
    <col min="10750" max="10750" width="2.5" style="199" customWidth="1"/>
    <col min="10751" max="10751" width="15.625" style="199" customWidth="1"/>
    <col min="10752" max="10752" width="24.625" style="199" customWidth="1"/>
    <col min="10753" max="10753" width="15.625" style="199" customWidth="1"/>
    <col min="10754" max="10754" width="24.625" style="199" customWidth="1"/>
    <col min="10755" max="10755" width="1.625" style="199" customWidth="1"/>
    <col min="10756" max="10759" width="2.625" style="199" customWidth="1"/>
    <col min="10760" max="10761" width="0" style="199" hidden="1" customWidth="1"/>
    <col min="10762" max="10796" width="2.625" style="199" customWidth="1"/>
    <col min="10797" max="11004" width="9" style="199"/>
    <col min="11005" max="11005" width="1.625" style="199" customWidth="1"/>
    <col min="11006" max="11006" width="2.5" style="199" customWidth="1"/>
    <col min="11007" max="11007" width="15.625" style="199" customWidth="1"/>
    <col min="11008" max="11008" width="24.625" style="199" customWidth="1"/>
    <col min="11009" max="11009" width="15.625" style="199" customWidth="1"/>
    <col min="11010" max="11010" width="24.625" style="199" customWidth="1"/>
    <col min="11011" max="11011" width="1.625" style="199" customWidth="1"/>
    <col min="11012" max="11015" width="2.625" style="199" customWidth="1"/>
    <col min="11016" max="11017" width="0" style="199" hidden="1" customWidth="1"/>
    <col min="11018" max="11052" width="2.625" style="199" customWidth="1"/>
    <col min="11053" max="11260" width="9" style="199"/>
    <col min="11261" max="11261" width="1.625" style="199" customWidth="1"/>
    <col min="11262" max="11262" width="2.5" style="199" customWidth="1"/>
    <col min="11263" max="11263" width="15.625" style="199" customWidth="1"/>
    <col min="11264" max="11264" width="24.625" style="199" customWidth="1"/>
    <col min="11265" max="11265" width="15.625" style="199" customWidth="1"/>
    <col min="11266" max="11266" width="24.625" style="199" customWidth="1"/>
    <col min="11267" max="11267" width="1.625" style="199" customWidth="1"/>
    <col min="11268" max="11271" width="2.625" style="199" customWidth="1"/>
    <col min="11272" max="11273" width="0" style="199" hidden="1" customWidth="1"/>
    <col min="11274" max="11308" width="2.625" style="199" customWidth="1"/>
    <col min="11309" max="11516" width="9" style="199"/>
    <col min="11517" max="11517" width="1.625" style="199" customWidth="1"/>
    <col min="11518" max="11518" width="2.5" style="199" customWidth="1"/>
    <col min="11519" max="11519" width="15.625" style="199" customWidth="1"/>
    <col min="11520" max="11520" width="24.625" style="199" customWidth="1"/>
    <col min="11521" max="11521" width="15.625" style="199" customWidth="1"/>
    <col min="11522" max="11522" width="24.625" style="199" customWidth="1"/>
    <col min="11523" max="11523" width="1.625" style="199" customWidth="1"/>
    <col min="11524" max="11527" width="2.625" style="199" customWidth="1"/>
    <col min="11528" max="11529" width="0" style="199" hidden="1" customWidth="1"/>
    <col min="11530" max="11564" width="2.625" style="199" customWidth="1"/>
    <col min="11565" max="11772" width="9" style="199"/>
    <col min="11773" max="11773" width="1.625" style="199" customWidth="1"/>
    <col min="11774" max="11774" width="2.5" style="199" customWidth="1"/>
    <col min="11775" max="11775" width="15.625" style="199" customWidth="1"/>
    <col min="11776" max="11776" width="24.625" style="199" customWidth="1"/>
    <col min="11777" max="11777" width="15.625" style="199" customWidth="1"/>
    <col min="11778" max="11778" width="24.625" style="199" customWidth="1"/>
    <col min="11779" max="11779" width="1.625" style="199" customWidth="1"/>
    <col min="11780" max="11783" width="2.625" style="199" customWidth="1"/>
    <col min="11784" max="11785" width="0" style="199" hidden="1" customWidth="1"/>
    <col min="11786" max="11820" width="2.625" style="199" customWidth="1"/>
    <col min="11821" max="12028" width="9" style="199"/>
    <col min="12029" max="12029" width="1.625" style="199" customWidth="1"/>
    <col min="12030" max="12030" width="2.5" style="199" customWidth="1"/>
    <col min="12031" max="12031" width="15.625" style="199" customWidth="1"/>
    <col min="12032" max="12032" width="24.625" style="199" customWidth="1"/>
    <col min="12033" max="12033" width="15.625" style="199" customWidth="1"/>
    <col min="12034" max="12034" width="24.625" style="199" customWidth="1"/>
    <col min="12035" max="12035" width="1.625" style="199" customWidth="1"/>
    <col min="12036" max="12039" width="2.625" style="199" customWidth="1"/>
    <col min="12040" max="12041" width="0" style="199" hidden="1" customWidth="1"/>
    <col min="12042" max="12076" width="2.625" style="199" customWidth="1"/>
    <col min="12077" max="12284" width="9" style="199"/>
    <col min="12285" max="12285" width="1.625" style="199" customWidth="1"/>
    <col min="12286" max="12286" width="2.5" style="199" customWidth="1"/>
    <col min="12287" max="12287" width="15.625" style="199" customWidth="1"/>
    <col min="12288" max="12288" width="24.625" style="199" customWidth="1"/>
    <col min="12289" max="12289" width="15.625" style="199" customWidth="1"/>
    <col min="12290" max="12290" width="24.625" style="199" customWidth="1"/>
    <col min="12291" max="12291" width="1.625" style="199" customWidth="1"/>
    <col min="12292" max="12295" width="2.625" style="199" customWidth="1"/>
    <col min="12296" max="12297" width="0" style="199" hidden="1" customWidth="1"/>
    <col min="12298" max="12332" width="2.625" style="199" customWidth="1"/>
    <col min="12333" max="12540" width="9" style="199"/>
    <col min="12541" max="12541" width="1.625" style="199" customWidth="1"/>
    <col min="12542" max="12542" width="2.5" style="199" customWidth="1"/>
    <col min="12543" max="12543" width="15.625" style="199" customWidth="1"/>
    <col min="12544" max="12544" width="24.625" style="199" customWidth="1"/>
    <col min="12545" max="12545" width="15.625" style="199" customWidth="1"/>
    <col min="12546" max="12546" width="24.625" style="199" customWidth="1"/>
    <col min="12547" max="12547" width="1.625" style="199" customWidth="1"/>
    <col min="12548" max="12551" width="2.625" style="199" customWidth="1"/>
    <col min="12552" max="12553" width="0" style="199" hidden="1" customWidth="1"/>
    <col min="12554" max="12588" width="2.625" style="199" customWidth="1"/>
    <col min="12589" max="12796" width="9" style="199"/>
    <col min="12797" max="12797" width="1.625" style="199" customWidth="1"/>
    <col min="12798" max="12798" width="2.5" style="199" customWidth="1"/>
    <col min="12799" max="12799" width="15.625" style="199" customWidth="1"/>
    <col min="12800" max="12800" width="24.625" style="199" customWidth="1"/>
    <col min="12801" max="12801" width="15.625" style="199" customWidth="1"/>
    <col min="12802" max="12802" width="24.625" style="199" customWidth="1"/>
    <col min="12803" max="12803" width="1.625" style="199" customWidth="1"/>
    <col min="12804" max="12807" width="2.625" style="199" customWidth="1"/>
    <col min="12808" max="12809" width="0" style="199" hidden="1" customWidth="1"/>
    <col min="12810" max="12844" width="2.625" style="199" customWidth="1"/>
    <col min="12845" max="13052" width="9" style="199"/>
    <col min="13053" max="13053" width="1.625" style="199" customWidth="1"/>
    <col min="13054" max="13054" width="2.5" style="199" customWidth="1"/>
    <col min="13055" max="13055" width="15.625" style="199" customWidth="1"/>
    <col min="13056" max="13056" width="24.625" style="199" customWidth="1"/>
    <col min="13057" max="13057" width="15.625" style="199" customWidth="1"/>
    <col min="13058" max="13058" width="24.625" style="199" customWidth="1"/>
    <col min="13059" max="13059" width="1.625" style="199" customWidth="1"/>
    <col min="13060" max="13063" width="2.625" style="199" customWidth="1"/>
    <col min="13064" max="13065" width="0" style="199" hidden="1" customWidth="1"/>
    <col min="13066" max="13100" width="2.625" style="199" customWidth="1"/>
    <col min="13101" max="13308" width="9" style="199"/>
    <col min="13309" max="13309" width="1.625" style="199" customWidth="1"/>
    <col min="13310" max="13310" width="2.5" style="199" customWidth="1"/>
    <col min="13311" max="13311" width="15.625" style="199" customWidth="1"/>
    <col min="13312" max="13312" width="24.625" style="199" customWidth="1"/>
    <col min="13313" max="13313" width="15.625" style="199" customWidth="1"/>
    <col min="13314" max="13314" width="24.625" style="199" customWidth="1"/>
    <col min="13315" max="13315" width="1.625" style="199" customWidth="1"/>
    <col min="13316" max="13319" width="2.625" style="199" customWidth="1"/>
    <col min="13320" max="13321" width="0" style="199" hidden="1" customWidth="1"/>
    <col min="13322" max="13356" width="2.625" style="199" customWidth="1"/>
    <col min="13357" max="13564" width="9" style="199"/>
    <col min="13565" max="13565" width="1.625" style="199" customWidth="1"/>
    <col min="13566" max="13566" width="2.5" style="199" customWidth="1"/>
    <col min="13567" max="13567" width="15.625" style="199" customWidth="1"/>
    <col min="13568" max="13568" width="24.625" style="199" customWidth="1"/>
    <col min="13569" max="13569" width="15.625" style="199" customWidth="1"/>
    <col min="13570" max="13570" width="24.625" style="199" customWidth="1"/>
    <col min="13571" max="13571" width="1.625" style="199" customWidth="1"/>
    <col min="13572" max="13575" width="2.625" style="199" customWidth="1"/>
    <col min="13576" max="13577" width="0" style="199" hidden="1" customWidth="1"/>
    <col min="13578" max="13612" width="2.625" style="199" customWidth="1"/>
    <col min="13613" max="13820" width="9" style="199"/>
    <col min="13821" max="13821" width="1.625" style="199" customWidth="1"/>
    <col min="13822" max="13822" width="2.5" style="199" customWidth="1"/>
    <col min="13823" max="13823" width="15.625" style="199" customWidth="1"/>
    <col min="13824" max="13824" width="24.625" style="199" customWidth="1"/>
    <col min="13825" max="13825" width="15.625" style="199" customWidth="1"/>
    <col min="13826" max="13826" width="24.625" style="199" customWidth="1"/>
    <col min="13827" max="13827" width="1.625" style="199" customWidth="1"/>
    <col min="13828" max="13831" width="2.625" style="199" customWidth="1"/>
    <col min="13832" max="13833" width="0" style="199" hidden="1" customWidth="1"/>
    <col min="13834" max="13868" width="2.625" style="199" customWidth="1"/>
    <col min="13869" max="14076" width="9" style="199"/>
    <col min="14077" max="14077" width="1.625" style="199" customWidth="1"/>
    <col min="14078" max="14078" width="2.5" style="199" customWidth="1"/>
    <col min="14079" max="14079" width="15.625" style="199" customWidth="1"/>
    <col min="14080" max="14080" width="24.625" style="199" customWidth="1"/>
    <col min="14081" max="14081" width="15.625" style="199" customWidth="1"/>
    <col min="14082" max="14082" width="24.625" style="199" customWidth="1"/>
    <col min="14083" max="14083" width="1.625" style="199" customWidth="1"/>
    <col min="14084" max="14087" width="2.625" style="199" customWidth="1"/>
    <col min="14088" max="14089" width="0" style="199" hidden="1" customWidth="1"/>
    <col min="14090" max="14124" width="2.625" style="199" customWidth="1"/>
    <col min="14125" max="14332" width="9" style="199"/>
    <col min="14333" max="14333" width="1.625" style="199" customWidth="1"/>
    <col min="14334" max="14334" width="2.5" style="199" customWidth="1"/>
    <col min="14335" max="14335" width="15.625" style="199" customWidth="1"/>
    <col min="14336" max="14336" width="24.625" style="199" customWidth="1"/>
    <col min="14337" max="14337" width="15.625" style="199" customWidth="1"/>
    <col min="14338" max="14338" width="24.625" style="199" customWidth="1"/>
    <col min="14339" max="14339" width="1.625" style="199" customWidth="1"/>
    <col min="14340" max="14343" width="2.625" style="199" customWidth="1"/>
    <col min="14344" max="14345" width="0" style="199" hidden="1" customWidth="1"/>
    <col min="14346" max="14380" width="2.625" style="199" customWidth="1"/>
    <col min="14381" max="14588" width="9" style="199"/>
    <col min="14589" max="14589" width="1.625" style="199" customWidth="1"/>
    <col min="14590" max="14590" width="2.5" style="199" customWidth="1"/>
    <col min="14591" max="14591" width="15.625" style="199" customWidth="1"/>
    <col min="14592" max="14592" width="24.625" style="199" customWidth="1"/>
    <col min="14593" max="14593" width="15.625" style="199" customWidth="1"/>
    <col min="14594" max="14594" width="24.625" style="199" customWidth="1"/>
    <col min="14595" max="14595" width="1.625" style="199" customWidth="1"/>
    <col min="14596" max="14599" width="2.625" style="199" customWidth="1"/>
    <col min="14600" max="14601" width="0" style="199" hidden="1" customWidth="1"/>
    <col min="14602" max="14636" width="2.625" style="199" customWidth="1"/>
    <col min="14637" max="14844" width="9" style="199"/>
    <col min="14845" max="14845" width="1.625" style="199" customWidth="1"/>
    <col min="14846" max="14846" width="2.5" style="199" customWidth="1"/>
    <col min="14847" max="14847" width="15.625" style="199" customWidth="1"/>
    <col min="14848" max="14848" width="24.625" style="199" customWidth="1"/>
    <col min="14849" max="14849" width="15.625" style="199" customWidth="1"/>
    <col min="14850" max="14850" width="24.625" style="199" customWidth="1"/>
    <col min="14851" max="14851" width="1.625" style="199" customWidth="1"/>
    <col min="14852" max="14855" width="2.625" style="199" customWidth="1"/>
    <col min="14856" max="14857" width="0" style="199" hidden="1" customWidth="1"/>
    <col min="14858" max="14892" width="2.625" style="199" customWidth="1"/>
    <col min="14893" max="15100" width="9" style="199"/>
    <col min="15101" max="15101" width="1.625" style="199" customWidth="1"/>
    <col min="15102" max="15102" width="2.5" style="199" customWidth="1"/>
    <col min="15103" max="15103" width="15.625" style="199" customWidth="1"/>
    <col min="15104" max="15104" width="24.625" style="199" customWidth="1"/>
    <col min="15105" max="15105" width="15.625" style="199" customWidth="1"/>
    <col min="15106" max="15106" width="24.625" style="199" customWidth="1"/>
    <col min="15107" max="15107" width="1.625" style="199" customWidth="1"/>
    <col min="15108" max="15111" width="2.625" style="199" customWidth="1"/>
    <col min="15112" max="15113" width="0" style="199" hidden="1" customWidth="1"/>
    <col min="15114" max="15148" width="2.625" style="199" customWidth="1"/>
    <col min="15149" max="15356" width="9" style="199"/>
    <col min="15357" max="15357" width="1.625" style="199" customWidth="1"/>
    <col min="15358" max="15358" width="2.5" style="199" customWidth="1"/>
    <col min="15359" max="15359" width="15.625" style="199" customWidth="1"/>
    <col min="15360" max="15360" width="24.625" style="199" customWidth="1"/>
    <col min="15361" max="15361" width="15.625" style="199" customWidth="1"/>
    <col min="15362" max="15362" width="24.625" style="199" customWidth="1"/>
    <col min="15363" max="15363" width="1.625" style="199" customWidth="1"/>
    <col min="15364" max="15367" width="2.625" style="199" customWidth="1"/>
    <col min="15368" max="15369" width="0" style="199" hidden="1" customWidth="1"/>
    <col min="15370" max="15404" width="2.625" style="199" customWidth="1"/>
    <col min="15405" max="15612" width="9" style="199"/>
    <col min="15613" max="15613" width="1.625" style="199" customWidth="1"/>
    <col min="15614" max="15614" width="2.5" style="199" customWidth="1"/>
    <col min="15615" max="15615" width="15.625" style="199" customWidth="1"/>
    <col min="15616" max="15616" width="24.625" style="199" customWidth="1"/>
    <col min="15617" max="15617" width="15.625" style="199" customWidth="1"/>
    <col min="15618" max="15618" width="24.625" style="199" customWidth="1"/>
    <col min="15619" max="15619" width="1.625" style="199" customWidth="1"/>
    <col min="15620" max="15623" width="2.625" style="199" customWidth="1"/>
    <col min="15624" max="15625" width="0" style="199" hidden="1" customWidth="1"/>
    <col min="15626" max="15660" width="2.625" style="199" customWidth="1"/>
    <col min="15661" max="15868" width="9" style="199"/>
    <col min="15869" max="15869" width="1.625" style="199" customWidth="1"/>
    <col min="15870" max="15870" width="2.5" style="199" customWidth="1"/>
    <col min="15871" max="15871" width="15.625" style="199" customWidth="1"/>
    <col min="15872" max="15872" width="24.625" style="199" customWidth="1"/>
    <col min="15873" max="15873" width="15.625" style="199" customWidth="1"/>
    <col min="15874" max="15874" width="24.625" style="199" customWidth="1"/>
    <col min="15875" max="15875" width="1.625" style="199" customWidth="1"/>
    <col min="15876" max="15879" width="2.625" style="199" customWidth="1"/>
    <col min="15880" max="15881" width="0" style="199" hidden="1" customWidth="1"/>
    <col min="15882" max="15916" width="2.625" style="199" customWidth="1"/>
    <col min="15917" max="16124" width="9" style="199"/>
    <col min="16125" max="16125" width="1.625" style="199" customWidth="1"/>
    <col min="16126" max="16126" width="2.5" style="199" customWidth="1"/>
    <col min="16127" max="16127" width="15.625" style="199" customWidth="1"/>
    <col min="16128" max="16128" width="24.625" style="199" customWidth="1"/>
    <col min="16129" max="16129" width="15.625" style="199" customWidth="1"/>
    <col min="16130" max="16130" width="24.625" style="199" customWidth="1"/>
    <col min="16131" max="16131" width="1.625" style="199" customWidth="1"/>
    <col min="16132" max="16135" width="2.625" style="199" customWidth="1"/>
    <col min="16136" max="16137" width="0" style="199" hidden="1" customWidth="1"/>
    <col min="16138" max="16172" width="2.625" style="199" customWidth="1"/>
    <col min="16173" max="16384" width="9" style="199"/>
  </cols>
  <sheetData>
    <row r="1" spans="1:34" ht="33.75" customHeight="1" thickBot="1" x14ac:dyDescent="0.45">
      <c r="C1" s="307" t="s">
        <v>392</v>
      </c>
      <c r="D1" s="307"/>
      <c r="E1" s="307"/>
      <c r="F1" s="307"/>
    </row>
    <row r="2" spans="1:34" ht="26.25" customHeight="1" x14ac:dyDescent="0.4">
      <c r="B2" s="433" t="s">
        <v>255</v>
      </c>
      <c r="C2" s="434"/>
      <c r="D2" s="435"/>
      <c r="E2" s="435"/>
      <c r="F2" s="436"/>
    </row>
    <row r="3" spans="1:34" ht="26.25" customHeight="1" x14ac:dyDescent="0.4">
      <c r="B3" s="431" t="s">
        <v>306</v>
      </c>
      <c r="C3" s="432"/>
      <c r="D3" s="437"/>
      <c r="E3" s="437"/>
      <c r="F3" s="438"/>
    </row>
    <row r="4" spans="1:34" ht="26.25" customHeight="1" x14ac:dyDescent="0.4">
      <c r="B4" s="431" t="s">
        <v>307</v>
      </c>
      <c r="C4" s="432"/>
      <c r="D4" s="281"/>
      <c r="E4" s="704" t="s">
        <v>394</v>
      </c>
      <c r="F4" s="282" t="s">
        <v>308</v>
      </c>
    </row>
    <row r="5" spans="1:34" ht="26.25" customHeight="1" x14ac:dyDescent="0.4">
      <c r="A5" s="203"/>
      <c r="B5" s="431" t="s">
        <v>309</v>
      </c>
      <c r="C5" s="432"/>
      <c r="D5" s="705" t="s">
        <v>393</v>
      </c>
      <c r="E5" s="439" t="s">
        <v>310</v>
      </c>
      <c r="F5" s="440"/>
      <c r="G5" s="203"/>
      <c r="H5" s="215"/>
      <c r="I5" s="226"/>
      <c r="J5" s="226"/>
      <c r="K5" s="226"/>
      <c r="L5" s="226"/>
      <c r="M5" s="226"/>
      <c r="N5" s="215"/>
      <c r="O5" s="215"/>
      <c r="P5" s="226"/>
      <c r="Q5" s="226"/>
      <c r="R5" s="215"/>
      <c r="S5" s="226"/>
      <c r="T5" s="226"/>
      <c r="U5" s="227"/>
      <c r="V5" s="227"/>
      <c r="W5" s="227"/>
      <c r="X5" s="227"/>
      <c r="Y5" s="227"/>
      <c r="Z5" s="227"/>
      <c r="AA5" s="227"/>
      <c r="AB5" s="227"/>
      <c r="AC5" s="227"/>
      <c r="AD5" s="227"/>
      <c r="AE5" s="227"/>
      <c r="AF5" s="203"/>
      <c r="AG5" s="203"/>
      <c r="AH5" s="203"/>
    </row>
    <row r="6" spans="1:34" s="228" customFormat="1" ht="18.95" customHeight="1" x14ac:dyDescent="0.4">
      <c r="C6" s="229"/>
      <c r="D6" s="230"/>
      <c r="E6" s="290"/>
      <c r="F6" s="290"/>
    </row>
    <row r="7" spans="1:34" ht="22.7" customHeight="1" thickBot="1" x14ac:dyDescent="0.45">
      <c r="C7" s="441" t="s">
        <v>389</v>
      </c>
      <c r="D7" s="441"/>
      <c r="E7" s="441"/>
      <c r="F7" s="441"/>
    </row>
    <row r="8" spans="1:34" ht="26.25" customHeight="1" x14ac:dyDescent="0.4">
      <c r="B8" s="433" t="s">
        <v>311</v>
      </c>
      <c r="C8" s="434"/>
      <c r="D8" s="231"/>
      <c r="E8" s="280" t="s">
        <v>312</v>
      </c>
      <c r="F8" s="232"/>
    </row>
    <row r="9" spans="1:34" ht="26.25" customHeight="1" x14ac:dyDescent="0.4">
      <c r="B9" s="442" t="s">
        <v>313</v>
      </c>
      <c r="C9" s="443"/>
      <c r="D9" s="288"/>
      <c r="E9" s="279" t="s">
        <v>314</v>
      </c>
      <c r="F9" s="233"/>
    </row>
    <row r="10" spans="1:34" ht="26.25" customHeight="1" x14ac:dyDescent="0.4">
      <c r="B10" s="442" t="s">
        <v>315</v>
      </c>
      <c r="C10" s="443"/>
      <c r="D10" s="288"/>
      <c r="E10" s="279" t="s">
        <v>316</v>
      </c>
      <c r="F10" s="233"/>
    </row>
    <row r="11" spans="1:34" ht="26.25" customHeight="1" thickBot="1" x14ac:dyDescent="0.45">
      <c r="B11" s="444" t="s">
        <v>317</v>
      </c>
      <c r="C11" s="445"/>
      <c r="D11" s="289"/>
      <c r="E11" s="283" t="s">
        <v>318</v>
      </c>
      <c r="F11" s="234"/>
    </row>
    <row r="12" spans="1:34" ht="26.25" customHeight="1" thickBot="1" x14ac:dyDescent="0.45">
      <c r="C12" s="235"/>
      <c r="D12" s="236" t="str">
        <f>IF(D4="","",(F11+D11*0.8+F10*0.6+D10*0.4+F9*0.2)/D4*10)</f>
        <v/>
      </c>
      <c r="E12" s="237" t="s">
        <v>305</v>
      </c>
      <c r="F12" s="238">
        <f>D8+D9+D10+D11+F8+F9+F10+F11</f>
        <v>0</v>
      </c>
      <c r="H12" s="239" t="s">
        <v>319</v>
      </c>
      <c r="I12" s="240" t="e">
        <f>10*(F9*0.2+D10*0.4+F10*0.6+D11*0.8+F11)/D4</f>
        <v>#DIV/0!</v>
      </c>
    </row>
    <row r="13" spans="1:34" ht="18.95" customHeight="1" x14ac:dyDescent="0.4">
      <c r="C13" s="235"/>
      <c r="D13" s="228"/>
    </row>
    <row r="14" spans="1:34" ht="22.7" customHeight="1" thickBot="1" x14ac:dyDescent="0.45">
      <c r="C14" s="446" t="s">
        <v>395</v>
      </c>
      <c r="D14" s="446"/>
      <c r="E14" s="446"/>
      <c r="F14" s="446"/>
    </row>
    <row r="15" spans="1:34" ht="26.25" customHeight="1" x14ac:dyDescent="0.4">
      <c r="A15" s="447"/>
      <c r="B15" s="448" t="s">
        <v>320</v>
      </c>
      <c r="C15" s="241" t="s">
        <v>321</v>
      </c>
      <c r="D15" s="435"/>
      <c r="E15" s="435"/>
      <c r="F15" s="436"/>
    </row>
    <row r="16" spans="1:34" ht="26.25" customHeight="1" x14ac:dyDescent="0.4">
      <c r="A16" s="447"/>
      <c r="B16" s="449"/>
      <c r="C16" s="242" t="s">
        <v>322</v>
      </c>
      <c r="D16" s="437"/>
      <c r="E16" s="437"/>
      <c r="F16" s="438"/>
    </row>
    <row r="17" spans="1:6" ht="26.25" customHeight="1" x14ac:dyDescent="0.4">
      <c r="A17" s="447"/>
      <c r="B17" s="449"/>
      <c r="C17" s="242" t="s">
        <v>323</v>
      </c>
      <c r="D17" s="437"/>
      <c r="E17" s="437"/>
      <c r="F17" s="438"/>
    </row>
    <row r="18" spans="1:6" ht="26.25" customHeight="1" x14ac:dyDescent="0.4">
      <c r="A18" s="447"/>
      <c r="B18" s="449"/>
      <c r="C18" s="242" t="s">
        <v>324</v>
      </c>
      <c r="D18" s="437"/>
      <c r="E18" s="437"/>
      <c r="F18" s="438"/>
    </row>
    <row r="19" spans="1:6" ht="26.25" customHeight="1" thickBot="1" x14ac:dyDescent="0.45">
      <c r="A19" s="447"/>
      <c r="B19" s="450"/>
      <c r="C19" s="243" t="s">
        <v>325</v>
      </c>
      <c r="D19" s="451"/>
      <c r="E19" s="451"/>
      <c r="F19" s="452"/>
    </row>
    <row r="20" spans="1:6" ht="71.25" customHeight="1" thickBot="1" x14ac:dyDescent="0.45">
      <c r="A20" s="284"/>
      <c r="B20" s="285" t="s">
        <v>327</v>
      </c>
      <c r="C20" s="244" t="s">
        <v>328</v>
      </c>
      <c r="D20" s="453"/>
      <c r="E20" s="453"/>
      <c r="F20" s="454"/>
    </row>
    <row r="21" spans="1:6" ht="14.25" customHeight="1" x14ac:dyDescent="0.4">
      <c r="C21" s="211" t="s">
        <v>329</v>
      </c>
    </row>
    <row r="22" spans="1:6" ht="14.25" customHeight="1" x14ac:dyDescent="0.4">
      <c r="C22" s="211" t="s">
        <v>330</v>
      </c>
    </row>
    <row r="23" spans="1:6" ht="14.25" customHeight="1" x14ac:dyDescent="0.4">
      <c r="C23" s="245" t="s">
        <v>408</v>
      </c>
    </row>
    <row r="25" spans="1:6" ht="14.25" thickBot="1" x14ac:dyDescent="0.45">
      <c r="B25" s="199" t="s">
        <v>390</v>
      </c>
    </row>
    <row r="26" spans="1:6" ht="32.25" customHeight="1" x14ac:dyDescent="0.4">
      <c r="B26" s="433" t="s">
        <v>294</v>
      </c>
      <c r="C26" s="434"/>
      <c r="D26" s="280" t="s">
        <v>304</v>
      </c>
      <c r="E26" s="280" t="s">
        <v>258</v>
      </c>
      <c r="F26" s="246" t="s">
        <v>396</v>
      </c>
    </row>
    <row r="27" spans="1:6" ht="25.5" customHeight="1" x14ac:dyDescent="0.4">
      <c r="B27" s="442"/>
      <c r="C27" s="443"/>
      <c r="D27" s="247"/>
      <c r="E27" s="247"/>
      <c r="F27" s="282" t="s">
        <v>331</v>
      </c>
    </row>
    <row r="28" spans="1:6" ht="25.5" customHeight="1" x14ac:dyDescent="0.4">
      <c r="B28" s="442"/>
      <c r="C28" s="443"/>
      <c r="D28" s="247"/>
      <c r="E28" s="247"/>
      <c r="F28" s="282" t="s">
        <v>331</v>
      </c>
    </row>
    <row r="29" spans="1:6" ht="25.5" customHeight="1" thickBot="1" x14ac:dyDescent="0.45">
      <c r="B29" s="444"/>
      <c r="C29" s="445"/>
      <c r="D29" s="248"/>
      <c r="E29" s="248"/>
      <c r="F29" s="286" t="s">
        <v>332</v>
      </c>
    </row>
  </sheetData>
  <mergeCells count="26">
    <mergeCell ref="D20:F20"/>
    <mergeCell ref="B26:C26"/>
    <mergeCell ref="B27:C27"/>
    <mergeCell ref="B28:C28"/>
    <mergeCell ref="B29:C29"/>
    <mergeCell ref="B10:C10"/>
    <mergeCell ref="B11:C11"/>
    <mergeCell ref="C14:F14"/>
    <mergeCell ref="A15:A19"/>
    <mergeCell ref="B15:B19"/>
    <mergeCell ref="D15:F15"/>
    <mergeCell ref="D16:F16"/>
    <mergeCell ref="D17:F17"/>
    <mergeCell ref="D18:F18"/>
    <mergeCell ref="D19:F19"/>
    <mergeCell ref="B5:C5"/>
    <mergeCell ref="E5:F5"/>
    <mergeCell ref="C7:F7"/>
    <mergeCell ref="B8:C8"/>
    <mergeCell ref="B9:C9"/>
    <mergeCell ref="B4:C4"/>
    <mergeCell ref="C1:F1"/>
    <mergeCell ref="B2:C2"/>
    <mergeCell ref="D2:F2"/>
    <mergeCell ref="B3:C3"/>
    <mergeCell ref="D3:F3"/>
  </mergeCells>
  <phoneticPr fontId="2"/>
  <pageMargins left="0.39370078740157483" right="0.39370078740157483" top="0.59055118110236215" bottom="0.39370078740157483" header="0.31496062992125984" footer="0.31496062992125984"/>
  <pageSetup paperSize="9" orientation="portrait" r:id="rId1"/>
  <headerFooter>
    <oddHeader>&amp;R様式6</oddHeader>
  </headerFooter>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79998168889431442"/>
    <pageSetUpPr fitToPage="1"/>
  </sheetPr>
  <dimension ref="B1:M22"/>
  <sheetViews>
    <sheetView view="pageLayout" zoomScaleNormal="100" workbookViewId="0">
      <selection activeCell="B1" sqref="B1:K1"/>
    </sheetView>
  </sheetViews>
  <sheetFormatPr defaultRowHeight="13.5" x14ac:dyDescent="0.4"/>
  <cols>
    <col min="1" max="1" width="3.625" style="199" customWidth="1"/>
    <col min="2" max="3" width="3.5" style="199" customWidth="1"/>
    <col min="4" max="4" width="15.375" style="199" customWidth="1"/>
    <col min="5" max="5" width="3.5" style="199" customWidth="1"/>
    <col min="6" max="6" width="6.625" style="199" customWidth="1"/>
    <col min="7" max="7" width="3.5" style="199" customWidth="1"/>
    <col min="8" max="8" width="6.625" style="199" customWidth="1"/>
    <col min="9" max="9" width="3.5" style="199" customWidth="1"/>
    <col min="10" max="10" width="6.625" style="199" customWidth="1"/>
    <col min="11" max="11" width="27.375" style="199" customWidth="1"/>
    <col min="12" max="12" width="9" style="199"/>
    <col min="13" max="13" width="8.625" style="199" customWidth="1"/>
    <col min="14" max="255" width="9" style="199"/>
    <col min="256" max="257" width="4.625" style="199" customWidth="1"/>
    <col min="258" max="258" width="15.75" style="199" customWidth="1"/>
    <col min="259" max="259" width="4.625" style="199" customWidth="1"/>
    <col min="260" max="260" width="8.625" style="199" customWidth="1"/>
    <col min="261" max="261" width="4.625" style="199" customWidth="1"/>
    <col min="262" max="262" width="8.625" style="199" customWidth="1"/>
    <col min="263" max="263" width="4.625" style="199" customWidth="1"/>
    <col min="264" max="264" width="8.625" style="199" customWidth="1"/>
    <col min="265" max="265" width="4.625" style="199" customWidth="1"/>
    <col min="266" max="266" width="8.625" style="199" customWidth="1"/>
    <col min="267" max="267" width="28.5" style="199" customWidth="1"/>
    <col min="268" max="268" width="9" style="199"/>
    <col min="269" max="269" width="8.625" style="199" customWidth="1"/>
    <col min="270" max="511" width="9" style="199"/>
    <col min="512" max="513" width="4.625" style="199" customWidth="1"/>
    <col min="514" max="514" width="15.75" style="199" customWidth="1"/>
    <col min="515" max="515" width="4.625" style="199" customWidth="1"/>
    <col min="516" max="516" width="8.625" style="199" customWidth="1"/>
    <col min="517" max="517" width="4.625" style="199" customWidth="1"/>
    <col min="518" max="518" width="8.625" style="199" customWidth="1"/>
    <col min="519" max="519" width="4.625" style="199" customWidth="1"/>
    <col min="520" max="520" width="8.625" style="199" customWidth="1"/>
    <col min="521" max="521" width="4.625" style="199" customWidth="1"/>
    <col min="522" max="522" width="8.625" style="199" customWidth="1"/>
    <col min="523" max="523" width="28.5" style="199" customWidth="1"/>
    <col min="524" max="524" width="9" style="199"/>
    <col min="525" max="525" width="8.625" style="199" customWidth="1"/>
    <col min="526" max="767" width="9" style="199"/>
    <col min="768" max="769" width="4.625" style="199" customWidth="1"/>
    <col min="770" max="770" width="15.75" style="199" customWidth="1"/>
    <col min="771" max="771" width="4.625" style="199" customWidth="1"/>
    <col min="772" max="772" width="8.625" style="199" customWidth="1"/>
    <col min="773" max="773" width="4.625" style="199" customWidth="1"/>
    <col min="774" max="774" width="8.625" style="199" customWidth="1"/>
    <col min="775" max="775" width="4.625" style="199" customWidth="1"/>
    <col min="776" max="776" width="8.625" style="199" customWidth="1"/>
    <col min="777" max="777" width="4.625" style="199" customWidth="1"/>
    <col min="778" max="778" width="8.625" style="199" customWidth="1"/>
    <col min="779" max="779" width="28.5" style="199" customWidth="1"/>
    <col min="780" max="780" width="9" style="199"/>
    <col min="781" max="781" width="8.625" style="199" customWidth="1"/>
    <col min="782" max="1023" width="9" style="199"/>
    <col min="1024" max="1025" width="4.625" style="199" customWidth="1"/>
    <col min="1026" max="1026" width="15.75" style="199" customWidth="1"/>
    <col min="1027" max="1027" width="4.625" style="199" customWidth="1"/>
    <col min="1028" max="1028" width="8.625" style="199" customWidth="1"/>
    <col min="1029" max="1029" width="4.625" style="199" customWidth="1"/>
    <col min="1030" max="1030" width="8.625" style="199" customWidth="1"/>
    <col min="1031" max="1031" width="4.625" style="199" customWidth="1"/>
    <col min="1032" max="1032" width="8.625" style="199" customWidth="1"/>
    <col min="1033" max="1033" width="4.625" style="199" customWidth="1"/>
    <col min="1034" max="1034" width="8.625" style="199" customWidth="1"/>
    <col min="1035" max="1035" width="28.5" style="199" customWidth="1"/>
    <col min="1036" max="1036" width="9" style="199"/>
    <col min="1037" max="1037" width="8.625" style="199" customWidth="1"/>
    <col min="1038" max="1279" width="9" style="199"/>
    <col min="1280" max="1281" width="4.625" style="199" customWidth="1"/>
    <col min="1282" max="1282" width="15.75" style="199" customWidth="1"/>
    <col min="1283" max="1283" width="4.625" style="199" customWidth="1"/>
    <col min="1284" max="1284" width="8.625" style="199" customWidth="1"/>
    <col min="1285" max="1285" width="4.625" style="199" customWidth="1"/>
    <col min="1286" max="1286" width="8.625" style="199" customWidth="1"/>
    <col min="1287" max="1287" width="4.625" style="199" customWidth="1"/>
    <col min="1288" max="1288" width="8.625" style="199" customWidth="1"/>
    <col min="1289" max="1289" width="4.625" style="199" customWidth="1"/>
    <col min="1290" max="1290" width="8.625" style="199" customWidth="1"/>
    <col min="1291" max="1291" width="28.5" style="199" customWidth="1"/>
    <col min="1292" max="1292" width="9" style="199"/>
    <col min="1293" max="1293" width="8.625" style="199" customWidth="1"/>
    <col min="1294" max="1535" width="9" style="199"/>
    <col min="1536" max="1537" width="4.625" style="199" customWidth="1"/>
    <col min="1538" max="1538" width="15.75" style="199" customWidth="1"/>
    <col min="1539" max="1539" width="4.625" style="199" customWidth="1"/>
    <col min="1540" max="1540" width="8.625" style="199" customWidth="1"/>
    <col min="1541" max="1541" width="4.625" style="199" customWidth="1"/>
    <col min="1542" max="1542" width="8.625" style="199" customWidth="1"/>
    <col min="1543" max="1543" width="4.625" style="199" customWidth="1"/>
    <col min="1544" max="1544" width="8.625" style="199" customWidth="1"/>
    <col min="1545" max="1545" width="4.625" style="199" customWidth="1"/>
    <col min="1546" max="1546" width="8.625" style="199" customWidth="1"/>
    <col min="1547" max="1547" width="28.5" style="199" customWidth="1"/>
    <col min="1548" max="1548" width="9" style="199"/>
    <col min="1549" max="1549" width="8.625" style="199" customWidth="1"/>
    <col min="1550" max="1791" width="9" style="199"/>
    <col min="1792" max="1793" width="4.625" style="199" customWidth="1"/>
    <col min="1794" max="1794" width="15.75" style="199" customWidth="1"/>
    <col min="1795" max="1795" width="4.625" style="199" customWidth="1"/>
    <col min="1796" max="1796" width="8.625" style="199" customWidth="1"/>
    <col min="1797" max="1797" width="4.625" style="199" customWidth="1"/>
    <col min="1798" max="1798" width="8.625" style="199" customWidth="1"/>
    <col min="1799" max="1799" width="4.625" style="199" customWidth="1"/>
    <col min="1800" max="1800" width="8.625" style="199" customWidth="1"/>
    <col min="1801" max="1801" width="4.625" style="199" customWidth="1"/>
    <col min="1802" max="1802" width="8.625" style="199" customWidth="1"/>
    <col min="1803" max="1803" width="28.5" style="199" customWidth="1"/>
    <col min="1804" max="1804" width="9" style="199"/>
    <col min="1805" max="1805" width="8.625" style="199" customWidth="1"/>
    <col min="1806" max="2047" width="9" style="199"/>
    <col min="2048" max="2049" width="4.625" style="199" customWidth="1"/>
    <col min="2050" max="2050" width="15.75" style="199" customWidth="1"/>
    <col min="2051" max="2051" width="4.625" style="199" customWidth="1"/>
    <col min="2052" max="2052" width="8.625" style="199" customWidth="1"/>
    <col min="2053" max="2053" width="4.625" style="199" customWidth="1"/>
    <col min="2054" max="2054" width="8.625" style="199" customWidth="1"/>
    <col min="2055" max="2055" width="4.625" style="199" customWidth="1"/>
    <col min="2056" max="2056" width="8.625" style="199" customWidth="1"/>
    <col min="2057" max="2057" width="4.625" style="199" customWidth="1"/>
    <col min="2058" max="2058" width="8.625" style="199" customWidth="1"/>
    <col min="2059" max="2059" width="28.5" style="199" customWidth="1"/>
    <col min="2060" max="2060" width="9" style="199"/>
    <col min="2061" max="2061" width="8.625" style="199" customWidth="1"/>
    <col min="2062" max="2303" width="9" style="199"/>
    <col min="2304" max="2305" width="4.625" style="199" customWidth="1"/>
    <col min="2306" max="2306" width="15.75" style="199" customWidth="1"/>
    <col min="2307" max="2307" width="4.625" style="199" customWidth="1"/>
    <col min="2308" max="2308" width="8.625" style="199" customWidth="1"/>
    <col min="2309" max="2309" width="4.625" style="199" customWidth="1"/>
    <col min="2310" max="2310" width="8.625" style="199" customWidth="1"/>
    <col min="2311" max="2311" width="4.625" style="199" customWidth="1"/>
    <col min="2312" max="2312" width="8.625" style="199" customWidth="1"/>
    <col min="2313" max="2313" width="4.625" style="199" customWidth="1"/>
    <col min="2314" max="2314" width="8.625" style="199" customWidth="1"/>
    <col min="2315" max="2315" width="28.5" style="199" customWidth="1"/>
    <col min="2316" max="2316" width="9" style="199"/>
    <col min="2317" max="2317" width="8.625" style="199" customWidth="1"/>
    <col min="2318" max="2559" width="9" style="199"/>
    <col min="2560" max="2561" width="4.625" style="199" customWidth="1"/>
    <col min="2562" max="2562" width="15.75" style="199" customWidth="1"/>
    <col min="2563" max="2563" width="4.625" style="199" customWidth="1"/>
    <col min="2564" max="2564" width="8.625" style="199" customWidth="1"/>
    <col min="2565" max="2565" width="4.625" style="199" customWidth="1"/>
    <col min="2566" max="2566" width="8.625" style="199" customWidth="1"/>
    <col min="2567" max="2567" width="4.625" style="199" customWidth="1"/>
    <col min="2568" max="2568" width="8.625" style="199" customWidth="1"/>
    <col min="2569" max="2569" width="4.625" style="199" customWidth="1"/>
    <col min="2570" max="2570" width="8.625" style="199" customWidth="1"/>
    <col min="2571" max="2571" width="28.5" style="199" customWidth="1"/>
    <col min="2572" max="2572" width="9" style="199"/>
    <col min="2573" max="2573" width="8.625" style="199" customWidth="1"/>
    <col min="2574" max="2815" width="9" style="199"/>
    <col min="2816" max="2817" width="4.625" style="199" customWidth="1"/>
    <col min="2818" max="2818" width="15.75" style="199" customWidth="1"/>
    <col min="2819" max="2819" width="4.625" style="199" customWidth="1"/>
    <col min="2820" max="2820" width="8.625" style="199" customWidth="1"/>
    <col min="2821" max="2821" width="4.625" style="199" customWidth="1"/>
    <col min="2822" max="2822" width="8.625" style="199" customWidth="1"/>
    <col min="2823" max="2823" width="4.625" style="199" customWidth="1"/>
    <col min="2824" max="2824" width="8.625" style="199" customWidth="1"/>
    <col min="2825" max="2825" width="4.625" style="199" customWidth="1"/>
    <col min="2826" max="2826" width="8.625" style="199" customWidth="1"/>
    <col min="2827" max="2827" width="28.5" style="199" customWidth="1"/>
    <col min="2828" max="2828" width="9" style="199"/>
    <col min="2829" max="2829" width="8.625" style="199" customWidth="1"/>
    <col min="2830" max="3071" width="9" style="199"/>
    <col min="3072" max="3073" width="4.625" style="199" customWidth="1"/>
    <col min="3074" max="3074" width="15.75" style="199" customWidth="1"/>
    <col min="3075" max="3075" width="4.625" style="199" customWidth="1"/>
    <col min="3076" max="3076" width="8.625" style="199" customWidth="1"/>
    <col min="3077" max="3077" width="4.625" style="199" customWidth="1"/>
    <col min="3078" max="3078" width="8.625" style="199" customWidth="1"/>
    <col min="3079" max="3079" width="4.625" style="199" customWidth="1"/>
    <col min="3080" max="3080" width="8.625" style="199" customWidth="1"/>
    <col min="3081" max="3081" width="4.625" style="199" customWidth="1"/>
    <col min="3082" max="3082" width="8.625" style="199" customWidth="1"/>
    <col min="3083" max="3083" width="28.5" style="199" customWidth="1"/>
    <col min="3084" max="3084" width="9" style="199"/>
    <col min="3085" max="3085" width="8.625" style="199" customWidth="1"/>
    <col min="3086" max="3327" width="9" style="199"/>
    <col min="3328" max="3329" width="4.625" style="199" customWidth="1"/>
    <col min="3330" max="3330" width="15.75" style="199" customWidth="1"/>
    <col min="3331" max="3331" width="4.625" style="199" customWidth="1"/>
    <col min="3332" max="3332" width="8.625" style="199" customWidth="1"/>
    <col min="3333" max="3333" width="4.625" style="199" customWidth="1"/>
    <col min="3334" max="3334" width="8.625" style="199" customWidth="1"/>
    <col min="3335" max="3335" width="4.625" style="199" customWidth="1"/>
    <col min="3336" max="3336" width="8.625" style="199" customWidth="1"/>
    <col min="3337" max="3337" width="4.625" style="199" customWidth="1"/>
    <col min="3338" max="3338" width="8.625" style="199" customWidth="1"/>
    <col min="3339" max="3339" width="28.5" style="199" customWidth="1"/>
    <col min="3340" max="3340" width="9" style="199"/>
    <col min="3341" max="3341" width="8.625" style="199" customWidth="1"/>
    <col min="3342" max="3583" width="9" style="199"/>
    <col min="3584" max="3585" width="4.625" style="199" customWidth="1"/>
    <col min="3586" max="3586" width="15.75" style="199" customWidth="1"/>
    <col min="3587" max="3587" width="4.625" style="199" customWidth="1"/>
    <col min="3588" max="3588" width="8.625" style="199" customWidth="1"/>
    <col min="3589" max="3589" width="4.625" style="199" customWidth="1"/>
    <col min="3590" max="3590" width="8.625" style="199" customWidth="1"/>
    <col min="3591" max="3591" width="4.625" style="199" customWidth="1"/>
    <col min="3592" max="3592" width="8.625" style="199" customWidth="1"/>
    <col min="3593" max="3593" width="4.625" style="199" customWidth="1"/>
    <col min="3594" max="3594" width="8.625" style="199" customWidth="1"/>
    <col min="3595" max="3595" width="28.5" style="199" customWidth="1"/>
    <col min="3596" max="3596" width="9" style="199"/>
    <col min="3597" max="3597" width="8.625" style="199" customWidth="1"/>
    <col min="3598" max="3839" width="9" style="199"/>
    <col min="3840" max="3841" width="4.625" style="199" customWidth="1"/>
    <col min="3842" max="3842" width="15.75" style="199" customWidth="1"/>
    <col min="3843" max="3843" width="4.625" style="199" customWidth="1"/>
    <col min="3844" max="3844" width="8.625" style="199" customWidth="1"/>
    <col min="3845" max="3845" width="4.625" style="199" customWidth="1"/>
    <col min="3846" max="3846" width="8.625" style="199" customWidth="1"/>
    <col min="3847" max="3847" width="4.625" style="199" customWidth="1"/>
    <col min="3848" max="3848" width="8.625" style="199" customWidth="1"/>
    <col min="3849" max="3849" width="4.625" style="199" customWidth="1"/>
    <col min="3850" max="3850" width="8.625" style="199" customWidth="1"/>
    <col min="3851" max="3851" width="28.5" style="199" customWidth="1"/>
    <col min="3852" max="3852" width="9" style="199"/>
    <col min="3853" max="3853" width="8.625" style="199" customWidth="1"/>
    <col min="3854" max="4095" width="9" style="199"/>
    <col min="4096" max="4097" width="4.625" style="199" customWidth="1"/>
    <col min="4098" max="4098" width="15.75" style="199" customWidth="1"/>
    <col min="4099" max="4099" width="4.625" style="199" customWidth="1"/>
    <col min="4100" max="4100" width="8.625" style="199" customWidth="1"/>
    <col min="4101" max="4101" width="4.625" style="199" customWidth="1"/>
    <col min="4102" max="4102" width="8.625" style="199" customWidth="1"/>
    <col min="4103" max="4103" width="4.625" style="199" customWidth="1"/>
    <col min="4104" max="4104" width="8.625" style="199" customWidth="1"/>
    <col min="4105" max="4105" width="4.625" style="199" customWidth="1"/>
    <col min="4106" max="4106" width="8.625" style="199" customWidth="1"/>
    <col min="4107" max="4107" width="28.5" style="199" customWidth="1"/>
    <col min="4108" max="4108" width="9" style="199"/>
    <col min="4109" max="4109" width="8.625" style="199" customWidth="1"/>
    <col min="4110" max="4351" width="9" style="199"/>
    <col min="4352" max="4353" width="4.625" style="199" customWidth="1"/>
    <col min="4354" max="4354" width="15.75" style="199" customWidth="1"/>
    <col min="4355" max="4355" width="4.625" style="199" customWidth="1"/>
    <col min="4356" max="4356" width="8.625" style="199" customWidth="1"/>
    <col min="4357" max="4357" width="4.625" style="199" customWidth="1"/>
    <col min="4358" max="4358" width="8.625" style="199" customWidth="1"/>
    <col min="4359" max="4359" width="4.625" style="199" customWidth="1"/>
    <col min="4360" max="4360" width="8.625" style="199" customWidth="1"/>
    <col min="4361" max="4361" width="4.625" style="199" customWidth="1"/>
    <col min="4362" max="4362" width="8.625" style="199" customWidth="1"/>
    <col min="4363" max="4363" width="28.5" style="199" customWidth="1"/>
    <col min="4364" max="4364" width="9" style="199"/>
    <col min="4365" max="4365" width="8.625" style="199" customWidth="1"/>
    <col min="4366" max="4607" width="9" style="199"/>
    <col min="4608" max="4609" width="4.625" style="199" customWidth="1"/>
    <col min="4610" max="4610" width="15.75" style="199" customWidth="1"/>
    <col min="4611" max="4611" width="4.625" style="199" customWidth="1"/>
    <col min="4612" max="4612" width="8.625" style="199" customWidth="1"/>
    <col min="4613" max="4613" width="4.625" style="199" customWidth="1"/>
    <col min="4614" max="4614" width="8.625" style="199" customWidth="1"/>
    <col min="4615" max="4615" width="4.625" style="199" customWidth="1"/>
    <col min="4616" max="4616" width="8.625" style="199" customWidth="1"/>
    <col min="4617" max="4617" width="4.625" style="199" customWidth="1"/>
    <col min="4618" max="4618" width="8.625" style="199" customWidth="1"/>
    <col min="4619" max="4619" width="28.5" style="199" customWidth="1"/>
    <col min="4620" max="4620" width="9" style="199"/>
    <col min="4621" max="4621" width="8.625" style="199" customWidth="1"/>
    <col min="4622" max="4863" width="9" style="199"/>
    <col min="4864" max="4865" width="4.625" style="199" customWidth="1"/>
    <col min="4866" max="4866" width="15.75" style="199" customWidth="1"/>
    <col min="4867" max="4867" width="4.625" style="199" customWidth="1"/>
    <col min="4868" max="4868" width="8.625" style="199" customWidth="1"/>
    <col min="4869" max="4869" width="4.625" style="199" customWidth="1"/>
    <col min="4870" max="4870" width="8.625" style="199" customWidth="1"/>
    <col min="4871" max="4871" width="4.625" style="199" customWidth="1"/>
    <col min="4872" max="4872" width="8.625" style="199" customWidth="1"/>
    <col min="4873" max="4873" width="4.625" style="199" customWidth="1"/>
    <col min="4874" max="4874" width="8.625" style="199" customWidth="1"/>
    <col min="4875" max="4875" width="28.5" style="199" customWidth="1"/>
    <col min="4876" max="4876" width="9" style="199"/>
    <col min="4877" max="4877" width="8.625" style="199" customWidth="1"/>
    <col min="4878" max="5119" width="9" style="199"/>
    <col min="5120" max="5121" width="4.625" style="199" customWidth="1"/>
    <col min="5122" max="5122" width="15.75" style="199" customWidth="1"/>
    <col min="5123" max="5123" width="4.625" style="199" customWidth="1"/>
    <col min="5124" max="5124" width="8.625" style="199" customWidth="1"/>
    <col min="5125" max="5125" width="4.625" style="199" customWidth="1"/>
    <col min="5126" max="5126" width="8.625" style="199" customWidth="1"/>
    <col min="5127" max="5127" width="4.625" style="199" customWidth="1"/>
    <col min="5128" max="5128" width="8.625" style="199" customWidth="1"/>
    <col min="5129" max="5129" width="4.625" style="199" customWidth="1"/>
    <col min="5130" max="5130" width="8.625" style="199" customWidth="1"/>
    <col min="5131" max="5131" width="28.5" style="199" customWidth="1"/>
    <col min="5132" max="5132" width="9" style="199"/>
    <col min="5133" max="5133" width="8.625" style="199" customWidth="1"/>
    <col min="5134" max="5375" width="9" style="199"/>
    <col min="5376" max="5377" width="4.625" style="199" customWidth="1"/>
    <col min="5378" max="5378" width="15.75" style="199" customWidth="1"/>
    <col min="5379" max="5379" width="4.625" style="199" customWidth="1"/>
    <col min="5380" max="5380" width="8.625" style="199" customWidth="1"/>
    <col min="5381" max="5381" width="4.625" style="199" customWidth="1"/>
    <col min="5382" max="5382" width="8.625" style="199" customWidth="1"/>
    <col min="5383" max="5383" width="4.625" style="199" customWidth="1"/>
    <col min="5384" max="5384" width="8.625" style="199" customWidth="1"/>
    <col min="5385" max="5385" width="4.625" style="199" customWidth="1"/>
    <col min="5386" max="5386" width="8.625" style="199" customWidth="1"/>
    <col min="5387" max="5387" width="28.5" style="199" customWidth="1"/>
    <col min="5388" max="5388" width="9" style="199"/>
    <col min="5389" max="5389" width="8.625" style="199" customWidth="1"/>
    <col min="5390" max="5631" width="9" style="199"/>
    <col min="5632" max="5633" width="4.625" style="199" customWidth="1"/>
    <col min="5634" max="5634" width="15.75" style="199" customWidth="1"/>
    <col min="5635" max="5635" width="4.625" style="199" customWidth="1"/>
    <col min="5636" max="5636" width="8.625" style="199" customWidth="1"/>
    <col min="5637" max="5637" width="4.625" style="199" customWidth="1"/>
    <col min="5638" max="5638" width="8.625" style="199" customWidth="1"/>
    <col min="5639" max="5639" width="4.625" style="199" customWidth="1"/>
    <col min="5640" max="5640" width="8.625" style="199" customWidth="1"/>
    <col min="5641" max="5641" width="4.625" style="199" customWidth="1"/>
    <col min="5642" max="5642" width="8.625" style="199" customWidth="1"/>
    <col min="5643" max="5643" width="28.5" style="199" customWidth="1"/>
    <col min="5644" max="5644" width="9" style="199"/>
    <col min="5645" max="5645" width="8.625" style="199" customWidth="1"/>
    <col min="5646" max="5887" width="9" style="199"/>
    <col min="5888" max="5889" width="4.625" style="199" customWidth="1"/>
    <col min="5890" max="5890" width="15.75" style="199" customWidth="1"/>
    <col min="5891" max="5891" width="4.625" style="199" customWidth="1"/>
    <col min="5892" max="5892" width="8.625" style="199" customWidth="1"/>
    <col min="5893" max="5893" width="4.625" style="199" customWidth="1"/>
    <col min="5894" max="5894" width="8.625" style="199" customWidth="1"/>
    <col min="5895" max="5895" width="4.625" style="199" customWidth="1"/>
    <col min="5896" max="5896" width="8.625" style="199" customWidth="1"/>
    <col min="5897" max="5897" width="4.625" style="199" customWidth="1"/>
    <col min="5898" max="5898" width="8.625" style="199" customWidth="1"/>
    <col min="5899" max="5899" width="28.5" style="199" customWidth="1"/>
    <col min="5900" max="5900" width="9" style="199"/>
    <col min="5901" max="5901" width="8.625" style="199" customWidth="1"/>
    <col min="5902" max="6143" width="9" style="199"/>
    <col min="6144" max="6145" width="4.625" style="199" customWidth="1"/>
    <col min="6146" max="6146" width="15.75" style="199" customWidth="1"/>
    <col min="6147" max="6147" width="4.625" style="199" customWidth="1"/>
    <col min="6148" max="6148" width="8.625" style="199" customWidth="1"/>
    <col min="6149" max="6149" width="4.625" style="199" customWidth="1"/>
    <col min="6150" max="6150" width="8.625" style="199" customWidth="1"/>
    <col min="6151" max="6151" width="4.625" style="199" customWidth="1"/>
    <col min="6152" max="6152" width="8.625" style="199" customWidth="1"/>
    <col min="6153" max="6153" width="4.625" style="199" customWidth="1"/>
    <col min="6154" max="6154" width="8.625" style="199" customWidth="1"/>
    <col min="6155" max="6155" width="28.5" style="199" customWidth="1"/>
    <col min="6156" max="6156" width="9" style="199"/>
    <col min="6157" max="6157" width="8.625" style="199" customWidth="1"/>
    <col min="6158" max="6399" width="9" style="199"/>
    <col min="6400" max="6401" width="4.625" style="199" customWidth="1"/>
    <col min="6402" max="6402" width="15.75" style="199" customWidth="1"/>
    <col min="6403" max="6403" width="4.625" style="199" customWidth="1"/>
    <col min="6404" max="6404" width="8.625" style="199" customWidth="1"/>
    <col min="6405" max="6405" width="4.625" style="199" customWidth="1"/>
    <col min="6406" max="6406" width="8.625" style="199" customWidth="1"/>
    <col min="6407" max="6407" width="4.625" style="199" customWidth="1"/>
    <col min="6408" max="6408" width="8.625" style="199" customWidth="1"/>
    <col min="6409" max="6409" width="4.625" style="199" customWidth="1"/>
    <col min="6410" max="6410" width="8.625" style="199" customWidth="1"/>
    <col min="6411" max="6411" width="28.5" style="199" customWidth="1"/>
    <col min="6412" max="6412" width="9" style="199"/>
    <col min="6413" max="6413" width="8.625" style="199" customWidth="1"/>
    <col min="6414" max="6655" width="9" style="199"/>
    <col min="6656" max="6657" width="4.625" style="199" customWidth="1"/>
    <col min="6658" max="6658" width="15.75" style="199" customWidth="1"/>
    <col min="6659" max="6659" width="4.625" style="199" customWidth="1"/>
    <col min="6660" max="6660" width="8.625" style="199" customWidth="1"/>
    <col min="6661" max="6661" width="4.625" style="199" customWidth="1"/>
    <col min="6662" max="6662" width="8.625" style="199" customWidth="1"/>
    <col min="6663" max="6663" width="4.625" style="199" customWidth="1"/>
    <col min="6664" max="6664" width="8.625" style="199" customWidth="1"/>
    <col min="6665" max="6665" width="4.625" style="199" customWidth="1"/>
    <col min="6666" max="6666" width="8.625" style="199" customWidth="1"/>
    <col min="6667" max="6667" width="28.5" style="199" customWidth="1"/>
    <col min="6668" max="6668" width="9" style="199"/>
    <col min="6669" max="6669" width="8.625" style="199" customWidth="1"/>
    <col min="6670" max="6911" width="9" style="199"/>
    <col min="6912" max="6913" width="4.625" style="199" customWidth="1"/>
    <col min="6914" max="6914" width="15.75" style="199" customWidth="1"/>
    <col min="6915" max="6915" width="4.625" style="199" customWidth="1"/>
    <col min="6916" max="6916" width="8.625" style="199" customWidth="1"/>
    <col min="6917" max="6917" width="4.625" style="199" customWidth="1"/>
    <col min="6918" max="6918" width="8.625" style="199" customWidth="1"/>
    <col min="6919" max="6919" width="4.625" style="199" customWidth="1"/>
    <col min="6920" max="6920" width="8.625" style="199" customWidth="1"/>
    <col min="6921" max="6921" width="4.625" style="199" customWidth="1"/>
    <col min="6922" max="6922" width="8.625" style="199" customWidth="1"/>
    <col min="6923" max="6923" width="28.5" style="199" customWidth="1"/>
    <col min="6924" max="6924" width="9" style="199"/>
    <col min="6925" max="6925" width="8.625" style="199" customWidth="1"/>
    <col min="6926" max="7167" width="9" style="199"/>
    <col min="7168" max="7169" width="4.625" style="199" customWidth="1"/>
    <col min="7170" max="7170" width="15.75" style="199" customWidth="1"/>
    <col min="7171" max="7171" width="4.625" style="199" customWidth="1"/>
    <col min="7172" max="7172" width="8.625" style="199" customWidth="1"/>
    <col min="7173" max="7173" width="4.625" style="199" customWidth="1"/>
    <col min="7174" max="7174" width="8.625" style="199" customWidth="1"/>
    <col min="7175" max="7175" width="4.625" style="199" customWidth="1"/>
    <col min="7176" max="7176" width="8.625" style="199" customWidth="1"/>
    <col min="7177" max="7177" width="4.625" style="199" customWidth="1"/>
    <col min="7178" max="7178" width="8.625" style="199" customWidth="1"/>
    <col min="7179" max="7179" width="28.5" style="199" customWidth="1"/>
    <col min="7180" max="7180" width="9" style="199"/>
    <col min="7181" max="7181" width="8.625" style="199" customWidth="1"/>
    <col min="7182" max="7423" width="9" style="199"/>
    <col min="7424" max="7425" width="4.625" style="199" customWidth="1"/>
    <col min="7426" max="7426" width="15.75" style="199" customWidth="1"/>
    <col min="7427" max="7427" width="4.625" style="199" customWidth="1"/>
    <col min="7428" max="7428" width="8.625" style="199" customWidth="1"/>
    <col min="7429" max="7429" width="4.625" style="199" customWidth="1"/>
    <col min="7430" max="7430" width="8.625" style="199" customWidth="1"/>
    <col min="7431" max="7431" width="4.625" style="199" customWidth="1"/>
    <col min="7432" max="7432" width="8.625" style="199" customWidth="1"/>
    <col min="7433" max="7433" width="4.625" style="199" customWidth="1"/>
    <col min="7434" max="7434" width="8.625" style="199" customWidth="1"/>
    <col min="7435" max="7435" width="28.5" style="199" customWidth="1"/>
    <col min="7436" max="7436" width="9" style="199"/>
    <col min="7437" max="7437" width="8.625" style="199" customWidth="1"/>
    <col min="7438" max="7679" width="9" style="199"/>
    <col min="7680" max="7681" width="4.625" style="199" customWidth="1"/>
    <col min="7682" max="7682" width="15.75" style="199" customWidth="1"/>
    <col min="7683" max="7683" width="4.625" style="199" customWidth="1"/>
    <col min="7684" max="7684" width="8.625" style="199" customWidth="1"/>
    <col min="7685" max="7685" width="4.625" style="199" customWidth="1"/>
    <col min="7686" max="7686" width="8.625" style="199" customWidth="1"/>
    <col min="7687" max="7687" width="4.625" style="199" customWidth="1"/>
    <col min="7688" max="7688" width="8.625" style="199" customWidth="1"/>
    <col min="7689" max="7689" width="4.625" style="199" customWidth="1"/>
    <col min="7690" max="7690" width="8.625" style="199" customWidth="1"/>
    <col min="7691" max="7691" width="28.5" style="199" customWidth="1"/>
    <col min="7692" max="7692" width="9" style="199"/>
    <col min="7693" max="7693" width="8.625" style="199" customWidth="1"/>
    <col min="7694" max="7935" width="9" style="199"/>
    <col min="7936" max="7937" width="4.625" style="199" customWidth="1"/>
    <col min="7938" max="7938" width="15.75" style="199" customWidth="1"/>
    <col min="7939" max="7939" width="4.625" style="199" customWidth="1"/>
    <col min="7940" max="7940" width="8.625" style="199" customWidth="1"/>
    <col min="7941" max="7941" width="4.625" style="199" customWidth="1"/>
    <col min="7942" max="7942" width="8.625" style="199" customWidth="1"/>
    <col min="7943" max="7943" width="4.625" style="199" customWidth="1"/>
    <col min="7944" max="7944" width="8.625" style="199" customWidth="1"/>
    <col min="7945" max="7945" width="4.625" style="199" customWidth="1"/>
    <col min="7946" max="7946" width="8.625" style="199" customWidth="1"/>
    <col min="7947" max="7947" width="28.5" style="199" customWidth="1"/>
    <col min="7948" max="7948" width="9" style="199"/>
    <col min="7949" max="7949" width="8.625" style="199" customWidth="1"/>
    <col min="7950" max="8191" width="9" style="199"/>
    <col min="8192" max="8193" width="4.625" style="199" customWidth="1"/>
    <col min="8194" max="8194" width="15.75" style="199" customWidth="1"/>
    <col min="8195" max="8195" width="4.625" style="199" customWidth="1"/>
    <col min="8196" max="8196" width="8.625" style="199" customWidth="1"/>
    <col min="8197" max="8197" width="4.625" style="199" customWidth="1"/>
    <col min="8198" max="8198" width="8.625" style="199" customWidth="1"/>
    <col min="8199" max="8199" width="4.625" style="199" customWidth="1"/>
    <col min="8200" max="8200" width="8.625" style="199" customWidth="1"/>
    <col min="8201" max="8201" width="4.625" style="199" customWidth="1"/>
    <col min="8202" max="8202" width="8.625" style="199" customWidth="1"/>
    <col min="8203" max="8203" width="28.5" style="199" customWidth="1"/>
    <col min="8204" max="8204" width="9" style="199"/>
    <col min="8205" max="8205" width="8.625" style="199" customWidth="1"/>
    <col min="8206" max="8447" width="9" style="199"/>
    <col min="8448" max="8449" width="4.625" style="199" customWidth="1"/>
    <col min="8450" max="8450" width="15.75" style="199" customWidth="1"/>
    <col min="8451" max="8451" width="4.625" style="199" customWidth="1"/>
    <col min="8452" max="8452" width="8.625" style="199" customWidth="1"/>
    <col min="8453" max="8453" width="4.625" style="199" customWidth="1"/>
    <col min="8454" max="8454" width="8.625" style="199" customWidth="1"/>
    <col min="8455" max="8455" width="4.625" style="199" customWidth="1"/>
    <col min="8456" max="8456" width="8.625" style="199" customWidth="1"/>
    <col min="8457" max="8457" width="4.625" style="199" customWidth="1"/>
    <col min="8458" max="8458" width="8.625" style="199" customWidth="1"/>
    <col min="8459" max="8459" width="28.5" style="199" customWidth="1"/>
    <col min="8460" max="8460" width="9" style="199"/>
    <col min="8461" max="8461" width="8.625" style="199" customWidth="1"/>
    <col min="8462" max="8703" width="9" style="199"/>
    <col min="8704" max="8705" width="4.625" style="199" customWidth="1"/>
    <col min="8706" max="8706" width="15.75" style="199" customWidth="1"/>
    <col min="8707" max="8707" width="4.625" style="199" customWidth="1"/>
    <col min="8708" max="8708" width="8.625" style="199" customWidth="1"/>
    <col min="8709" max="8709" width="4.625" style="199" customWidth="1"/>
    <col min="8710" max="8710" width="8.625" style="199" customWidth="1"/>
    <col min="8711" max="8711" width="4.625" style="199" customWidth="1"/>
    <col min="8712" max="8712" width="8.625" style="199" customWidth="1"/>
    <col min="8713" max="8713" width="4.625" style="199" customWidth="1"/>
    <col min="8714" max="8714" width="8.625" style="199" customWidth="1"/>
    <col min="8715" max="8715" width="28.5" style="199" customWidth="1"/>
    <col min="8716" max="8716" width="9" style="199"/>
    <col min="8717" max="8717" width="8.625" style="199" customWidth="1"/>
    <col min="8718" max="8959" width="9" style="199"/>
    <col min="8960" max="8961" width="4.625" style="199" customWidth="1"/>
    <col min="8962" max="8962" width="15.75" style="199" customWidth="1"/>
    <col min="8963" max="8963" width="4.625" style="199" customWidth="1"/>
    <col min="8964" max="8964" width="8.625" style="199" customWidth="1"/>
    <col min="8965" max="8965" width="4.625" style="199" customWidth="1"/>
    <col min="8966" max="8966" width="8.625" style="199" customWidth="1"/>
    <col min="8967" max="8967" width="4.625" style="199" customWidth="1"/>
    <col min="8968" max="8968" width="8.625" style="199" customWidth="1"/>
    <col min="8969" max="8969" width="4.625" style="199" customWidth="1"/>
    <col min="8970" max="8970" width="8.625" style="199" customWidth="1"/>
    <col min="8971" max="8971" width="28.5" style="199" customWidth="1"/>
    <col min="8972" max="8972" width="9" style="199"/>
    <col min="8973" max="8973" width="8.625" style="199" customWidth="1"/>
    <col min="8974" max="9215" width="9" style="199"/>
    <col min="9216" max="9217" width="4.625" style="199" customWidth="1"/>
    <col min="9218" max="9218" width="15.75" style="199" customWidth="1"/>
    <col min="9219" max="9219" width="4.625" style="199" customWidth="1"/>
    <col min="9220" max="9220" width="8.625" style="199" customWidth="1"/>
    <col min="9221" max="9221" width="4.625" style="199" customWidth="1"/>
    <col min="9222" max="9222" width="8.625" style="199" customWidth="1"/>
    <col min="9223" max="9223" width="4.625" style="199" customWidth="1"/>
    <col min="9224" max="9224" width="8.625" style="199" customWidth="1"/>
    <col min="9225" max="9225" width="4.625" style="199" customWidth="1"/>
    <col min="9226" max="9226" width="8.625" style="199" customWidth="1"/>
    <col min="9227" max="9227" width="28.5" style="199" customWidth="1"/>
    <col min="9228" max="9228" width="9" style="199"/>
    <col min="9229" max="9229" width="8.625" style="199" customWidth="1"/>
    <col min="9230" max="9471" width="9" style="199"/>
    <col min="9472" max="9473" width="4.625" style="199" customWidth="1"/>
    <col min="9474" max="9474" width="15.75" style="199" customWidth="1"/>
    <col min="9475" max="9475" width="4.625" style="199" customWidth="1"/>
    <col min="9476" max="9476" width="8.625" style="199" customWidth="1"/>
    <col min="9477" max="9477" width="4.625" style="199" customWidth="1"/>
    <col min="9478" max="9478" width="8.625" style="199" customWidth="1"/>
    <col min="9479" max="9479" width="4.625" style="199" customWidth="1"/>
    <col min="9480" max="9480" width="8.625" style="199" customWidth="1"/>
    <col min="9481" max="9481" width="4.625" style="199" customWidth="1"/>
    <col min="9482" max="9482" width="8.625" style="199" customWidth="1"/>
    <col min="9483" max="9483" width="28.5" style="199" customWidth="1"/>
    <col min="9484" max="9484" width="9" style="199"/>
    <col min="9485" max="9485" width="8.625" style="199" customWidth="1"/>
    <col min="9486" max="9727" width="9" style="199"/>
    <col min="9728" max="9729" width="4.625" style="199" customWidth="1"/>
    <col min="9730" max="9730" width="15.75" style="199" customWidth="1"/>
    <col min="9731" max="9731" width="4.625" style="199" customWidth="1"/>
    <col min="9732" max="9732" width="8.625" style="199" customWidth="1"/>
    <col min="9733" max="9733" width="4.625" style="199" customWidth="1"/>
    <col min="9734" max="9734" width="8.625" style="199" customWidth="1"/>
    <col min="9735" max="9735" width="4.625" style="199" customWidth="1"/>
    <col min="9736" max="9736" width="8.625" style="199" customWidth="1"/>
    <col min="9737" max="9737" width="4.625" style="199" customWidth="1"/>
    <col min="9738" max="9738" width="8.625" style="199" customWidth="1"/>
    <col min="9739" max="9739" width="28.5" style="199" customWidth="1"/>
    <col min="9740" max="9740" width="9" style="199"/>
    <col min="9741" max="9741" width="8.625" style="199" customWidth="1"/>
    <col min="9742" max="9983" width="9" style="199"/>
    <col min="9984" max="9985" width="4.625" style="199" customWidth="1"/>
    <col min="9986" max="9986" width="15.75" style="199" customWidth="1"/>
    <col min="9987" max="9987" width="4.625" style="199" customWidth="1"/>
    <col min="9988" max="9988" width="8.625" style="199" customWidth="1"/>
    <col min="9989" max="9989" width="4.625" style="199" customWidth="1"/>
    <col min="9990" max="9990" width="8.625" style="199" customWidth="1"/>
    <col min="9991" max="9991" width="4.625" style="199" customWidth="1"/>
    <col min="9992" max="9992" width="8.625" style="199" customWidth="1"/>
    <col min="9993" max="9993" width="4.625" style="199" customWidth="1"/>
    <col min="9994" max="9994" width="8.625" style="199" customWidth="1"/>
    <col min="9995" max="9995" width="28.5" style="199" customWidth="1"/>
    <col min="9996" max="9996" width="9" style="199"/>
    <col min="9997" max="9997" width="8.625" style="199" customWidth="1"/>
    <col min="9998" max="10239" width="9" style="199"/>
    <col min="10240" max="10241" width="4.625" style="199" customWidth="1"/>
    <col min="10242" max="10242" width="15.75" style="199" customWidth="1"/>
    <col min="10243" max="10243" width="4.625" style="199" customWidth="1"/>
    <col min="10244" max="10244" width="8.625" style="199" customWidth="1"/>
    <col min="10245" max="10245" width="4.625" style="199" customWidth="1"/>
    <col min="10246" max="10246" width="8.625" style="199" customWidth="1"/>
    <col min="10247" max="10247" width="4.625" style="199" customWidth="1"/>
    <col min="10248" max="10248" width="8.625" style="199" customWidth="1"/>
    <col min="10249" max="10249" width="4.625" style="199" customWidth="1"/>
    <col min="10250" max="10250" width="8.625" style="199" customWidth="1"/>
    <col min="10251" max="10251" width="28.5" style="199" customWidth="1"/>
    <col min="10252" max="10252" width="9" style="199"/>
    <col min="10253" max="10253" width="8.625" style="199" customWidth="1"/>
    <col min="10254" max="10495" width="9" style="199"/>
    <col min="10496" max="10497" width="4.625" style="199" customWidth="1"/>
    <col min="10498" max="10498" width="15.75" style="199" customWidth="1"/>
    <col min="10499" max="10499" width="4.625" style="199" customWidth="1"/>
    <col min="10500" max="10500" width="8.625" style="199" customWidth="1"/>
    <col min="10501" max="10501" width="4.625" style="199" customWidth="1"/>
    <col min="10502" max="10502" width="8.625" style="199" customWidth="1"/>
    <col min="10503" max="10503" width="4.625" style="199" customWidth="1"/>
    <col min="10504" max="10504" width="8.625" style="199" customWidth="1"/>
    <col min="10505" max="10505" width="4.625" style="199" customWidth="1"/>
    <col min="10506" max="10506" width="8.625" style="199" customWidth="1"/>
    <col min="10507" max="10507" width="28.5" style="199" customWidth="1"/>
    <col min="10508" max="10508" width="9" style="199"/>
    <col min="10509" max="10509" width="8.625" style="199" customWidth="1"/>
    <col min="10510" max="10751" width="9" style="199"/>
    <col min="10752" max="10753" width="4.625" style="199" customWidth="1"/>
    <col min="10754" max="10754" width="15.75" style="199" customWidth="1"/>
    <col min="10755" max="10755" width="4.625" style="199" customWidth="1"/>
    <col min="10756" max="10756" width="8.625" style="199" customWidth="1"/>
    <col min="10757" max="10757" width="4.625" style="199" customWidth="1"/>
    <col min="10758" max="10758" width="8.625" style="199" customWidth="1"/>
    <col min="10759" max="10759" width="4.625" style="199" customWidth="1"/>
    <col min="10760" max="10760" width="8.625" style="199" customWidth="1"/>
    <col min="10761" max="10761" width="4.625" style="199" customWidth="1"/>
    <col min="10762" max="10762" width="8.625" style="199" customWidth="1"/>
    <col min="10763" max="10763" width="28.5" style="199" customWidth="1"/>
    <col min="10764" max="10764" width="9" style="199"/>
    <col min="10765" max="10765" width="8.625" style="199" customWidth="1"/>
    <col min="10766" max="11007" width="9" style="199"/>
    <col min="11008" max="11009" width="4.625" style="199" customWidth="1"/>
    <col min="11010" max="11010" width="15.75" style="199" customWidth="1"/>
    <col min="11011" max="11011" width="4.625" style="199" customWidth="1"/>
    <col min="11012" max="11012" width="8.625" style="199" customWidth="1"/>
    <col min="11013" max="11013" width="4.625" style="199" customWidth="1"/>
    <col min="11014" max="11014" width="8.625" style="199" customWidth="1"/>
    <col min="11015" max="11015" width="4.625" style="199" customWidth="1"/>
    <col min="11016" max="11016" width="8.625" style="199" customWidth="1"/>
    <col min="11017" max="11017" width="4.625" style="199" customWidth="1"/>
    <col min="11018" max="11018" width="8.625" style="199" customWidth="1"/>
    <col min="11019" max="11019" width="28.5" style="199" customWidth="1"/>
    <col min="11020" max="11020" width="9" style="199"/>
    <col min="11021" max="11021" width="8.625" style="199" customWidth="1"/>
    <col min="11022" max="11263" width="9" style="199"/>
    <col min="11264" max="11265" width="4.625" style="199" customWidth="1"/>
    <col min="11266" max="11266" width="15.75" style="199" customWidth="1"/>
    <col min="11267" max="11267" width="4.625" style="199" customWidth="1"/>
    <col min="11268" max="11268" width="8.625" style="199" customWidth="1"/>
    <col min="11269" max="11269" width="4.625" style="199" customWidth="1"/>
    <col min="11270" max="11270" width="8.625" style="199" customWidth="1"/>
    <col min="11271" max="11271" width="4.625" style="199" customWidth="1"/>
    <col min="11272" max="11272" width="8.625" style="199" customWidth="1"/>
    <col min="11273" max="11273" width="4.625" style="199" customWidth="1"/>
    <col min="11274" max="11274" width="8.625" style="199" customWidth="1"/>
    <col min="11275" max="11275" width="28.5" style="199" customWidth="1"/>
    <col min="11276" max="11276" width="9" style="199"/>
    <col min="11277" max="11277" width="8.625" style="199" customWidth="1"/>
    <col min="11278" max="11519" width="9" style="199"/>
    <col min="11520" max="11521" width="4.625" style="199" customWidth="1"/>
    <col min="11522" max="11522" width="15.75" style="199" customWidth="1"/>
    <col min="11523" max="11523" width="4.625" style="199" customWidth="1"/>
    <col min="11524" max="11524" width="8.625" style="199" customWidth="1"/>
    <col min="11525" max="11525" width="4.625" style="199" customWidth="1"/>
    <col min="11526" max="11526" width="8.625" style="199" customWidth="1"/>
    <col min="11527" max="11527" width="4.625" style="199" customWidth="1"/>
    <col min="11528" max="11528" width="8.625" style="199" customWidth="1"/>
    <col min="11529" max="11529" width="4.625" style="199" customWidth="1"/>
    <col min="11530" max="11530" width="8.625" style="199" customWidth="1"/>
    <col min="11531" max="11531" width="28.5" style="199" customWidth="1"/>
    <col min="11532" max="11532" width="9" style="199"/>
    <col min="11533" max="11533" width="8.625" style="199" customWidth="1"/>
    <col min="11534" max="11775" width="9" style="199"/>
    <col min="11776" max="11777" width="4.625" style="199" customWidth="1"/>
    <col min="11778" max="11778" width="15.75" style="199" customWidth="1"/>
    <col min="11779" max="11779" width="4.625" style="199" customWidth="1"/>
    <col min="11780" max="11780" width="8.625" style="199" customWidth="1"/>
    <col min="11781" max="11781" width="4.625" style="199" customWidth="1"/>
    <col min="11782" max="11782" width="8.625" style="199" customWidth="1"/>
    <col min="11783" max="11783" width="4.625" style="199" customWidth="1"/>
    <col min="11784" max="11784" width="8.625" style="199" customWidth="1"/>
    <col min="11785" max="11785" width="4.625" style="199" customWidth="1"/>
    <col min="11786" max="11786" width="8.625" style="199" customWidth="1"/>
    <col min="11787" max="11787" width="28.5" style="199" customWidth="1"/>
    <col min="11788" max="11788" width="9" style="199"/>
    <col min="11789" max="11789" width="8.625" style="199" customWidth="1"/>
    <col min="11790" max="12031" width="9" style="199"/>
    <col min="12032" max="12033" width="4.625" style="199" customWidth="1"/>
    <col min="12034" max="12034" width="15.75" style="199" customWidth="1"/>
    <col min="12035" max="12035" width="4.625" style="199" customWidth="1"/>
    <col min="12036" max="12036" width="8.625" style="199" customWidth="1"/>
    <col min="12037" max="12037" width="4.625" style="199" customWidth="1"/>
    <col min="12038" max="12038" width="8.625" style="199" customWidth="1"/>
    <col min="12039" max="12039" width="4.625" style="199" customWidth="1"/>
    <col min="12040" max="12040" width="8.625" style="199" customWidth="1"/>
    <col min="12041" max="12041" width="4.625" style="199" customWidth="1"/>
    <col min="12042" max="12042" width="8.625" style="199" customWidth="1"/>
    <col min="12043" max="12043" width="28.5" style="199" customWidth="1"/>
    <col min="12044" max="12044" width="9" style="199"/>
    <col min="12045" max="12045" width="8.625" style="199" customWidth="1"/>
    <col min="12046" max="12287" width="9" style="199"/>
    <col min="12288" max="12289" width="4.625" style="199" customWidth="1"/>
    <col min="12290" max="12290" width="15.75" style="199" customWidth="1"/>
    <col min="12291" max="12291" width="4.625" style="199" customWidth="1"/>
    <col min="12292" max="12292" width="8.625" style="199" customWidth="1"/>
    <col min="12293" max="12293" width="4.625" style="199" customWidth="1"/>
    <col min="12294" max="12294" width="8.625" style="199" customWidth="1"/>
    <col min="12295" max="12295" width="4.625" style="199" customWidth="1"/>
    <col min="12296" max="12296" width="8.625" style="199" customWidth="1"/>
    <col min="12297" max="12297" width="4.625" style="199" customWidth="1"/>
    <col min="12298" max="12298" width="8.625" style="199" customWidth="1"/>
    <col min="12299" max="12299" width="28.5" style="199" customWidth="1"/>
    <col min="12300" max="12300" width="9" style="199"/>
    <col min="12301" max="12301" width="8.625" style="199" customWidth="1"/>
    <col min="12302" max="12543" width="9" style="199"/>
    <col min="12544" max="12545" width="4.625" style="199" customWidth="1"/>
    <col min="12546" max="12546" width="15.75" style="199" customWidth="1"/>
    <col min="12547" max="12547" width="4.625" style="199" customWidth="1"/>
    <col min="12548" max="12548" width="8.625" style="199" customWidth="1"/>
    <col min="12549" max="12549" width="4.625" style="199" customWidth="1"/>
    <col min="12550" max="12550" width="8.625" style="199" customWidth="1"/>
    <col min="12551" max="12551" width="4.625" style="199" customWidth="1"/>
    <col min="12552" max="12552" width="8.625" style="199" customWidth="1"/>
    <col min="12553" max="12553" width="4.625" style="199" customWidth="1"/>
    <col min="12554" max="12554" width="8.625" style="199" customWidth="1"/>
    <col min="12555" max="12555" width="28.5" style="199" customWidth="1"/>
    <col min="12556" max="12556" width="9" style="199"/>
    <col min="12557" max="12557" width="8.625" style="199" customWidth="1"/>
    <col min="12558" max="12799" width="9" style="199"/>
    <col min="12800" max="12801" width="4.625" style="199" customWidth="1"/>
    <col min="12802" max="12802" width="15.75" style="199" customWidth="1"/>
    <col min="12803" max="12803" width="4.625" style="199" customWidth="1"/>
    <col min="12804" max="12804" width="8.625" style="199" customWidth="1"/>
    <col min="12805" max="12805" width="4.625" style="199" customWidth="1"/>
    <col min="12806" max="12806" width="8.625" style="199" customWidth="1"/>
    <col min="12807" max="12807" width="4.625" style="199" customWidth="1"/>
    <col min="12808" max="12808" width="8.625" style="199" customWidth="1"/>
    <col min="12809" max="12809" width="4.625" style="199" customWidth="1"/>
    <col min="12810" max="12810" width="8.625" style="199" customWidth="1"/>
    <col min="12811" max="12811" width="28.5" style="199" customWidth="1"/>
    <col min="12812" max="12812" width="9" style="199"/>
    <col min="12813" max="12813" width="8.625" style="199" customWidth="1"/>
    <col min="12814" max="13055" width="9" style="199"/>
    <col min="13056" max="13057" width="4.625" style="199" customWidth="1"/>
    <col min="13058" max="13058" width="15.75" style="199" customWidth="1"/>
    <col min="13059" max="13059" width="4.625" style="199" customWidth="1"/>
    <col min="13060" max="13060" width="8.625" style="199" customWidth="1"/>
    <col min="13061" max="13061" width="4.625" style="199" customWidth="1"/>
    <col min="13062" max="13062" width="8.625" style="199" customWidth="1"/>
    <col min="13063" max="13063" width="4.625" style="199" customWidth="1"/>
    <col min="13064" max="13064" width="8.625" style="199" customWidth="1"/>
    <col min="13065" max="13065" width="4.625" style="199" customWidth="1"/>
    <col min="13066" max="13066" width="8.625" style="199" customWidth="1"/>
    <col min="13067" max="13067" width="28.5" style="199" customWidth="1"/>
    <col min="13068" max="13068" width="9" style="199"/>
    <col min="13069" max="13069" width="8.625" style="199" customWidth="1"/>
    <col min="13070" max="13311" width="9" style="199"/>
    <col min="13312" max="13313" width="4.625" style="199" customWidth="1"/>
    <col min="13314" max="13314" width="15.75" style="199" customWidth="1"/>
    <col min="13315" max="13315" width="4.625" style="199" customWidth="1"/>
    <col min="13316" max="13316" width="8.625" style="199" customWidth="1"/>
    <col min="13317" max="13317" width="4.625" style="199" customWidth="1"/>
    <col min="13318" max="13318" width="8.625" style="199" customWidth="1"/>
    <col min="13319" max="13319" width="4.625" style="199" customWidth="1"/>
    <col min="13320" max="13320" width="8.625" style="199" customWidth="1"/>
    <col min="13321" max="13321" width="4.625" style="199" customWidth="1"/>
    <col min="13322" max="13322" width="8.625" style="199" customWidth="1"/>
    <col min="13323" max="13323" width="28.5" style="199" customWidth="1"/>
    <col min="13324" max="13324" width="9" style="199"/>
    <col min="13325" max="13325" width="8.625" style="199" customWidth="1"/>
    <col min="13326" max="13567" width="9" style="199"/>
    <col min="13568" max="13569" width="4.625" style="199" customWidth="1"/>
    <col min="13570" max="13570" width="15.75" style="199" customWidth="1"/>
    <col min="13571" max="13571" width="4.625" style="199" customWidth="1"/>
    <col min="13572" max="13572" width="8.625" style="199" customWidth="1"/>
    <col min="13573" max="13573" width="4.625" style="199" customWidth="1"/>
    <col min="13574" max="13574" width="8.625" style="199" customWidth="1"/>
    <col min="13575" max="13575" width="4.625" style="199" customWidth="1"/>
    <col min="13576" max="13576" width="8.625" style="199" customWidth="1"/>
    <col min="13577" max="13577" width="4.625" style="199" customWidth="1"/>
    <col min="13578" max="13578" width="8.625" style="199" customWidth="1"/>
    <col min="13579" max="13579" width="28.5" style="199" customWidth="1"/>
    <col min="13580" max="13580" width="9" style="199"/>
    <col min="13581" max="13581" width="8.625" style="199" customWidth="1"/>
    <col min="13582" max="13823" width="9" style="199"/>
    <col min="13824" max="13825" width="4.625" style="199" customWidth="1"/>
    <col min="13826" max="13826" width="15.75" style="199" customWidth="1"/>
    <col min="13827" max="13827" width="4.625" style="199" customWidth="1"/>
    <col min="13828" max="13828" width="8.625" style="199" customWidth="1"/>
    <col min="13829" max="13829" width="4.625" style="199" customWidth="1"/>
    <col min="13830" max="13830" width="8.625" style="199" customWidth="1"/>
    <col min="13831" max="13831" width="4.625" style="199" customWidth="1"/>
    <col min="13832" max="13832" width="8.625" style="199" customWidth="1"/>
    <col min="13833" max="13833" width="4.625" style="199" customWidth="1"/>
    <col min="13834" max="13834" width="8.625" style="199" customWidth="1"/>
    <col min="13835" max="13835" width="28.5" style="199" customWidth="1"/>
    <col min="13836" max="13836" width="9" style="199"/>
    <col min="13837" max="13837" width="8.625" style="199" customWidth="1"/>
    <col min="13838" max="14079" width="9" style="199"/>
    <col min="14080" max="14081" width="4.625" style="199" customWidth="1"/>
    <col min="14082" max="14082" width="15.75" style="199" customWidth="1"/>
    <col min="14083" max="14083" width="4.625" style="199" customWidth="1"/>
    <col min="14084" max="14084" width="8.625" style="199" customWidth="1"/>
    <col min="14085" max="14085" width="4.625" style="199" customWidth="1"/>
    <col min="14086" max="14086" width="8.625" style="199" customWidth="1"/>
    <col min="14087" max="14087" width="4.625" style="199" customWidth="1"/>
    <col min="14088" max="14088" width="8.625" style="199" customWidth="1"/>
    <col min="14089" max="14089" width="4.625" style="199" customWidth="1"/>
    <col min="14090" max="14090" width="8.625" style="199" customWidth="1"/>
    <col min="14091" max="14091" width="28.5" style="199" customWidth="1"/>
    <col min="14092" max="14092" width="9" style="199"/>
    <col min="14093" max="14093" width="8.625" style="199" customWidth="1"/>
    <col min="14094" max="14335" width="9" style="199"/>
    <col min="14336" max="14337" width="4.625" style="199" customWidth="1"/>
    <col min="14338" max="14338" width="15.75" style="199" customWidth="1"/>
    <col min="14339" max="14339" width="4.625" style="199" customWidth="1"/>
    <col min="14340" max="14340" width="8.625" style="199" customWidth="1"/>
    <col min="14341" max="14341" width="4.625" style="199" customWidth="1"/>
    <col min="14342" max="14342" width="8.625" style="199" customWidth="1"/>
    <col min="14343" max="14343" width="4.625" style="199" customWidth="1"/>
    <col min="14344" max="14344" width="8.625" style="199" customWidth="1"/>
    <col min="14345" max="14345" width="4.625" style="199" customWidth="1"/>
    <col min="14346" max="14346" width="8.625" style="199" customWidth="1"/>
    <col min="14347" max="14347" width="28.5" style="199" customWidth="1"/>
    <col min="14348" max="14348" width="9" style="199"/>
    <col min="14349" max="14349" width="8.625" style="199" customWidth="1"/>
    <col min="14350" max="14591" width="9" style="199"/>
    <col min="14592" max="14593" width="4.625" style="199" customWidth="1"/>
    <col min="14594" max="14594" width="15.75" style="199" customWidth="1"/>
    <col min="14595" max="14595" width="4.625" style="199" customWidth="1"/>
    <col min="14596" max="14596" width="8.625" style="199" customWidth="1"/>
    <col min="14597" max="14597" width="4.625" style="199" customWidth="1"/>
    <col min="14598" max="14598" width="8.625" style="199" customWidth="1"/>
    <col min="14599" max="14599" width="4.625" style="199" customWidth="1"/>
    <col min="14600" max="14600" width="8.625" style="199" customWidth="1"/>
    <col min="14601" max="14601" width="4.625" style="199" customWidth="1"/>
    <col min="14602" max="14602" width="8.625" style="199" customWidth="1"/>
    <col min="14603" max="14603" width="28.5" style="199" customWidth="1"/>
    <col min="14604" max="14604" width="9" style="199"/>
    <col min="14605" max="14605" width="8.625" style="199" customWidth="1"/>
    <col min="14606" max="14847" width="9" style="199"/>
    <col min="14848" max="14849" width="4.625" style="199" customWidth="1"/>
    <col min="14850" max="14850" width="15.75" style="199" customWidth="1"/>
    <col min="14851" max="14851" width="4.625" style="199" customWidth="1"/>
    <col min="14852" max="14852" width="8.625" style="199" customWidth="1"/>
    <col min="14853" max="14853" width="4.625" style="199" customWidth="1"/>
    <col min="14854" max="14854" width="8.625" style="199" customWidth="1"/>
    <col min="14855" max="14855" width="4.625" style="199" customWidth="1"/>
    <col min="14856" max="14856" width="8.625" style="199" customWidth="1"/>
    <col min="14857" max="14857" width="4.625" style="199" customWidth="1"/>
    <col min="14858" max="14858" width="8.625" style="199" customWidth="1"/>
    <col min="14859" max="14859" width="28.5" style="199" customWidth="1"/>
    <col min="14860" max="14860" width="9" style="199"/>
    <col min="14861" max="14861" width="8.625" style="199" customWidth="1"/>
    <col min="14862" max="15103" width="9" style="199"/>
    <col min="15104" max="15105" width="4.625" style="199" customWidth="1"/>
    <col min="15106" max="15106" width="15.75" style="199" customWidth="1"/>
    <col min="15107" max="15107" width="4.625" style="199" customWidth="1"/>
    <col min="15108" max="15108" width="8.625" style="199" customWidth="1"/>
    <col min="15109" max="15109" width="4.625" style="199" customWidth="1"/>
    <col min="15110" max="15110" width="8.625" style="199" customWidth="1"/>
    <col min="15111" max="15111" width="4.625" style="199" customWidth="1"/>
    <col min="15112" max="15112" width="8.625" style="199" customWidth="1"/>
    <col min="15113" max="15113" width="4.625" style="199" customWidth="1"/>
    <col min="15114" max="15114" width="8.625" style="199" customWidth="1"/>
    <col min="15115" max="15115" width="28.5" style="199" customWidth="1"/>
    <col min="15116" max="15116" width="9" style="199"/>
    <col min="15117" max="15117" width="8.625" style="199" customWidth="1"/>
    <col min="15118" max="15359" width="9" style="199"/>
    <col min="15360" max="15361" width="4.625" style="199" customWidth="1"/>
    <col min="15362" max="15362" width="15.75" style="199" customWidth="1"/>
    <col min="15363" max="15363" width="4.625" style="199" customWidth="1"/>
    <col min="15364" max="15364" width="8.625" style="199" customWidth="1"/>
    <col min="15365" max="15365" width="4.625" style="199" customWidth="1"/>
    <col min="15366" max="15366" width="8.625" style="199" customWidth="1"/>
    <col min="15367" max="15367" width="4.625" style="199" customWidth="1"/>
    <col min="15368" max="15368" width="8.625" style="199" customWidth="1"/>
    <col min="15369" max="15369" width="4.625" style="199" customWidth="1"/>
    <col min="15370" max="15370" width="8.625" style="199" customWidth="1"/>
    <col min="15371" max="15371" width="28.5" style="199" customWidth="1"/>
    <col min="15372" max="15372" width="9" style="199"/>
    <col min="15373" max="15373" width="8.625" style="199" customWidth="1"/>
    <col min="15374" max="15615" width="9" style="199"/>
    <col min="15616" max="15617" width="4.625" style="199" customWidth="1"/>
    <col min="15618" max="15618" width="15.75" style="199" customWidth="1"/>
    <col min="15619" max="15619" width="4.625" style="199" customWidth="1"/>
    <col min="15620" max="15620" width="8.625" style="199" customWidth="1"/>
    <col min="15621" max="15621" width="4.625" style="199" customWidth="1"/>
    <col min="15622" max="15622" width="8.625" style="199" customWidth="1"/>
    <col min="15623" max="15623" width="4.625" style="199" customWidth="1"/>
    <col min="15624" max="15624" width="8.625" style="199" customWidth="1"/>
    <col min="15625" max="15625" width="4.625" style="199" customWidth="1"/>
    <col min="15626" max="15626" width="8.625" style="199" customWidth="1"/>
    <col min="15627" max="15627" width="28.5" style="199" customWidth="1"/>
    <col min="15628" max="15628" width="9" style="199"/>
    <col min="15629" max="15629" width="8.625" style="199" customWidth="1"/>
    <col min="15630" max="15871" width="9" style="199"/>
    <col min="15872" max="15873" width="4.625" style="199" customWidth="1"/>
    <col min="15874" max="15874" width="15.75" style="199" customWidth="1"/>
    <col min="15875" max="15875" width="4.625" style="199" customWidth="1"/>
    <col min="15876" max="15876" width="8.625" style="199" customWidth="1"/>
    <col min="15877" max="15877" width="4.625" style="199" customWidth="1"/>
    <col min="15878" max="15878" width="8.625" style="199" customWidth="1"/>
    <col min="15879" max="15879" width="4.625" style="199" customWidth="1"/>
    <col min="15880" max="15880" width="8.625" style="199" customWidth="1"/>
    <col min="15881" max="15881" width="4.625" style="199" customWidth="1"/>
    <col min="15882" max="15882" width="8.625" style="199" customWidth="1"/>
    <col min="15883" max="15883" width="28.5" style="199" customWidth="1"/>
    <col min="15884" max="15884" width="9" style="199"/>
    <col min="15885" max="15885" width="8.625" style="199" customWidth="1"/>
    <col min="15886" max="16127" width="9" style="199"/>
    <col min="16128" max="16129" width="4.625" style="199" customWidth="1"/>
    <col min="16130" max="16130" width="15.75" style="199" customWidth="1"/>
    <col min="16131" max="16131" width="4.625" style="199" customWidth="1"/>
    <col min="16132" max="16132" width="8.625" style="199" customWidth="1"/>
    <col min="16133" max="16133" width="4.625" style="199" customWidth="1"/>
    <col min="16134" max="16134" width="8.625" style="199" customWidth="1"/>
    <col min="16135" max="16135" width="4.625" style="199" customWidth="1"/>
    <col min="16136" max="16136" width="8.625" style="199" customWidth="1"/>
    <col min="16137" max="16137" width="4.625" style="199" customWidth="1"/>
    <col min="16138" max="16138" width="8.625" style="199" customWidth="1"/>
    <col min="16139" max="16139" width="28.5" style="199" customWidth="1"/>
    <col min="16140" max="16140" width="9" style="199"/>
    <col min="16141" max="16141" width="8.625" style="199" customWidth="1"/>
    <col min="16142" max="16384" width="9" style="199"/>
  </cols>
  <sheetData>
    <row r="1" spans="2:13" ht="27.95" customHeight="1" thickBot="1" x14ac:dyDescent="0.45">
      <c r="B1" s="307" t="s">
        <v>333</v>
      </c>
      <c r="C1" s="307"/>
      <c r="D1" s="307"/>
      <c r="E1" s="307"/>
      <c r="F1" s="307"/>
      <c r="G1" s="307"/>
      <c r="H1" s="307"/>
      <c r="I1" s="307"/>
      <c r="J1" s="307"/>
      <c r="K1" s="307"/>
    </row>
    <row r="2" spans="2:13" ht="25.5" customHeight="1" x14ac:dyDescent="0.4">
      <c r="B2" s="433"/>
      <c r="C2" s="434"/>
      <c r="D2" s="434"/>
      <c r="E2" s="434" t="s">
        <v>334</v>
      </c>
      <c r="F2" s="434"/>
      <c r="G2" s="434" t="s">
        <v>335</v>
      </c>
      <c r="H2" s="434"/>
      <c r="I2" s="434" t="s">
        <v>336</v>
      </c>
      <c r="J2" s="434"/>
      <c r="K2" s="249" t="s">
        <v>337</v>
      </c>
    </row>
    <row r="3" spans="2:13" ht="34.5" customHeight="1" x14ac:dyDescent="0.4">
      <c r="B3" s="431" t="s">
        <v>338</v>
      </c>
      <c r="C3" s="432"/>
      <c r="D3" s="432"/>
      <c r="E3" s="437"/>
      <c r="F3" s="437"/>
      <c r="G3" s="437"/>
      <c r="H3" s="437"/>
      <c r="I3" s="437"/>
      <c r="J3" s="437"/>
      <c r="K3" s="250"/>
      <c r="M3" s="224"/>
    </row>
    <row r="4" spans="2:13" ht="34.5" customHeight="1" x14ac:dyDescent="0.4">
      <c r="B4" s="480" t="s">
        <v>339</v>
      </c>
      <c r="C4" s="481"/>
      <c r="D4" s="482"/>
      <c r="E4" s="483"/>
      <c r="F4" s="484"/>
      <c r="G4" s="483"/>
      <c r="H4" s="484"/>
      <c r="I4" s="483"/>
      <c r="J4" s="484"/>
      <c r="K4" s="250"/>
      <c r="M4" s="224"/>
    </row>
    <row r="5" spans="2:13" ht="34.5" customHeight="1" x14ac:dyDescent="0.4">
      <c r="B5" s="485" t="s">
        <v>340</v>
      </c>
      <c r="C5" s="486" t="s">
        <v>326</v>
      </c>
      <c r="D5" s="225" t="s">
        <v>341</v>
      </c>
      <c r="E5" s="467"/>
      <c r="F5" s="467"/>
      <c r="G5" s="467"/>
      <c r="H5" s="467"/>
      <c r="I5" s="467"/>
      <c r="J5" s="467"/>
      <c r="K5" s="250"/>
    </row>
    <row r="6" spans="2:13" ht="34.5" customHeight="1" x14ac:dyDescent="0.4">
      <c r="B6" s="485"/>
      <c r="C6" s="487"/>
      <c r="D6" s="225" t="s">
        <v>342</v>
      </c>
      <c r="E6" s="467"/>
      <c r="F6" s="467"/>
      <c r="G6" s="467"/>
      <c r="H6" s="467"/>
      <c r="I6" s="467"/>
      <c r="J6" s="467"/>
      <c r="K6" s="250"/>
    </row>
    <row r="7" spans="2:13" ht="34.5" customHeight="1" x14ac:dyDescent="0.4">
      <c r="B7" s="485"/>
      <c r="C7" s="488"/>
      <c r="D7" s="251" t="s">
        <v>343</v>
      </c>
      <c r="E7" s="467"/>
      <c r="F7" s="467"/>
      <c r="G7" s="467"/>
      <c r="H7" s="467"/>
      <c r="I7" s="467"/>
      <c r="J7" s="467"/>
      <c r="K7" s="252" t="s">
        <v>344</v>
      </c>
    </row>
    <row r="8" spans="2:13" ht="34.5" customHeight="1" x14ac:dyDescent="0.4">
      <c r="B8" s="485"/>
      <c r="C8" s="464" t="s">
        <v>345</v>
      </c>
      <c r="D8" s="225" t="s">
        <v>346</v>
      </c>
      <c r="E8" s="467"/>
      <c r="F8" s="467"/>
      <c r="G8" s="467"/>
      <c r="H8" s="467"/>
      <c r="I8" s="467"/>
      <c r="J8" s="467"/>
      <c r="K8" s="250"/>
    </row>
    <row r="9" spans="2:13" ht="34.5" customHeight="1" x14ac:dyDescent="0.4">
      <c r="B9" s="485"/>
      <c r="C9" s="465"/>
      <c r="D9" s="225" t="s">
        <v>322</v>
      </c>
      <c r="E9" s="467"/>
      <c r="F9" s="467"/>
      <c r="G9" s="467"/>
      <c r="H9" s="467"/>
      <c r="I9" s="467"/>
      <c r="J9" s="467"/>
      <c r="K9" s="250"/>
    </row>
    <row r="10" spans="2:13" ht="34.5" customHeight="1" x14ac:dyDescent="0.4">
      <c r="B10" s="485"/>
      <c r="C10" s="465"/>
      <c r="D10" s="225" t="s">
        <v>347</v>
      </c>
      <c r="E10" s="467"/>
      <c r="F10" s="467"/>
      <c r="G10" s="467"/>
      <c r="H10" s="467"/>
      <c r="I10" s="467"/>
      <c r="J10" s="467"/>
      <c r="K10" s="250"/>
    </row>
    <row r="11" spans="2:13" ht="34.5" customHeight="1" x14ac:dyDescent="0.4">
      <c r="B11" s="485"/>
      <c r="C11" s="465"/>
      <c r="D11" s="253" t="s">
        <v>348</v>
      </c>
      <c r="E11" s="478"/>
      <c r="F11" s="479"/>
      <c r="G11" s="478"/>
      <c r="H11" s="479"/>
      <c r="I11" s="478"/>
      <c r="J11" s="479"/>
      <c r="K11" s="470"/>
    </row>
    <row r="12" spans="2:13" ht="34.5" customHeight="1" x14ac:dyDescent="0.4">
      <c r="B12" s="485"/>
      <c r="C12" s="465"/>
      <c r="D12" s="473" t="s">
        <v>349</v>
      </c>
      <c r="E12" s="254" t="s">
        <v>350</v>
      </c>
      <c r="F12" s="255"/>
      <c r="G12" s="254" t="s">
        <v>350</v>
      </c>
      <c r="H12" s="255"/>
      <c r="I12" s="254" t="s">
        <v>350</v>
      </c>
      <c r="J12" s="255"/>
      <c r="K12" s="471"/>
    </row>
    <row r="13" spans="2:13" ht="34.5" customHeight="1" x14ac:dyDescent="0.4">
      <c r="B13" s="485"/>
      <c r="C13" s="465"/>
      <c r="D13" s="474"/>
      <c r="E13" s="256" t="s">
        <v>351</v>
      </c>
      <c r="F13" s="257"/>
      <c r="G13" s="256" t="s">
        <v>351</v>
      </c>
      <c r="H13" s="257"/>
      <c r="I13" s="256" t="s">
        <v>351</v>
      </c>
      <c r="J13" s="257"/>
      <c r="K13" s="471"/>
    </row>
    <row r="14" spans="2:13" ht="34.5" customHeight="1" x14ac:dyDescent="0.4">
      <c r="B14" s="485"/>
      <c r="C14" s="465"/>
      <c r="D14" s="474"/>
      <c r="E14" s="256" t="s">
        <v>352</v>
      </c>
      <c r="F14" s="257"/>
      <c r="G14" s="256" t="s">
        <v>352</v>
      </c>
      <c r="H14" s="257"/>
      <c r="I14" s="256" t="s">
        <v>352</v>
      </c>
      <c r="J14" s="257"/>
      <c r="K14" s="471"/>
    </row>
    <row r="15" spans="2:13" ht="34.5" customHeight="1" x14ac:dyDescent="0.4">
      <c r="B15" s="485"/>
      <c r="C15" s="465"/>
      <c r="D15" s="475"/>
      <c r="E15" s="258" t="s">
        <v>353</v>
      </c>
      <c r="F15" s="259"/>
      <c r="G15" s="258" t="s">
        <v>353</v>
      </c>
      <c r="H15" s="259"/>
      <c r="I15" s="258" t="s">
        <v>353</v>
      </c>
      <c r="J15" s="259"/>
      <c r="K15" s="471"/>
    </row>
    <row r="16" spans="2:13" ht="34.5" customHeight="1" x14ac:dyDescent="0.4">
      <c r="B16" s="485"/>
      <c r="C16" s="465"/>
      <c r="D16" s="260" t="s">
        <v>354</v>
      </c>
      <c r="E16" s="476">
        <f>SUM(F12:F15)</f>
        <v>0</v>
      </c>
      <c r="F16" s="477"/>
      <c r="G16" s="476">
        <f>SUM(H12:H15)</f>
        <v>0</v>
      </c>
      <c r="H16" s="477"/>
      <c r="I16" s="476">
        <f>SUM(J12:J15)</f>
        <v>0</v>
      </c>
      <c r="J16" s="477"/>
      <c r="K16" s="472"/>
    </row>
    <row r="17" spans="2:11" ht="34.5" customHeight="1" x14ac:dyDescent="0.4">
      <c r="B17" s="485"/>
      <c r="C17" s="465"/>
      <c r="D17" s="261" t="s">
        <v>355</v>
      </c>
      <c r="E17" s="468"/>
      <c r="F17" s="469"/>
      <c r="G17" s="468"/>
      <c r="H17" s="469"/>
      <c r="I17" s="468"/>
      <c r="J17" s="469"/>
      <c r="K17" s="262"/>
    </row>
    <row r="18" spans="2:11" ht="34.5" customHeight="1" x14ac:dyDescent="0.4">
      <c r="B18" s="485"/>
      <c r="C18" s="466"/>
      <c r="D18" s="225" t="s">
        <v>356</v>
      </c>
      <c r="E18" s="460">
        <f>SUM(E8:F11,E17)</f>
        <v>0</v>
      </c>
      <c r="F18" s="461"/>
      <c r="G18" s="460">
        <f>SUM(G8:H11,G17)</f>
        <v>0</v>
      </c>
      <c r="H18" s="461"/>
      <c r="I18" s="460">
        <f>SUM(I8:J11,I17)</f>
        <v>0</v>
      </c>
      <c r="J18" s="461"/>
      <c r="K18" s="262"/>
    </row>
    <row r="19" spans="2:11" ht="34.5" customHeight="1" x14ac:dyDescent="0.4">
      <c r="B19" s="485"/>
      <c r="C19" s="462" t="s">
        <v>357</v>
      </c>
      <c r="D19" s="463"/>
      <c r="E19" s="437"/>
      <c r="F19" s="437"/>
      <c r="G19" s="437"/>
      <c r="H19" s="437"/>
      <c r="I19" s="437"/>
      <c r="J19" s="437"/>
      <c r="K19" s="250"/>
    </row>
    <row r="20" spans="2:11" ht="34.5" customHeight="1" x14ac:dyDescent="0.4">
      <c r="B20" s="485"/>
      <c r="C20" s="456" t="s">
        <v>358</v>
      </c>
      <c r="D20" s="457"/>
      <c r="E20" s="437"/>
      <c r="F20" s="437"/>
      <c r="G20" s="437"/>
      <c r="H20" s="437"/>
      <c r="I20" s="437"/>
      <c r="J20" s="437"/>
      <c r="K20" s="250"/>
    </row>
    <row r="21" spans="2:11" ht="34.5" customHeight="1" thickBot="1" x14ac:dyDescent="0.45">
      <c r="B21" s="485"/>
      <c r="C21" s="458" t="s">
        <v>355</v>
      </c>
      <c r="D21" s="459"/>
      <c r="E21" s="437"/>
      <c r="F21" s="437"/>
      <c r="G21" s="437"/>
      <c r="H21" s="437"/>
      <c r="I21" s="437"/>
      <c r="J21" s="437"/>
      <c r="K21" s="250"/>
    </row>
    <row r="22" spans="2:11" ht="55.5" customHeight="1" x14ac:dyDescent="0.4">
      <c r="B22" s="455" t="s">
        <v>409</v>
      </c>
      <c r="C22" s="455"/>
      <c r="D22" s="455"/>
      <c r="E22" s="455"/>
      <c r="F22" s="455"/>
      <c r="G22" s="455"/>
      <c r="H22" s="455"/>
      <c r="I22" s="455"/>
      <c r="J22" s="455"/>
      <c r="K22" s="455"/>
    </row>
  </sheetData>
  <mergeCells count="61">
    <mergeCell ref="B1:K1"/>
    <mergeCell ref="B2:D2"/>
    <mergeCell ref="E2:F2"/>
    <mergeCell ref="G2:H2"/>
    <mergeCell ref="I2:J2"/>
    <mergeCell ref="E17:F17"/>
    <mergeCell ref="B3:D3"/>
    <mergeCell ref="E3:F3"/>
    <mergeCell ref="G3:H3"/>
    <mergeCell ref="I3:J3"/>
    <mergeCell ref="E9:F9"/>
    <mergeCell ref="B4:D4"/>
    <mergeCell ref="E4:F4"/>
    <mergeCell ref="G4:H4"/>
    <mergeCell ref="I4:J4"/>
    <mergeCell ref="B5:B21"/>
    <mergeCell ref="C5:C7"/>
    <mergeCell ref="E5:F5"/>
    <mergeCell ref="G5:H5"/>
    <mergeCell ref="I5:J5"/>
    <mergeCell ref="E6:F6"/>
    <mergeCell ref="G6:H6"/>
    <mergeCell ref="I6:J6"/>
    <mergeCell ref="E7:F7"/>
    <mergeCell ref="G7:H7"/>
    <mergeCell ref="I7:J7"/>
    <mergeCell ref="G10:H10"/>
    <mergeCell ref="I10:J10"/>
    <mergeCell ref="E11:F11"/>
    <mergeCell ref="G11:H11"/>
    <mergeCell ref="I11:J11"/>
    <mergeCell ref="K11:K16"/>
    <mergeCell ref="D12:D15"/>
    <mergeCell ref="E16:F16"/>
    <mergeCell ref="G16:H16"/>
    <mergeCell ref="I16:J16"/>
    <mergeCell ref="E18:F18"/>
    <mergeCell ref="G18:H18"/>
    <mergeCell ref="I18:J18"/>
    <mergeCell ref="C19:D19"/>
    <mergeCell ref="E19:F19"/>
    <mergeCell ref="G19:H19"/>
    <mergeCell ref="I19:J19"/>
    <mergeCell ref="C8:C18"/>
    <mergeCell ref="E8:F8"/>
    <mergeCell ref="G8:H8"/>
    <mergeCell ref="I8:J8"/>
    <mergeCell ref="G17:H17"/>
    <mergeCell ref="I17:J17"/>
    <mergeCell ref="G9:H9"/>
    <mergeCell ref="I9:J9"/>
    <mergeCell ref="E10:F10"/>
    <mergeCell ref="B22:K22"/>
    <mergeCell ref="C20:D20"/>
    <mergeCell ref="E20:F20"/>
    <mergeCell ref="G20:H20"/>
    <mergeCell ref="I20:J20"/>
    <mergeCell ref="C21:D21"/>
    <mergeCell ref="E21:F21"/>
    <mergeCell ref="G21:H21"/>
    <mergeCell ref="I21:J21"/>
  </mergeCells>
  <phoneticPr fontId="2"/>
  <pageMargins left="0.59055118110236227" right="0.39370078740157483" top="0.39370078740157483" bottom="0.39370078740157483" header="0.31496062992125984" footer="0.31496062992125984"/>
  <pageSetup paperSize="9" orientation="portrait" r:id="rId1"/>
  <headerFooter>
    <oddHeader>&amp;R様式7-1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79998168889431442"/>
    <pageSetUpPr fitToPage="1"/>
  </sheetPr>
  <dimension ref="B1:K13"/>
  <sheetViews>
    <sheetView view="pageLayout" zoomScaleNormal="100" workbookViewId="0">
      <selection activeCell="B1" sqref="B1"/>
    </sheetView>
  </sheetViews>
  <sheetFormatPr defaultRowHeight="13.5" x14ac:dyDescent="0.4"/>
  <cols>
    <col min="1" max="1" width="3.625" style="199" customWidth="1"/>
    <col min="2" max="3" width="3.5" style="199" customWidth="1"/>
    <col min="4" max="4" width="15.375" style="199" customWidth="1"/>
    <col min="5" max="5" width="3.5" style="199" customWidth="1"/>
    <col min="6" max="6" width="6.625" style="199" customWidth="1"/>
    <col min="7" max="7" width="3.5" style="199" customWidth="1"/>
    <col min="8" max="8" width="6.625" style="199" customWidth="1"/>
    <col min="9" max="9" width="3.5" style="199" customWidth="1"/>
    <col min="10" max="10" width="6.625" style="199" customWidth="1"/>
    <col min="11" max="11" width="27.375" style="199" customWidth="1"/>
    <col min="12" max="12" width="9" style="199"/>
    <col min="13" max="13" width="8.625" style="199" customWidth="1"/>
    <col min="14" max="255" width="9" style="199"/>
    <col min="256" max="257" width="4.625" style="199" customWidth="1"/>
    <col min="258" max="258" width="15.75" style="199" customWidth="1"/>
    <col min="259" max="259" width="4.625" style="199" customWidth="1"/>
    <col min="260" max="260" width="8.625" style="199" customWidth="1"/>
    <col min="261" max="261" width="4.625" style="199" customWidth="1"/>
    <col min="262" max="262" width="8.625" style="199" customWidth="1"/>
    <col min="263" max="263" width="4.625" style="199" customWidth="1"/>
    <col min="264" max="264" width="8.625" style="199" customWidth="1"/>
    <col min="265" max="265" width="4.625" style="199" customWidth="1"/>
    <col min="266" max="266" width="8.625" style="199" customWidth="1"/>
    <col min="267" max="267" width="28.5" style="199" customWidth="1"/>
    <col min="268" max="268" width="9" style="199"/>
    <col min="269" max="269" width="8.625" style="199" customWidth="1"/>
    <col min="270" max="511" width="9" style="199"/>
    <col min="512" max="513" width="4.625" style="199" customWidth="1"/>
    <col min="514" max="514" width="15.75" style="199" customWidth="1"/>
    <col min="515" max="515" width="4.625" style="199" customWidth="1"/>
    <col min="516" max="516" width="8.625" style="199" customWidth="1"/>
    <col min="517" max="517" width="4.625" style="199" customWidth="1"/>
    <col min="518" max="518" width="8.625" style="199" customWidth="1"/>
    <col min="519" max="519" width="4.625" style="199" customWidth="1"/>
    <col min="520" max="520" width="8.625" style="199" customWidth="1"/>
    <col min="521" max="521" width="4.625" style="199" customWidth="1"/>
    <col min="522" max="522" width="8.625" style="199" customWidth="1"/>
    <col min="523" max="523" width="28.5" style="199" customWidth="1"/>
    <col min="524" max="524" width="9" style="199"/>
    <col min="525" max="525" width="8.625" style="199" customWidth="1"/>
    <col min="526" max="767" width="9" style="199"/>
    <col min="768" max="769" width="4.625" style="199" customWidth="1"/>
    <col min="770" max="770" width="15.75" style="199" customWidth="1"/>
    <col min="771" max="771" width="4.625" style="199" customWidth="1"/>
    <col min="772" max="772" width="8.625" style="199" customWidth="1"/>
    <col min="773" max="773" width="4.625" style="199" customWidth="1"/>
    <col min="774" max="774" width="8.625" style="199" customWidth="1"/>
    <col min="775" max="775" width="4.625" style="199" customWidth="1"/>
    <col min="776" max="776" width="8.625" style="199" customWidth="1"/>
    <col min="777" max="777" width="4.625" style="199" customWidth="1"/>
    <col min="778" max="778" width="8.625" style="199" customWidth="1"/>
    <col min="779" max="779" width="28.5" style="199" customWidth="1"/>
    <col min="780" max="780" width="9" style="199"/>
    <col min="781" max="781" width="8.625" style="199" customWidth="1"/>
    <col min="782" max="1023" width="9" style="199"/>
    <col min="1024" max="1025" width="4.625" style="199" customWidth="1"/>
    <col min="1026" max="1026" width="15.75" style="199" customWidth="1"/>
    <col min="1027" max="1027" width="4.625" style="199" customWidth="1"/>
    <col min="1028" max="1028" width="8.625" style="199" customWidth="1"/>
    <col min="1029" max="1029" width="4.625" style="199" customWidth="1"/>
    <col min="1030" max="1030" width="8.625" style="199" customWidth="1"/>
    <col min="1031" max="1031" width="4.625" style="199" customWidth="1"/>
    <col min="1032" max="1032" width="8.625" style="199" customWidth="1"/>
    <col min="1033" max="1033" width="4.625" style="199" customWidth="1"/>
    <col min="1034" max="1034" width="8.625" style="199" customWidth="1"/>
    <col min="1035" max="1035" width="28.5" style="199" customWidth="1"/>
    <col min="1036" max="1036" width="9" style="199"/>
    <col min="1037" max="1037" width="8.625" style="199" customWidth="1"/>
    <col min="1038" max="1279" width="9" style="199"/>
    <col min="1280" max="1281" width="4.625" style="199" customWidth="1"/>
    <col min="1282" max="1282" width="15.75" style="199" customWidth="1"/>
    <col min="1283" max="1283" width="4.625" style="199" customWidth="1"/>
    <col min="1284" max="1284" width="8.625" style="199" customWidth="1"/>
    <col min="1285" max="1285" width="4.625" style="199" customWidth="1"/>
    <col min="1286" max="1286" width="8.625" style="199" customWidth="1"/>
    <col min="1287" max="1287" width="4.625" style="199" customWidth="1"/>
    <col min="1288" max="1288" width="8.625" style="199" customWidth="1"/>
    <col min="1289" max="1289" width="4.625" style="199" customWidth="1"/>
    <col min="1290" max="1290" width="8.625" style="199" customWidth="1"/>
    <col min="1291" max="1291" width="28.5" style="199" customWidth="1"/>
    <col min="1292" max="1292" width="9" style="199"/>
    <col min="1293" max="1293" width="8.625" style="199" customWidth="1"/>
    <col min="1294" max="1535" width="9" style="199"/>
    <col min="1536" max="1537" width="4.625" style="199" customWidth="1"/>
    <col min="1538" max="1538" width="15.75" style="199" customWidth="1"/>
    <col min="1539" max="1539" width="4.625" style="199" customWidth="1"/>
    <col min="1540" max="1540" width="8.625" style="199" customWidth="1"/>
    <col min="1541" max="1541" width="4.625" style="199" customWidth="1"/>
    <col min="1542" max="1542" width="8.625" style="199" customWidth="1"/>
    <col min="1543" max="1543" width="4.625" style="199" customWidth="1"/>
    <col min="1544" max="1544" width="8.625" style="199" customWidth="1"/>
    <col min="1545" max="1545" width="4.625" style="199" customWidth="1"/>
    <col min="1546" max="1546" width="8.625" style="199" customWidth="1"/>
    <col min="1547" max="1547" width="28.5" style="199" customWidth="1"/>
    <col min="1548" max="1548" width="9" style="199"/>
    <col min="1549" max="1549" width="8.625" style="199" customWidth="1"/>
    <col min="1550" max="1791" width="9" style="199"/>
    <col min="1792" max="1793" width="4.625" style="199" customWidth="1"/>
    <col min="1794" max="1794" width="15.75" style="199" customWidth="1"/>
    <col min="1795" max="1795" width="4.625" style="199" customWidth="1"/>
    <col min="1796" max="1796" width="8.625" style="199" customWidth="1"/>
    <col min="1797" max="1797" width="4.625" style="199" customWidth="1"/>
    <col min="1798" max="1798" width="8.625" style="199" customWidth="1"/>
    <col min="1799" max="1799" width="4.625" style="199" customWidth="1"/>
    <col min="1800" max="1800" width="8.625" style="199" customWidth="1"/>
    <col min="1801" max="1801" width="4.625" style="199" customWidth="1"/>
    <col min="1802" max="1802" width="8.625" style="199" customWidth="1"/>
    <col min="1803" max="1803" width="28.5" style="199" customWidth="1"/>
    <col min="1804" max="1804" width="9" style="199"/>
    <col min="1805" max="1805" width="8.625" style="199" customWidth="1"/>
    <col min="1806" max="2047" width="9" style="199"/>
    <col min="2048" max="2049" width="4.625" style="199" customWidth="1"/>
    <col min="2050" max="2050" width="15.75" style="199" customWidth="1"/>
    <col min="2051" max="2051" width="4.625" style="199" customWidth="1"/>
    <col min="2052" max="2052" width="8.625" style="199" customWidth="1"/>
    <col min="2053" max="2053" width="4.625" style="199" customWidth="1"/>
    <col min="2054" max="2054" width="8.625" style="199" customWidth="1"/>
    <col min="2055" max="2055" width="4.625" style="199" customWidth="1"/>
    <col min="2056" max="2056" width="8.625" style="199" customWidth="1"/>
    <col min="2057" max="2057" width="4.625" style="199" customWidth="1"/>
    <col min="2058" max="2058" width="8.625" style="199" customWidth="1"/>
    <col min="2059" max="2059" width="28.5" style="199" customWidth="1"/>
    <col min="2060" max="2060" width="9" style="199"/>
    <col min="2061" max="2061" width="8.625" style="199" customWidth="1"/>
    <col min="2062" max="2303" width="9" style="199"/>
    <col min="2304" max="2305" width="4.625" style="199" customWidth="1"/>
    <col min="2306" max="2306" width="15.75" style="199" customWidth="1"/>
    <col min="2307" max="2307" width="4.625" style="199" customWidth="1"/>
    <col min="2308" max="2308" width="8.625" style="199" customWidth="1"/>
    <col min="2309" max="2309" width="4.625" style="199" customWidth="1"/>
    <col min="2310" max="2310" width="8.625" style="199" customWidth="1"/>
    <col min="2311" max="2311" width="4.625" style="199" customWidth="1"/>
    <col min="2312" max="2312" width="8.625" style="199" customWidth="1"/>
    <col min="2313" max="2313" width="4.625" style="199" customWidth="1"/>
    <col min="2314" max="2314" width="8.625" style="199" customWidth="1"/>
    <col min="2315" max="2315" width="28.5" style="199" customWidth="1"/>
    <col min="2316" max="2316" width="9" style="199"/>
    <col min="2317" max="2317" width="8.625" style="199" customWidth="1"/>
    <col min="2318" max="2559" width="9" style="199"/>
    <col min="2560" max="2561" width="4.625" style="199" customWidth="1"/>
    <col min="2562" max="2562" width="15.75" style="199" customWidth="1"/>
    <col min="2563" max="2563" width="4.625" style="199" customWidth="1"/>
    <col min="2564" max="2564" width="8.625" style="199" customWidth="1"/>
    <col min="2565" max="2565" width="4.625" style="199" customWidth="1"/>
    <col min="2566" max="2566" width="8.625" style="199" customWidth="1"/>
    <col min="2567" max="2567" width="4.625" style="199" customWidth="1"/>
    <col min="2568" max="2568" width="8.625" style="199" customWidth="1"/>
    <col min="2569" max="2569" width="4.625" style="199" customWidth="1"/>
    <col min="2570" max="2570" width="8.625" style="199" customWidth="1"/>
    <col min="2571" max="2571" width="28.5" style="199" customWidth="1"/>
    <col min="2572" max="2572" width="9" style="199"/>
    <col min="2573" max="2573" width="8.625" style="199" customWidth="1"/>
    <col min="2574" max="2815" width="9" style="199"/>
    <col min="2816" max="2817" width="4.625" style="199" customWidth="1"/>
    <col min="2818" max="2818" width="15.75" style="199" customWidth="1"/>
    <col min="2819" max="2819" width="4.625" style="199" customWidth="1"/>
    <col min="2820" max="2820" width="8.625" style="199" customWidth="1"/>
    <col min="2821" max="2821" width="4.625" style="199" customWidth="1"/>
    <col min="2822" max="2822" width="8.625" style="199" customWidth="1"/>
    <col min="2823" max="2823" width="4.625" style="199" customWidth="1"/>
    <col min="2824" max="2824" width="8.625" style="199" customWidth="1"/>
    <col min="2825" max="2825" width="4.625" style="199" customWidth="1"/>
    <col min="2826" max="2826" width="8.625" style="199" customWidth="1"/>
    <col min="2827" max="2827" width="28.5" style="199" customWidth="1"/>
    <col min="2828" max="2828" width="9" style="199"/>
    <col min="2829" max="2829" width="8.625" style="199" customWidth="1"/>
    <col min="2830" max="3071" width="9" style="199"/>
    <col min="3072" max="3073" width="4.625" style="199" customWidth="1"/>
    <col min="3074" max="3074" width="15.75" style="199" customWidth="1"/>
    <col min="3075" max="3075" width="4.625" style="199" customWidth="1"/>
    <col min="3076" max="3076" width="8.625" style="199" customWidth="1"/>
    <col min="3077" max="3077" width="4.625" style="199" customWidth="1"/>
    <col min="3078" max="3078" width="8.625" style="199" customWidth="1"/>
    <col min="3079" max="3079" width="4.625" style="199" customWidth="1"/>
    <col min="3080" max="3080" width="8.625" style="199" customWidth="1"/>
    <col min="3081" max="3081" width="4.625" style="199" customWidth="1"/>
    <col min="3082" max="3082" width="8.625" style="199" customWidth="1"/>
    <col min="3083" max="3083" width="28.5" style="199" customWidth="1"/>
    <col min="3084" max="3084" width="9" style="199"/>
    <col min="3085" max="3085" width="8.625" style="199" customWidth="1"/>
    <col min="3086" max="3327" width="9" style="199"/>
    <col min="3328" max="3329" width="4.625" style="199" customWidth="1"/>
    <col min="3330" max="3330" width="15.75" style="199" customWidth="1"/>
    <col min="3331" max="3331" width="4.625" style="199" customWidth="1"/>
    <col min="3332" max="3332" width="8.625" style="199" customWidth="1"/>
    <col min="3333" max="3333" width="4.625" style="199" customWidth="1"/>
    <col min="3334" max="3334" width="8.625" style="199" customWidth="1"/>
    <col min="3335" max="3335" width="4.625" style="199" customWidth="1"/>
    <col min="3336" max="3336" width="8.625" style="199" customWidth="1"/>
    <col min="3337" max="3337" width="4.625" style="199" customWidth="1"/>
    <col min="3338" max="3338" width="8.625" style="199" customWidth="1"/>
    <col min="3339" max="3339" width="28.5" style="199" customWidth="1"/>
    <col min="3340" max="3340" width="9" style="199"/>
    <col min="3341" max="3341" width="8.625" style="199" customWidth="1"/>
    <col min="3342" max="3583" width="9" style="199"/>
    <col min="3584" max="3585" width="4.625" style="199" customWidth="1"/>
    <col min="3586" max="3586" width="15.75" style="199" customWidth="1"/>
    <col min="3587" max="3587" width="4.625" style="199" customWidth="1"/>
    <col min="3588" max="3588" width="8.625" style="199" customWidth="1"/>
    <col min="3589" max="3589" width="4.625" style="199" customWidth="1"/>
    <col min="3590" max="3590" width="8.625" style="199" customWidth="1"/>
    <col min="3591" max="3591" width="4.625" style="199" customWidth="1"/>
    <col min="3592" max="3592" width="8.625" style="199" customWidth="1"/>
    <col min="3593" max="3593" width="4.625" style="199" customWidth="1"/>
    <col min="3594" max="3594" width="8.625" style="199" customWidth="1"/>
    <col min="3595" max="3595" width="28.5" style="199" customWidth="1"/>
    <col min="3596" max="3596" width="9" style="199"/>
    <col min="3597" max="3597" width="8.625" style="199" customWidth="1"/>
    <col min="3598" max="3839" width="9" style="199"/>
    <col min="3840" max="3841" width="4.625" style="199" customWidth="1"/>
    <col min="3842" max="3842" width="15.75" style="199" customWidth="1"/>
    <col min="3843" max="3843" width="4.625" style="199" customWidth="1"/>
    <col min="3844" max="3844" width="8.625" style="199" customWidth="1"/>
    <col min="3845" max="3845" width="4.625" style="199" customWidth="1"/>
    <col min="3846" max="3846" width="8.625" style="199" customWidth="1"/>
    <col min="3847" max="3847" width="4.625" style="199" customWidth="1"/>
    <col min="3848" max="3848" width="8.625" style="199" customWidth="1"/>
    <col min="3849" max="3849" width="4.625" style="199" customWidth="1"/>
    <col min="3850" max="3850" width="8.625" style="199" customWidth="1"/>
    <col min="3851" max="3851" width="28.5" style="199" customWidth="1"/>
    <col min="3852" max="3852" width="9" style="199"/>
    <col min="3853" max="3853" width="8.625" style="199" customWidth="1"/>
    <col min="3854" max="4095" width="9" style="199"/>
    <col min="4096" max="4097" width="4.625" style="199" customWidth="1"/>
    <col min="4098" max="4098" width="15.75" style="199" customWidth="1"/>
    <col min="4099" max="4099" width="4.625" style="199" customWidth="1"/>
    <col min="4100" max="4100" width="8.625" style="199" customWidth="1"/>
    <col min="4101" max="4101" width="4.625" style="199" customWidth="1"/>
    <col min="4102" max="4102" width="8.625" style="199" customWidth="1"/>
    <col min="4103" max="4103" width="4.625" style="199" customWidth="1"/>
    <col min="4104" max="4104" width="8.625" style="199" customWidth="1"/>
    <col min="4105" max="4105" width="4.625" style="199" customWidth="1"/>
    <col min="4106" max="4106" width="8.625" style="199" customWidth="1"/>
    <col min="4107" max="4107" width="28.5" style="199" customWidth="1"/>
    <col min="4108" max="4108" width="9" style="199"/>
    <col min="4109" max="4109" width="8.625" style="199" customWidth="1"/>
    <col min="4110" max="4351" width="9" style="199"/>
    <col min="4352" max="4353" width="4.625" style="199" customWidth="1"/>
    <col min="4354" max="4354" width="15.75" style="199" customWidth="1"/>
    <col min="4355" max="4355" width="4.625" style="199" customWidth="1"/>
    <col min="4356" max="4356" width="8.625" style="199" customWidth="1"/>
    <col min="4357" max="4357" width="4.625" style="199" customWidth="1"/>
    <col min="4358" max="4358" width="8.625" style="199" customWidth="1"/>
    <col min="4359" max="4359" width="4.625" style="199" customWidth="1"/>
    <col min="4360" max="4360" width="8.625" style="199" customWidth="1"/>
    <col min="4361" max="4361" width="4.625" style="199" customWidth="1"/>
    <col min="4362" max="4362" width="8.625" style="199" customWidth="1"/>
    <col min="4363" max="4363" width="28.5" style="199" customWidth="1"/>
    <col min="4364" max="4364" width="9" style="199"/>
    <col min="4365" max="4365" width="8.625" style="199" customWidth="1"/>
    <col min="4366" max="4607" width="9" style="199"/>
    <col min="4608" max="4609" width="4.625" style="199" customWidth="1"/>
    <col min="4610" max="4610" width="15.75" style="199" customWidth="1"/>
    <col min="4611" max="4611" width="4.625" style="199" customWidth="1"/>
    <col min="4612" max="4612" width="8.625" style="199" customWidth="1"/>
    <col min="4613" max="4613" width="4.625" style="199" customWidth="1"/>
    <col min="4614" max="4614" width="8.625" style="199" customWidth="1"/>
    <col min="4615" max="4615" width="4.625" style="199" customWidth="1"/>
    <col min="4616" max="4616" width="8.625" style="199" customWidth="1"/>
    <col min="4617" max="4617" width="4.625" style="199" customWidth="1"/>
    <col min="4618" max="4618" width="8.625" style="199" customWidth="1"/>
    <col min="4619" max="4619" width="28.5" style="199" customWidth="1"/>
    <col min="4620" max="4620" width="9" style="199"/>
    <col min="4621" max="4621" width="8.625" style="199" customWidth="1"/>
    <col min="4622" max="4863" width="9" style="199"/>
    <col min="4864" max="4865" width="4.625" style="199" customWidth="1"/>
    <col min="4866" max="4866" width="15.75" style="199" customWidth="1"/>
    <col min="4867" max="4867" width="4.625" style="199" customWidth="1"/>
    <col min="4868" max="4868" width="8.625" style="199" customWidth="1"/>
    <col min="4869" max="4869" width="4.625" style="199" customWidth="1"/>
    <col min="4870" max="4870" width="8.625" style="199" customWidth="1"/>
    <col min="4871" max="4871" width="4.625" style="199" customWidth="1"/>
    <col min="4872" max="4872" width="8.625" style="199" customWidth="1"/>
    <col min="4873" max="4873" width="4.625" style="199" customWidth="1"/>
    <col min="4874" max="4874" width="8.625" style="199" customWidth="1"/>
    <col min="4875" max="4875" width="28.5" style="199" customWidth="1"/>
    <col min="4876" max="4876" width="9" style="199"/>
    <col min="4877" max="4877" width="8.625" style="199" customWidth="1"/>
    <col min="4878" max="5119" width="9" style="199"/>
    <col min="5120" max="5121" width="4.625" style="199" customWidth="1"/>
    <col min="5122" max="5122" width="15.75" style="199" customWidth="1"/>
    <col min="5123" max="5123" width="4.625" style="199" customWidth="1"/>
    <col min="5124" max="5124" width="8.625" style="199" customWidth="1"/>
    <col min="5125" max="5125" width="4.625" style="199" customWidth="1"/>
    <col min="5126" max="5126" width="8.625" style="199" customWidth="1"/>
    <col min="5127" max="5127" width="4.625" style="199" customWidth="1"/>
    <col min="5128" max="5128" width="8.625" style="199" customWidth="1"/>
    <col min="5129" max="5129" width="4.625" style="199" customWidth="1"/>
    <col min="5130" max="5130" width="8.625" style="199" customWidth="1"/>
    <col min="5131" max="5131" width="28.5" style="199" customWidth="1"/>
    <col min="5132" max="5132" width="9" style="199"/>
    <col min="5133" max="5133" width="8.625" style="199" customWidth="1"/>
    <col min="5134" max="5375" width="9" style="199"/>
    <col min="5376" max="5377" width="4.625" style="199" customWidth="1"/>
    <col min="5378" max="5378" width="15.75" style="199" customWidth="1"/>
    <col min="5379" max="5379" width="4.625" style="199" customWidth="1"/>
    <col min="5380" max="5380" width="8.625" style="199" customWidth="1"/>
    <col min="5381" max="5381" width="4.625" style="199" customWidth="1"/>
    <col min="5382" max="5382" width="8.625" style="199" customWidth="1"/>
    <col min="5383" max="5383" width="4.625" style="199" customWidth="1"/>
    <col min="5384" max="5384" width="8.625" style="199" customWidth="1"/>
    <col min="5385" max="5385" width="4.625" style="199" customWidth="1"/>
    <col min="5386" max="5386" width="8.625" style="199" customWidth="1"/>
    <col min="5387" max="5387" width="28.5" style="199" customWidth="1"/>
    <col min="5388" max="5388" width="9" style="199"/>
    <col min="5389" max="5389" width="8.625" style="199" customWidth="1"/>
    <col min="5390" max="5631" width="9" style="199"/>
    <col min="5632" max="5633" width="4.625" style="199" customWidth="1"/>
    <col min="5634" max="5634" width="15.75" style="199" customWidth="1"/>
    <col min="5635" max="5635" width="4.625" style="199" customWidth="1"/>
    <col min="5636" max="5636" width="8.625" style="199" customWidth="1"/>
    <col min="5637" max="5637" width="4.625" style="199" customWidth="1"/>
    <col min="5638" max="5638" width="8.625" style="199" customWidth="1"/>
    <col min="5639" max="5639" width="4.625" style="199" customWidth="1"/>
    <col min="5640" max="5640" width="8.625" style="199" customWidth="1"/>
    <col min="5641" max="5641" width="4.625" style="199" customWidth="1"/>
    <col min="5642" max="5642" width="8.625" style="199" customWidth="1"/>
    <col min="5643" max="5643" width="28.5" style="199" customWidth="1"/>
    <col min="5644" max="5644" width="9" style="199"/>
    <col min="5645" max="5645" width="8.625" style="199" customWidth="1"/>
    <col min="5646" max="5887" width="9" style="199"/>
    <col min="5888" max="5889" width="4.625" style="199" customWidth="1"/>
    <col min="5890" max="5890" width="15.75" style="199" customWidth="1"/>
    <col min="5891" max="5891" width="4.625" style="199" customWidth="1"/>
    <col min="5892" max="5892" width="8.625" style="199" customWidth="1"/>
    <col min="5893" max="5893" width="4.625" style="199" customWidth="1"/>
    <col min="5894" max="5894" width="8.625" style="199" customWidth="1"/>
    <col min="5895" max="5895" width="4.625" style="199" customWidth="1"/>
    <col min="5896" max="5896" width="8.625" style="199" customWidth="1"/>
    <col min="5897" max="5897" width="4.625" style="199" customWidth="1"/>
    <col min="5898" max="5898" width="8.625" style="199" customWidth="1"/>
    <col min="5899" max="5899" width="28.5" style="199" customWidth="1"/>
    <col min="5900" max="5900" width="9" style="199"/>
    <col min="5901" max="5901" width="8.625" style="199" customWidth="1"/>
    <col min="5902" max="6143" width="9" style="199"/>
    <col min="6144" max="6145" width="4.625" style="199" customWidth="1"/>
    <col min="6146" max="6146" width="15.75" style="199" customWidth="1"/>
    <col min="6147" max="6147" width="4.625" style="199" customWidth="1"/>
    <col min="6148" max="6148" width="8.625" style="199" customWidth="1"/>
    <col min="6149" max="6149" width="4.625" style="199" customWidth="1"/>
    <col min="6150" max="6150" width="8.625" style="199" customWidth="1"/>
    <col min="6151" max="6151" width="4.625" style="199" customWidth="1"/>
    <col min="6152" max="6152" width="8.625" style="199" customWidth="1"/>
    <col min="6153" max="6153" width="4.625" style="199" customWidth="1"/>
    <col min="6154" max="6154" width="8.625" style="199" customWidth="1"/>
    <col min="6155" max="6155" width="28.5" style="199" customWidth="1"/>
    <col min="6156" max="6156" width="9" style="199"/>
    <col min="6157" max="6157" width="8.625" style="199" customWidth="1"/>
    <col min="6158" max="6399" width="9" style="199"/>
    <col min="6400" max="6401" width="4.625" style="199" customWidth="1"/>
    <col min="6402" max="6402" width="15.75" style="199" customWidth="1"/>
    <col min="6403" max="6403" width="4.625" style="199" customWidth="1"/>
    <col min="6404" max="6404" width="8.625" style="199" customWidth="1"/>
    <col min="6405" max="6405" width="4.625" style="199" customWidth="1"/>
    <col min="6406" max="6406" width="8.625" style="199" customWidth="1"/>
    <col min="6407" max="6407" width="4.625" style="199" customWidth="1"/>
    <col min="6408" max="6408" width="8.625" style="199" customWidth="1"/>
    <col min="6409" max="6409" width="4.625" style="199" customWidth="1"/>
    <col min="6410" max="6410" width="8.625" style="199" customWidth="1"/>
    <col min="6411" max="6411" width="28.5" style="199" customWidth="1"/>
    <col min="6412" max="6412" width="9" style="199"/>
    <col min="6413" max="6413" width="8.625" style="199" customWidth="1"/>
    <col min="6414" max="6655" width="9" style="199"/>
    <col min="6656" max="6657" width="4.625" style="199" customWidth="1"/>
    <col min="6658" max="6658" width="15.75" style="199" customWidth="1"/>
    <col min="6659" max="6659" width="4.625" style="199" customWidth="1"/>
    <col min="6660" max="6660" width="8.625" style="199" customWidth="1"/>
    <col min="6661" max="6661" width="4.625" style="199" customWidth="1"/>
    <col min="6662" max="6662" width="8.625" style="199" customWidth="1"/>
    <col min="6663" max="6663" width="4.625" style="199" customWidth="1"/>
    <col min="6664" max="6664" width="8.625" style="199" customWidth="1"/>
    <col min="6665" max="6665" width="4.625" style="199" customWidth="1"/>
    <col min="6666" max="6666" width="8.625" style="199" customWidth="1"/>
    <col min="6667" max="6667" width="28.5" style="199" customWidth="1"/>
    <col min="6668" max="6668" width="9" style="199"/>
    <col min="6669" max="6669" width="8.625" style="199" customWidth="1"/>
    <col min="6670" max="6911" width="9" style="199"/>
    <col min="6912" max="6913" width="4.625" style="199" customWidth="1"/>
    <col min="6914" max="6914" width="15.75" style="199" customWidth="1"/>
    <col min="6915" max="6915" width="4.625" style="199" customWidth="1"/>
    <col min="6916" max="6916" width="8.625" style="199" customWidth="1"/>
    <col min="6917" max="6917" width="4.625" style="199" customWidth="1"/>
    <col min="6918" max="6918" width="8.625" style="199" customWidth="1"/>
    <col min="6919" max="6919" width="4.625" style="199" customWidth="1"/>
    <col min="6920" max="6920" width="8.625" style="199" customWidth="1"/>
    <col min="6921" max="6921" width="4.625" style="199" customWidth="1"/>
    <col min="6922" max="6922" width="8.625" style="199" customWidth="1"/>
    <col min="6923" max="6923" width="28.5" style="199" customWidth="1"/>
    <col min="6924" max="6924" width="9" style="199"/>
    <col min="6925" max="6925" width="8.625" style="199" customWidth="1"/>
    <col min="6926" max="7167" width="9" style="199"/>
    <col min="7168" max="7169" width="4.625" style="199" customWidth="1"/>
    <col min="7170" max="7170" width="15.75" style="199" customWidth="1"/>
    <col min="7171" max="7171" width="4.625" style="199" customWidth="1"/>
    <col min="7172" max="7172" width="8.625" style="199" customWidth="1"/>
    <col min="7173" max="7173" width="4.625" style="199" customWidth="1"/>
    <col min="7174" max="7174" width="8.625" style="199" customWidth="1"/>
    <col min="7175" max="7175" width="4.625" style="199" customWidth="1"/>
    <col min="7176" max="7176" width="8.625" style="199" customWidth="1"/>
    <col min="7177" max="7177" width="4.625" style="199" customWidth="1"/>
    <col min="7178" max="7178" width="8.625" style="199" customWidth="1"/>
    <col min="7179" max="7179" width="28.5" style="199" customWidth="1"/>
    <col min="7180" max="7180" width="9" style="199"/>
    <col min="7181" max="7181" width="8.625" style="199" customWidth="1"/>
    <col min="7182" max="7423" width="9" style="199"/>
    <col min="7424" max="7425" width="4.625" style="199" customWidth="1"/>
    <col min="7426" max="7426" width="15.75" style="199" customWidth="1"/>
    <col min="7427" max="7427" width="4.625" style="199" customWidth="1"/>
    <col min="7428" max="7428" width="8.625" style="199" customWidth="1"/>
    <col min="7429" max="7429" width="4.625" style="199" customWidth="1"/>
    <col min="7430" max="7430" width="8.625" style="199" customWidth="1"/>
    <col min="7431" max="7431" width="4.625" style="199" customWidth="1"/>
    <col min="7432" max="7432" width="8.625" style="199" customWidth="1"/>
    <col min="7433" max="7433" width="4.625" style="199" customWidth="1"/>
    <col min="7434" max="7434" width="8.625" style="199" customWidth="1"/>
    <col min="7435" max="7435" width="28.5" style="199" customWidth="1"/>
    <col min="7436" max="7436" width="9" style="199"/>
    <col min="7437" max="7437" width="8.625" style="199" customWidth="1"/>
    <col min="7438" max="7679" width="9" style="199"/>
    <col min="7680" max="7681" width="4.625" style="199" customWidth="1"/>
    <col min="7682" max="7682" width="15.75" style="199" customWidth="1"/>
    <col min="7683" max="7683" width="4.625" style="199" customWidth="1"/>
    <col min="7684" max="7684" width="8.625" style="199" customWidth="1"/>
    <col min="7685" max="7685" width="4.625" style="199" customWidth="1"/>
    <col min="7686" max="7686" width="8.625" style="199" customWidth="1"/>
    <col min="7687" max="7687" width="4.625" style="199" customWidth="1"/>
    <col min="7688" max="7688" width="8.625" style="199" customWidth="1"/>
    <col min="7689" max="7689" width="4.625" style="199" customWidth="1"/>
    <col min="7690" max="7690" width="8.625" style="199" customWidth="1"/>
    <col min="7691" max="7691" width="28.5" style="199" customWidth="1"/>
    <col min="7692" max="7692" width="9" style="199"/>
    <col min="7693" max="7693" width="8.625" style="199" customWidth="1"/>
    <col min="7694" max="7935" width="9" style="199"/>
    <col min="7936" max="7937" width="4.625" style="199" customWidth="1"/>
    <col min="7938" max="7938" width="15.75" style="199" customWidth="1"/>
    <col min="7939" max="7939" width="4.625" style="199" customWidth="1"/>
    <col min="7940" max="7940" width="8.625" style="199" customWidth="1"/>
    <col min="7941" max="7941" width="4.625" style="199" customWidth="1"/>
    <col min="7942" max="7942" width="8.625" style="199" customWidth="1"/>
    <col min="7943" max="7943" width="4.625" style="199" customWidth="1"/>
    <col min="7944" max="7944" width="8.625" style="199" customWidth="1"/>
    <col min="7945" max="7945" width="4.625" style="199" customWidth="1"/>
    <col min="7946" max="7946" width="8.625" style="199" customWidth="1"/>
    <col min="7947" max="7947" width="28.5" style="199" customWidth="1"/>
    <col min="7948" max="7948" width="9" style="199"/>
    <col min="7949" max="7949" width="8.625" style="199" customWidth="1"/>
    <col min="7950" max="8191" width="9" style="199"/>
    <col min="8192" max="8193" width="4.625" style="199" customWidth="1"/>
    <col min="8194" max="8194" width="15.75" style="199" customWidth="1"/>
    <col min="8195" max="8195" width="4.625" style="199" customWidth="1"/>
    <col min="8196" max="8196" width="8.625" style="199" customWidth="1"/>
    <col min="8197" max="8197" width="4.625" style="199" customWidth="1"/>
    <col min="8198" max="8198" width="8.625" style="199" customWidth="1"/>
    <col min="8199" max="8199" width="4.625" style="199" customWidth="1"/>
    <col min="8200" max="8200" width="8.625" style="199" customWidth="1"/>
    <col min="8201" max="8201" width="4.625" style="199" customWidth="1"/>
    <col min="8202" max="8202" width="8.625" style="199" customWidth="1"/>
    <col min="8203" max="8203" width="28.5" style="199" customWidth="1"/>
    <col min="8204" max="8204" width="9" style="199"/>
    <col min="8205" max="8205" width="8.625" style="199" customWidth="1"/>
    <col min="8206" max="8447" width="9" style="199"/>
    <col min="8448" max="8449" width="4.625" style="199" customWidth="1"/>
    <col min="8450" max="8450" width="15.75" style="199" customWidth="1"/>
    <col min="8451" max="8451" width="4.625" style="199" customWidth="1"/>
    <col min="8452" max="8452" width="8.625" style="199" customWidth="1"/>
    <col min="8453" max="8453" width="4.625" style="199" customWidth="1"/>
    <col min="8454" max="8454" width="8.625" style="199" customWidth="1"/>
    <col min="8455" max="8455" width="4.625" style="199" customWidth="1"/>
    <col min="8456" max="8456" width="8.625" style="199" customWidth="1"/>
    <col min="8457" max="8457" width="4.625" style="199" customWidth="1"/>
    <col min="8458" max="8458" width="8.625" style="199" customWidth="1"/>
    <col min="8459" max="8459" width="28.5" style="199" customWidth="1"/>
    <col min="8460" max="8460" width="9" style="199"/>
    <col min="8461" max="8461" width="8.625" style="199" customWidth="1"/>
    <col min="8462" max="8703" width="9" style="199"/>
    <col min="8704" max="8705" width="4.625" style="199" customWidth="1"/>
    <col min="8706" max="8706" width="15.75" style="199" customWidth="1"/>
    <col min="8707" max="8707" width="4.625" style="199" customWidth="1"/>
    <col min="8708" max="8708" width="8.625" style="199" customWidth="1"/>
    <col min="8709" max="8709" width="4.625" style="199" customWidth="1"/>
    <col min="8710" max="8710" width="8.625" style="199" customWidth="1"/>
    <col min="8711" max="8711" width="4.625" style="199" customWidth="1"/>
    <col min="8712" max="8712" width="8.625" style="199" customWidth="1"/>
    <col min="8713" max="8713" width="4.625" style="199" customWidth="1"/>
    <col min="8714" max="8714" width="8.625" style="199" customWidth="1"/>
    <col min="8715" max="8715" width="28.5" style="199" customWidth="1"/>
    <col min="8716" max="8716" width="9" style="199"/>
    <col min="8717" max="8717" width="8.625" style="199" customWidth="1"/>
    <col min="8718" max="8959" width="9" style="199"/>
    <col min="8960" max="8961" width="4.625" style="199" customWidth="1"/>
    <col min="8962" max="8962" width="15.75" style="199" customWidth="1"/>
    <col min="8963" max="8963" width="4.625" style="199" customWidth="1"/>
    <col min="8964" max="8964" width="8.625" style="199" customWidth="1"/>
    <col min="8965" max="8965" width="4.625" style="199" customWidth="1"/>
    <col min="8966" max="8966" width="8.625" style="199" customWidth="1"/>
    <col min="8967" max="8967" width="4.625" style="199" customWidth="1"/>
    <col min="8968" max="8968" width="8.625" style="199" customWidth="1"/>
    <col min="8969" max="8969" width="4.625" style="199" customWidth="1"/>
    <col min="8970" max="8970" width="8.625" style="199" customWidth="1"/>
    <col min="8971" max="8971" width="28.5" style="199" customWidth="1"/>
    <col min="8972" max="8972" width="9" style="199"/>
    <col min="8973" max="8973" width="8.625" style="199" customWidth="1"/>
    <col min="8974" max="9215" width="9" style="199"/>
    <col min="9216" max="9217" width="4.625" style="199" customWidth="1"/>
    <col min="9218" max="9218" width="15.75" style="199" customWidth="1"/>
    <col min="9219" max="9219" width="4.625" style="199" customWidth="1"/>
    <col min="9220" max="9220" width="8.625" style="199" customWidth="1"/>
    <col min="9221" max="9221" width="4.625" style="199" customWidth="1"/>
    <col min="9222" max="9222" width="8.625" style="199" customWidth="1"/>
    <col min="9223" max="9223" width="4.625" style="199" customWidth="1"/>
    <col min="9224" max="9224" width="8.625" style="199" customWidth="1"/>
    <col min="9225" max="9225" width="4.625" style="199" customWidth="1"/>
    <col min="9226" max="9226" width="8.625" style="199" customWidth="1"/>
    <col min="9227" max="9227" width="28.5" style="199" customWidth="1"/>
    <col min="9228" max="9228" width="9" style="199"/>
    <col min="9229" max="9229" width="8.625" style="199" customWidth="1"/>
    <col min="9230" max="9471" width="9" style="199"/>
    <col min="9472" max="9473" width="4.625" style="199" customWidth="1"/>
    <col min="9474" max="9474" width="15.75" style="199" customWidth="1"/>
    <col min="9475" max="9475" width="4.625" style="199" customWidth="1"/>
    <col min="9476" max="9476" width="8.625" style="199" customWidth="1"/>
    <col min="9477" max="9477" width="4.625" style="199" customWidth="1"/>
    <col min="9478" max="9478" width="8.625" style="199" customWidth="1"/>
    <col min="9479" max="9479" width="4.625" style="199" customWidth="1"/>
    <col min="9480" max="9480" width="8.625" style="199" customWidth="1"/>
    <col min="9481" max="9481" width="4.625" style="199" customWidth="1"/>
    <col min="9482" max="9482" width="8.625" style="199" customWidth="1"/>
    <col min="9483" max="9483" width="28.5" style="199" customWidth="1"/>
    <col min="9484" max="9484" width="9" style="199"/>
    <col min="9485" max="9485" width="8.625" style="199" customWidth="1"/>
    <col min="9486" max="9727" width="9" style="199"/>
    <col min="9728" max="9729" width="4.625" style="199" customWidth="1"/>
    <col min="9730" max="9730" width="15.75" style="199" customWidth="1"/>
    <col min="9731" max="9731" width="4.625" style="199" customWidth="1"/>
    <col min="9732" max="9732" width="8.625" style="199" customWidth="1"/>
    <col min="9733" max="9733" width="4.625" style="199" customWidth="1"/>
    <col min="9734" max="9734" width="8.625" style="199" customWidth="1"/>
    <col min="9735" max="9735" width="4.625" style="199" customWidth="1"/>
    <col min="9736" max="9736" width="8.625" style="199" customWidth="1"/>
    <col min="9737" max="9737" width="4.625" style="199" customWidth="1"/>
    <col min="9738" max="9738" width="8.625" style="199" customWidth="1"/>
    <col min="9739" max="9739" width="28.5" style="199" customWidth="1"/>
    <col min="9740" max="9740" width="9" style="199"/>
    <col min="9741" max="9741" width="8.625" style="199" customWidth="1"/>
    <col min="9742" max="9983" width="9" style="199"/>
    <col min="9984" max="9985" width="4.625" style="199" customWidth="1"/>
    <col min="9986" max="9986" width="15.75" style="199" customWidth="1"/>
    <col min="9987" max="9987" width="4.625" style="199" customWidth="1"/>
    <col min="9988" max="9988" width="8.625" style="199" customWidth="1"/>
    <col min="9989" max="9989" width="4.625" style="199" customWidth="1"/>
    <col min="9990" max="9990" width="8.625" style="199" customWidth="1"/>
    <col min="9991" max="9991" width="4.625" style="199" customWidth="1"/>
    <col min="9992" max="9992" width="8.625" style="199" customWidth="1"/>
    <col min="9993" max="9993" width="4.625" style="199" customWidth="1"/>
    <col min="9994" max="9994" width="8.625" style="199" customWidth="1"/>
    <col min="9995" max="9995" width="28.5" style="199" customWidth="1"/>
    <col min="9996" max="9996" width="9" style="199"/>
    <col min="9997" max="9997" width="8.625" style="199" customWidth="1"/>
    <col min="9998" max="10239" width="9" style="199"/>
    <col min="10240" max="10241" width="4.625" style="199" customWidth="1"/>
    <col min="10242" max="10242" width="15.75" style="199" customWidth="1"/>
    <col min="10243" max="10243" width="4.625" style="199" customWidth="1"/>
    <col min="10244" max="10244" width="8.625" style="199" customWidth="1"/>
    <col min="10245" max="10245" width="4.625" style="199" customWidth="1"/>
    <col min="10246" max="10246" width="8.625" style="199" customWidth="1"/>
    <col min="10247" max="10247" width="4.625" style="199" customWidth="1"/>
    <col min="10248" max="10248" width="8.625" style="199" customWidth="1"/>
    <col min="10249" max="10249" width="4.625" style="199" customWidth="1"/>
    <col min="10250" max="10250" width="8.625" style="199" customWidth="1"/>
    <col min="10251" max="10251" width="28.5" style="199" customWidth="1"/>
    <col min="10252" max="10252" width="9" style="199"/>
    <col min="10253" max="10253" width="8.625" style="199" customWidth="1"/>
    <col min="10254" max="10495" width="9" style="199"/>
    <col min="10496" max="10497" width="4.625" style="199" customWidth="1"/>
    <col min="10498" max="10498" width="15.75" style="199" customWidth="1"/>
    <col min="10499" max="10499" width="4.625" style="199" customWidth="1"/>
    <col min="10500" max="10500" width="8.625" style="199" customWidth="1"/>
    <col min="10501" max="10501" width="4.625" style="199" customWidth="1"/>
    <col min="10502" max="10502" width="8.625" style="199" customWidth="1"/>
    <col min="10503" max="10503" width="4.625" style="199" customWidth="1"/>
    <col min="10504" max="10504" width="8.625" style="199" customWidth="1"/>
    <col min="10505" max="10505" width="4.625" style="199" customWidth="1"/>
    <col min="10506" max="10506" width="8.625" style="199" customWidth="1"/>
    <col min="10507" max="10507" width="28.5" style="199" customWidth="1"/>
    <col min="10508" max="10508" width="9" style="199"/>
    <col min="10509" max="10509" width="8.625" style="199" customWidth="1"/>
    <col min="10510" max="10751" width="9" style="199"/>
    <col min="10752" max="10753" width="4.625" style="199" customWidth="1"/>
    <col min="10754" max="10754" width="15.75" style="199" customWidth="1"/>
    <col min="10755" max="10755" width="4.625" style="199" customWidth="1"/>
    <col min="10756" max="10756" width="8.625" style="199" customWidth="1"/>
    <col min="10757" max="10757" width="4.625" style="199" customWidth="1"/>
    <col min="10758" max="10758" width="8.625" style="199" customWidth="1"/>
    <col min="10759" max="10759" width="4.625" style="199" customWidth="1"/>
    <col min="10760" max="10760" width="8.625" style="199" customWidth="1"/>
    <col min="10761" max="10761" width="4.625" style="199" customWidth="1"/>
    <col min="10762" max="10762" width="8.625" style="199" customWidth="1"/>
    <col min="10763" max="10763" width="28.5" style="199" customWidth="1"/>
    <col min="10764" max="10764" width="9" style="199"/>
    <col min="10765" max="10765" width="8.625" style="199" customWidth="1"/>
    <col min="10766" max="11007" width="9" style="199"/>
    <col min="11008" max="11009" width="4.625" style="199" customWidth="1"/>
    <col min="11010" max="11010" width="15.75" style="199" customWidth="1"/>
    <col min="11011" max="11011" width="4.625" style="199" customWidth="1"/>
    <col min="11012" max="11012" width="8.625" style="199" customWidth="1"/>
    <col min="11013" max="11013" width="4.625" style="199" customWidth="1"/>
    <col min="11014" max="11014" width="8.625" style="199" customWidth="1"/>
    <col min="11015" max="11015" width="4.625" style="199" customWidth="1"/>
    <col min="11016" max="11016" width="8.625" style="199" customWidth="1"/>
    <col min="11017" max="11017" width="4.625" style="199" customWidth="1"/>
    <col min="11018" max="11018" width="8.625" style="199" customWidth="1"/>
    <col min="11019" max="11019" width="28.5" style="199" customWidth="1"/>
    <col min="11020" max="11020" width="9" style="199"/>
    <col min="11021" max="11021" width="8.625" style="199" customWidth="1"/>
    <col min="11022" max="11263" width="9" style="199"/>
    <col min="11264" max="11265" width="4.625" style="199" customWidth="1"/>
    <col min="11266" max="11266" width="15.75" style="199" customWidth="1"/>
    <col min="11267" max="11267" width="4.625" style="199" customWidth="1"/>
    <col min="11268" max="11268" width="8.625" style="199" customWidth="1"/>
    <col min="11269" max="11269" width="4.625" style="199" customWidth="1"/>
    <col min="11270" max="11270" width="8.625" style="199" customWidth="1"/>
    <col min="11271" max="11271" width="4.625" style="199" customWidth="1"/>
    <col min="11272" max="11272" width="8.625" style="199" customWidth="1"/>
    <col min="11273" max="11273" width="4.625" style="199" customWidth="1"/>
    <col min="11274" max="11274" width="8.625" style="199" customWidth="1"/>
    <col min="11275" max="11275" width="28.5" style="199" customWidth="1"/>
    <col min="11276" max="11276" width="9" style="199"/>
    <col min="11277" max="11277" width="8.625" style="199" customWidth="1"/>
    <col min="11278" max="11519" width="9" style="199"/>
    <col min="11520" max="11521" width="4.625" style="199" customWidth="1"/>
    <col min="11522" max="11522" width="15.75" style="199" customWidth="1"/>
    <col min="11523" max="11523" width="4.625" style="199" customWidth="1"/>
    <col min="11524" max="11524" width="8.625" style="199" customWidth="1"/>
    <col min="11525" max="11525" width="4.625" style="199" customWidth="1"/>
    <col min="11526" max="11526" width="8.625" style="199" customWidth="1"/>
    <col min="11527" max="11527" width="4.625" style="199" customWidth="1"/>
    <col min="11528" max="11528" width="8.625" style="199" customWidth="1"/>
    <col min="11529" max="11529" width="4.625" style="199" customWidth="1"/>
    <col min="11530" max="11530" width="8.625" style="199" customWidth="1"/>
    <col min="11531" max="11531" width="28.5" style="199" customWidth="1"/>
    <col min="11532" max="11532" width="9" style="199"/>
    <col min="11533" max="11533" width="8.625" style="199" customWidth="1"/>
    <col min="11534" max="11775" width="9" style="199"/>
    <col min="11776" max="11777" width="4.625" style="199" customWidth="1"/>
    <col min="11778" max="11778" width="15.75" style="199" customWidth="1"/>
    <col min="11779" max="11779" width="4.625" style="199" customWidth="1"/>
    <col min="11780" max="11780" width="8.625" style="199" customWidth="1"/>
    <col min="11781" max="11781" width="4.625" style="199" customWidth="1"/>
    <col min="11782" max="11782" width="8.625" style="199" customWidth="1"/>
    <col min="11783" max="11783" width="4.625" style="199" customWidth="1"/>
    <col min="11784" max="11784" width="8.625" style="199" customWidth="1"/>
    <col min="11785" max="11785" width="4.625" style="199" customWidth="1"/>
    <col min="11786" max="11786" width="8.625" style="199" customWidth="1"/>
    <col min="11787" max="11787" width="28.5" style="199" customWidth="1"/>
    <col min="11788" max="11788" width="9" style="199"/>
    <col min="11789" max="11789" width="8.625" style="199" customWidth="1"/>
    <col min="11790" max="12031" width="9" style="199"/>
    <col min="12032" max="12033" width="4.625" style="199" customWidth="1"/>
    <col min="12034" max="12034" width="15.75" style="199" customWidth="1"/>
    <col min="12035" max="12035" width="4.625" style="199" customWidth="1"/>
    <col min="12036" max="12036" width="8.625" style="199" customWidth="1"/>
    <col min="12037" max="12037" width="4.625" style="199" customWidth="1"/>
    <col min="12038" max="12038" width="8.625" style="199" customWidth="1"/>
    <col min="12039" max="12039" width="4.625" style="199" customWidth="1"/>
    <col min="12040" max="12040" width="8.625" style="199" customWidth="1"/>
    <col min="12041" max="12041" width="4.625" style="199" customWidth="1"/>
    <col min="12042" max="12042" width="8.625" style="199" customWidth="1"/>
    <col min="12043" max="12043" width="28.5" style="199" customWidth="1"/>
    <col min="12044" max="12044" width="9" style="199"/>
    <col min="12045" max="12045" width="8.625" style="199" customWidth="1"/>
    <col min="12046" max="12287" width="9" style="199"/>
    <col min="12288" max="12289" width="4.625" style="199" customWidth="1"/>
    <col min="12290" max="12290" width="15.75" style="199" customWidth="1"/>
    <col min="12291" max="12291" width="4.625" style="199" customWidth="1"/>
    <col min="12292" max="12292" width="8.625" style="199" customWidth="1"/>
    <col min="12293" max="12293" width="4.625" style="199" customWidth="1"/>
    <col min="12294" max="12294" width="8.625" style="199" customWidth="1"/>
    <col min="12295" max="12295" width="4.625" style="199" customWidth="1"/>
    <col min="12296" max="12296" width="8.625" style="199" customWidth="1"/>
    <col min="12297" max="12297" width="4.625" style="199" customWidth="1"/>
    <col min="12298" max="12298" width="8.625" style="199" customWidth="1"/>
    <col min="12299" max="12299" width="28.5" style="199" customWidth="1"/>
    <col min="12300" max="12300" width="9" style="199"/>
    <col min="12301" max="12301" width="8.625" style="199" customWidth="1"/>
    <col min="12302" max="12543" width="9" style="199"/>
    <col min="12544" max="12545" width="4.625" style="199" customWidth="1"/>
    <col min="12546" max="12546" width="15.75" style="199" customWidth="1"/>
    <col min="12547" max="12547" width="4.625" style="199" customWidth="1"/>
    <col min="12548" max="12548" width="8.625" style="199" customWidth="1"/>
    <col min="12549" max="12549" width="4.625" style="199" customWidth="1"/>
    <col min="12550" max="12550" width="8.625" style="199" customWidth="1"/>
    <col min="12551" max="12551" width="4.625" style="199" customWidth="1"/>
    <col min="12552" max="12552" width="8.625" style="199" customWidth="1"/>
    <col min="12553" max="12553" width="4.625" style="199" customWidth="1"/>
    <col min="12554" max="12554" width="8.625" style="199" customWidth="1"/>
    <col min="12555" max="12555" width="28.5" style="199" customWidth="1"/>
    <col min="12556" max="12556" width="9" style="199"/>
    <col min="12557" max="12557" width="8.625" style="199" customWidth="1"/>
    <col min="12558" max="12799" width="9" style="199"/>
    <col min="12800" max="12801" width="4.625" style="199" customWidth="1"/>
    <col min="12802" max="12802" width="15.75" style="199" customWidth="1"/>
    <col min="12803" max="12803" width="4.625" style="199" customWidth="1"/>
    <col min="12804" max="12804" width="8.625" style="199" customWidth="1"/>
    <col min="12805" max="12805" width="4.625" style="199" customWidth="1"/>
    <col min="12806" max="12806" width="8.625" style="199" customWidth="1"/>
    <col min="12807" max="12807" width="4.625" style="199" customWidth="1"/>
    <col min="12808" max="12808" width="8.625" style="199" customWidth="1"/>
    <col min="12809" max="12809" width="4.625" style="199" customWidth="1"/>
    <col min="12810" max="12810" width="8.625" style="199" customWidth="1"/>
    <col min="12811" max="12811" width="28.5" style="199" customWidth="1"/>
    <col min="12812" max="12812" width="9" style="199"/>
    <col min="12813" max="12813" width="8.625" style="199" customWidth="1"/>
    <col min="12814" max="13055" width="9" style="199"/>
    <col min="13056" max="13057" width="4.625" style="199" customWidth="1"/>
    <col min="13058" max="13058" width="15.75" style="199" customWidth="1"/>
    <col min="13059" max="13059" width="4.625" style="199" customWidth="1"/>
    <col min="13060" max="13060" width="8.625" style="199" customWidth="1"/>
    <col min="13061" max="13061" width="4.625" style="199" customWidth="1"/>
    <col min="13062" max="13062" width="8.625" style="199" customWidth="1"/>
    <col min="13063" max="13063" width="4.625" style="199" customWidth="1"/>
    <col min="13064" max="13064" width="8.625" style="199" customWidth="1"/>
    <col min="13065" max="13065" width="4.625" style="199" customWidth="1"/>
    <col min="13066" max="13066" width="8.625" style="199" customWidth="1"/>
    <col min="13067" max="13067" width="28.5" style="199" customWidth="1"/>
    <col min="13068" max="13068" width="9" style="199"/>
    <col min="13069" max="13069" width="8.625" style="199" customWidth="1"/>
    <col min="13070" max="13311" width="9" style="199"/>
    <col min="13312" max="13313" width="4.625" style="199" customWidth="1"/>
    <col min="13314" max="13314" width="15.75" style="199" customWidth="1"/>
    <col min="13315" max="13315" width="4.625" style="199" customWidth="1"/>
    <col min="13316" max="13316" width="8.625" style="199" customWidth="1"/>
    <col min="13317" max="13317" width="4.625" style="199" customWidth="1"/>
    <col min="13318" max="13318" width="8.625" style="199" customWidth="1"/>
    <col min="13319" max="13319" width="4.625" style="199" customWidth="1"/>
    <col min="13320" max="13320" width="8.625" style="199" customWidth="1"/>
    <col min="13321" max="13321" width="4.625" style="199" customWidth="1"/>
    <col min="13322" max="13322" width="8.625" style="199" customWidth="1"/>
    <col min="13323" max="13323" width="28.5" style="199" customWidth="1"/>
    <col min="13324" max="13324" width="9" style="199"/>
    <col min="13325" max="13325" width="8.625" style="199" customWidth="1"/>
    <col min="13326" max="13567" width="9" style="199"/>
    <col min="13568" max="13569" width="4.625" style="199" customWidth="1"/>
    <col min="13570" max="13570" width="15.75" style="199" customWidth="1"/>
    <col min="13571" max="13571" width="4.625" style="199" customWidth="1"/>
    <col min="13572" max="13572" width="8.625" style="199" customWidth="1"/>
    <col min="13573" max="13573" width="4.625" style="199" customWidth="1"/>
    <col min="13574" max="13574" width="8.625" style="199" customWidth="1"/>
    <col min="13575" max="13575" width="4.625" style="199" customWidth="1"/>
    <col min="13576" max="13576" width="8.625" style="199" customWidth="1"/>
    <col min="13577" max="13577" width="4.625" style="199" customWidth="1"/>
    <col min="13578" max="13578" width="8.625" style="199" customWidth="1"/>
    <col min="13579" max="13579" width="28.5" style="199" customWidth="1"/>
    <col min="13580" max="13580" width="9" style="199"/>
    <col min="13581" max="13581" width="8.625" style="199" customWidth="1"/>
    <col min="13582" max="13823" width="9" style="199"/>
    <col min="13824" max="13825" width="4.625" style="199" customWidth="1"/>
    <col min="13826" max="13826" width="15.75" style="199" customWidth="1"/>
    <col min="13827" max="13827" width="4.625" style="199" customWidth="1"/>
    <col min="13828" max="13828" width="8.625" style="199" customWidth="1"/>
    <col min="13829" max="13829" width="4.625" style="199" customWidth="1"/>
    <col min="13830" max="13830" width="8.625" style="199" customWidth="1"/>
    <col min="13831" max="13831" width="4.625" style="199" customWidth="1"/>
    <col min="13832" max="13832" width="8.625" style="199" customWidth="1"/>
    <col min="13833" max="13833" width="4.625" style="199" customWidth="1"/>
    <col min="13834" max="13834" width="8.625" style="199" customWidth="1"/>
    <col min="13835" max="13835" width="28.5" style="199" customWidth="1"/>
    <col min="13836" max="13836" width="9" style="199"/>
    <col min="13837" max="13837" width="8.625" style="199" customWidth="1"/>
    <col min="13838" max="14079" width="9" style="199"/>
    <col min="14080" max="14081" width="4.625" style="199" customWidth="1"/>
    <col min="14082" max="14082" width="15.75" style="199" customWidth="1"/>
    <col min="14083" max="14083" width="4.625" style="199" customWidth="1"/>
    <col min="14084" max="14084" width="8.625" style="199" customWidth="1"/>
    <col min="14085" max="14085" width="4.625" style="199" customWidth="1"/>
    <col min="14086" max="14086" width="8.625" style="199" customWidth="1"/>
    <col min="14087" max="14087" width="4.625" style="199" customWidth="1"/>
    <col min="14088" max="14088" width="8.625" style="199" customWidth="1"/>
    <col min="14089" max="14089" width="4.625" style="199" customWidth="1"/>
    <col min="14090" max="14090" width="8.625" style="199" customWidth="1"/>
    <col min="14091" max="14091" width="28.5" style="199" customWidth="1"/>
    <col min="14092" max="14092" width="9" style="199"/>
    <col min="14093" max="14093" width="8.625" style="199" customWidth="1"/>
    <col min="14094" max="14335" width="9" style="199"/>
    <col min="14336" max="14337" width="4.625" style="199" customWidth="1"/>
    <col min="14338" max="14338" width="15.75" style="199" customWidth="1"/>
    <col min="14339" max="14339" width="4.625" style="199" customWidth="1"/>
    <col min="14340" max="14340" width="8.625" style="199" customWidth="1"/>
    <col min="14341" max="14341" width="4.625" style="199" customWidth="1"/>
    <col min="14342" max="14342" width="8.625" style="199" customWidth="1"/>
    <col min="14343" max="14343" width="4.625" style="199" customWidth="1"/>
    <col min="14344" max="14344" width="8.625" style="199" customWidth="1"/>
    <col min="14345" max="14345" width="4.625" style="199" customWidth="1"/>
    <col min="14346" max="14346" width="8.625" style="199" customWidth="1"/>
    <col min="14347" max="14347" width="28.5" style="199" customWidth="1"/>
    <col min="14348" max="14348" width="9" style="199"/>
    <col min="14349" max="14349" width="8.625" style="199" customWidth="1"/>
    <col min="14350" max="14591" width="9" style="199"/>
    <col min="14592" max="14593" width="4.625" style="199" customWidth="1"/>
    <col min="14594" max="14594" width="15.75" style="199" customWidth="1"/>
    <col min="14595" max="14595" width="4.625" style="199" customWidth="1"/>
    <col min="14596" max="14596" width="8.625" style="199" customWidth="1"/>
    <col min="14597" max="14597" width="4.625" style="199" customWidth="1"/>
    <col min="14598" max="14598" width="8.625" style="199" customWidth="1"/>
    <col min="14599" max="14599" width="4.625" style="199" customWidth="1"/>
    <col min="14600" max="14600" width="8.625" style="199" customWidth="1"/>
    <col min="14601" max="14601" width="4.625" style="199" customWidth="1"/>
    <col min="14602" max="14602" width="8.625" style="199" customWidth="1"/>
    <col min="14603" max="14603" width="28.5" style="199" customWidth="1"/>
    <col min="14604" max="14604" width="9" style="199"/>
    <col min="14605" max="14605" width="8.625" style="199" customWidth="1"/>
    <col min="14606" max="14847" width="9" style="199"/>
    <col min="14848" max="14849" width="4.625" style="199" customWidth="1"/>
    <col min="14850" max="14850" width="15.75" style="199" customWidth="1"/>
    <col min="14851" max="14851" width="4.625" style="199" customWidth="1"/>
    <col min="14852" max="14852" width="8.625" style="199" customWidth="1"/>
    <col min="14853" max="14853" width="4.625" style="199" customWidth="1"/>
    <col min="14854" max="14854" width="8.625" style="199" customWidth="1"/>
    <col min="14855" max="14855" width="4.625" style="199" customWidth="1"/>
    <col min="14856" max="14856" width="8.625" style="199" customWidth="1"/>
    <col min="14857" max="14857" width="4.625" style="199" customWidth="1"/>
    <col min="14858" max="14858" width="8.625" style="199" customWidth="1"/>
    <col min="14859" max="14859" width="28.5" style="199" customWidth="1"/>
    <col min="14860" max="14860" width="9" style="199"/>
    <col min="14861" max="14861" width="8.625" style="199" customWidth="1"/>
    <col min="14862" max="15103" width="9" style="199"/>
    <col min="15104" max="15105" width="4.625" style="199" customWidth="1"/>
    <col min="15106" max="15106" width="15.75" style="199" customWidth="1"/>
    <col min="15107" max="15107" width="4.625" style="199" customWidth="1"/>
    <col min="15108" max="15108" width="8.625" style="199" customWidth="1"/>
    <col min="15109" max="15109" width="4.625" style="199" customWidth="1"/>
    <col min="15110" max="15110" width="8.625" style="199" customWidth="1"/>
    <col min="15111" max="15111" width="4.625" style="199" customWidth="1"/>
    <col min="15112" max="15112" width="8.625" style="199" customWidth="1"/>
    <col min="15113" max="15113" width="4.625" style="199" customWidth="1"/>
    <col min="15114" max="15114" width="8.625" style="199" customWidth="1"/>
    <col min="15115" max="15115" width="28.5" style="199" customWidth="1"/>
    <col min="15116" max="15116" width="9" style="199"/>
    <col min="15117" max="15117" width="8.625" style="199" customWidth="1"/>
    <col min="15118" max="15359" width="9" style="199"/>
    <col min="15360" max="15361" width="4.625" style="199" customWidth="1"/>
    <col min="15362" max="15362" width="15.75" style="199" customWidth="1"/>
    <col min="15363" max="15363" width="4.625" style="199" customWidth="1"/>
    <col min="15364" max="15364" width="8.625" style="199" customWidth="1"/>
    <col min="15365" max="15365" width="4.625" style="199" customWidth="1"/>
    <col min="15366" max="15366" width="8.625" style="199" customWidth="1"/>
    <col min="15367" max="15367" width="4.625" style="199" customWidth="1"/>
    <col min="15368" max="15368" width="8.625" style="199" customWidth="1"/>
    <col min="15369" max="15369" width="4.625" style="199" customWidth="1"/>
    <col min="15370" max="15370" width="8.625" style="199" customWidth="1"/>
    <col min="15371" max="15371" width="28.5" style="199" customWidth="1"/>
    <col min="15372" max="15372" width="9" style="199"/>
    <col min="15373" max="15373" width="8.625" style="199" customWidth="1"/>
    <col min="15374" max="15615" width="9" style="199"/>
    <col min="15616" max="15617" width="4.625" style="199" customWidth="1"/>
    <col min="15618" max="15618" width="15.75" style="199" customWidth="1"/>
    <col min="15619" max="15619" width="4.625" style="199" customWidth="1"/>
    <col min="15620" max="15620" width="8.625" style="199" customWidth="1"/>
    <col min="15621" max="15621" width="4.625" style="199" customWidth="1"/>
    <col min="15622" max="15622" width="8.625" style="199" customWidth="1"/>
    <col min="15623" max="15623" width="4.625" style="199" customWidth="1"/>
    <col min="15624" max="15624" width="8.625" style="199" customWidth="1"/>
    <col min="15625" max="15625" width="4.625" style="199" customWidth="1"/>
    <col min="15626" max="15626" width="8.625" style="199" customWidth="1"/>
    <col min="15627" max="15627" width="28.5" style="199" customWidth="1"/>
    <col min="15628" max="15628" width="9" style="199"/>
    <col min="15629" max="15629" width="8.625" style="199" customWidth="1"/>
    <col min="15630" max="15871" width="9" style="199"/>
    <col min="15872" max="15873" width="4.625" style="199" customWidth="1"/>
    <col min="15874" max="15874" width="15.75" style="199" customWidth="1"/>
    <col min="15875" max="15875" width="4.625" style="199" customWidth="1"/>
    <col min="15876" max="15876" width="8.625" style="199" customWidth="1"/>
    <col min="15877" max="15877" width="4.625" style="199" customWidth="1"/>
    <col min="15878" max="15878" width="8.625" style="199" customWidth="1"/>
    <col min="15879" max="15879" width="4.625" style="199" customWidth="1"/>
    <col min="15880" max="15880" width="8.625" style="199" customWidth="1"/>
    <col min="15881" max="15881" width="4.625" style="199" customWidth="1"/>
    <col min="15882" max="15882" width="8.625" style="199" customWidth="1"/>
    <col min="15883" max="15883" width="28.5" style="199" customWidth="1"/>
    <col min="15884" max="15884" width="9" style="199"/>
    <col min="15885" max="15885" width="8.625" style="199" customWidth="1"/>
    <col min="15886" max="16127" width="9" style="199"/>
    <col min="16128" max="16129" width="4.625" style="199" customWidth="1"/>
    <col min="16130" max="16130" width="15.75" style="199" customWidth="1"/>
    <col min="16131" max="16131" width="4.625" style="199" customWidth="1"/>
    <col min="16132" max="16132" width="8.625" style="199" customWidth="1"/>
    <col min="16133" max="16133" width="4.625" style="199" customWidth="1"/>
    <col min="16134" max="16134" width="8.625" style="199" customWidth="1"/>
    <col min="16135" max="16135" width="4.625" style="199" customWidth="1"/>
    <col min="16136" max="16136" width="8.625" style="199" customWidth="1"/>
    <col min="16137" max="16137" width="4.625" style="199" customWidth="1"/>
    <col min="16138" max="16138" width="8.625" style="199" customWidth="1"/>
    <col min="16139" max="16139" width="28.5" style="199" customWidth="1"/>
    <col min="16140" max="16140" width="9" style="199"/>
    <col min="16141" max="16141" width="8.625" style="199" customWidth="1"/>
    <col min="16142" max="16384" width="9" style="199"/>
  </cols>
  <sheetData>
    <row r="1" spans="2:11" ht="26.25" customHeight="1" thickBot="1" x14ac:dyDescent="0.45">
      <c r="B1" s="263"/>
      <c r="C1" s="263"/>
      <c r="D1" s="263"/>
      <c r="E1" s="263"/>
      <c r="F1" s="263"/>
      <c r="G1" s="263"/>
      <c r="H1" s="263"/>
      <c r="I1" s="263"/>
      <c r="J1" s="263"/>
      <c r="K1" s="263"/>
    </row>
    <row r="2" spans="2:11" ht="25.5" customHeight="1" x14ac:dyDescent="0.4">
      <c r="B2" s="496"/>
      <c r="C2" s="497"/>
      <c r="D2" s="498"/>
      <c r="E2" s="499" t="s">
        <v>359</v>
      </c>
      <c r="F2" s="497"/>
      <c r="G2" s="497"/>
      <c r="H2" s="497"/>
      <c r="I2" s="497"/>
      <c r="J2" s="497"/>
      <c r="K2" s="500"/>
    </row>
    <row r="3" spans="2:11" ht="65.25" customHeight="1" x14ac:dyDescent="0.4">
      <c r="B3" s="485" t="s">
        <v>340</v>
      </c>
      <c r="C3" s="486" t="s">
        <v>326</v>
      </c>
      <c r="D3" s="225" t="s">
        <v>341</v>
      </c>
      <c r="E3" s="483"/>
      <c r="F3" s="492"/>
      <c r="G3" s="492"/>
      <c r="H3" s="492"/>
      <c r="I3" s="492"/>
      <c r="J3" s="492"/>
      <c r="K3" s="493"/>
    </row>
    <row r="4" spans="2:11" ht="65.25" customHeight="1" x14ac:dyDescent="0.4">
      <c r="B4" s="485"/>
      <c r="C4" s="487"/>
      <c r="D4" s="225" t="s">
        <v>342</v>
      </c>
      <c r="E4" s="483"/>
      <c r="F4" s="492"/>
      <c r="G4" s="492"/>
      <c r="H4" s="492"/>
      <c r="I4" s="492"/>
      <c r="J4" s="492"/>
      <c r="K4" s="493"/>
    </row>
    <row r="5" spans="2:11" ht="65.25" customHeight="1" x14ac:dyDescent="0.4">
      <c r="B5" s="485"/>
      <c r="C5" s="488"/>
      <c r="D5" s="264" t="s">
        <v>343</v>
      </c>
      <c r="E5" s="483"/>
      <c r="F5" s="492"/>
      <c r="G5" s="492"/>
      <c r="H5" s="492"/>
      <c r="I5" s="492"/>
      <c r="J5" s="492"/>
      <c r="K5" s="493"/>
    </row>
    <row r="6" spans="2:11" ht="65.25" customHeight="1" x14ac:dyDescent="0.4">
      <c r="B6" s="485"/>
      <c r="C6" s="502" t="s">
        <v>345</v>
      </c>
      <c r="D6" s="225" t="s">
        <v>346</v>
      </c>
      <c r="E6" s="483"/>
      <c r="F6" s="492"/>
      <c r="G6" s="492"/>
      <c r="H6" s="492"/>
      <c r="I6" s="492"/>
      <c r="J6" s="492"/>
      <c r="K6" s="493"/>
    </row>
    <row r="7" spans="2:11" ht="65.25" customHeight="1" x14ac:dyDescent="0.4">
      <c r="B7" s="485"/>
      <c r="C7" s="502"/>
      <c r="D7" s="225" t="s">
        <v>322</v>
      </c>
      <c r="E7" s="483"/>
      <c r="F7" s="492"/>
      <c r="G7" s="492"/>
      <c r="H7" s="492"/>
      <c r="I7" s="492"/>
      <c r="J7" s="492"/>
      <c r="K7" s="493"/>
    </row>
    <row r="8" spans="2:11" ht="65.25" customHeight="1" x14ac:dyDescent="0.4">
      <c r="B8" s="485"/>
      <c r="C8" s="502"/>
      <c r="D8" s="225" t="s">
        <v>360</v>
      </c>
      <c r="E8" s="483"/>
      <c r="F8" s="492"/>
      <c r="G8" s="492"/>
      <c r="H8" s="492"/>
      <c r="I8" s="492"/>
      <c r="J8" s="492"/>
      <c r="K8" s="493"/>
    </row>
    <row r="9" spans="2:11" ht="65.25" customHeight="1" x14ac:dyDescent="0.4">
      <c r="B9" s="485"/>
      <c r="C9" s="502"/>
      <c r="D9" s="253" t="s">
        <v>361</v>
      </c>
      <c r="E9" s="489"/>
      <c r="F9" s="490"/>
      <c r="G9" s="490"/>
      <c r="H9" s="490"/>
      <c r="I9" s="490"/>
      <c r="J9" s="490"/>
      <c r="K9" s="491"/>
    </row>
    <row r="10" spans="2:11" ht="65.25" customHeight="1" x14ac:dyDescent="0.4">
      <c r="B10" s="485"/>
      <c r="C10" s="502"/>
      <c r="D10" s="253" t="s">
        <v>362</v>
      </c>
      <c r="E10" s="483"/>
      <c r="F10" s="492"/>
      <c r="G10" s="492"/>
      <c r="H10" s="492"/>
      <c r="I10" s="492"/>
      <c r="J10" s="492"/>
      <c r="K10" s="493"/>
    </row>
    <row r="11" spans="2:11" ht="65.25" customHeight="1" x14ac:dyDescent="0.4">
      <c r="B11" s="485"/>
      <c r="C11" s="494" t="s">
        <v>363</v>
      </c>
      <c r="D11" s="495"/>
      <c r="E11" s="483"/>
      <c r="F11" s="492"/>
      <c r="G11" s="492"/>
      <c r="H11" s="492"/>
      <c r="I11" s="492"/>
      <c r="J11" s="492"/>
      <c r="K11" s="493"/>
    </row>
    <row r="12" spans="2:11" ht="65.25" customHeight="1" x14ac:dyDescent="0.4">
      <c r="B12" s="485"/>
      <c r="C12" s="494" t="s">
        <v>364</v>
      </c>
      <c r="D12" s="495"/>
      <c r="E12" s="483"/>
      <c r="F12" s="492"/>
      <c r="G12" s="492"/>
      <c r="H12" s="492"/>
      <c r="I12" s="492"/>
      <c r="J12" s="492"/>
      <c r="K12" s="493"/>
    </row>
    <row r="13" spans="2:11" ht="65.25" customHeight="1" thickBot="1" x14ac:dyDescent="0.45">
      <c r="B13" s="501"/>
      <c r="C13" s="503" t="s">
        <v>365</v>
      </c>
      <c r="D13" s="504"/>
      <c r="E13" s="505"/>
      <c r="F13" s="506"/>
      <c r="G13" s="506"/>
      <c r="H13" s="506"/>
      <c r="I13" s="506"/>
      <c r="J13" s="506"/>
      <c r="K13" s="507"/>
    </row>
  </sheetData>
  <mergeCells count="19">
    <mergeCell ref="B2:D2"/>
    <mergeCell ref="E2:K2"/>
    <mergeCell ref="B3:B13"/>
    <mergeCell ref="C3:C5"/>
    <mergeCell ref="E3:K3"/>
    <mergeCell ref="E4:K4"/>
    <mergeCell ref="E5:K5"/>
    <mergeCell ref="C6:C10"/>
    <mergeCell ref="E6:K6"/>
    <mergeCell ref="E7:K7"/>
    <mergeCell ref="C13:D13"/>
    <mergeCell ref="E13:K13"/>
    <mergeCell ref="E8:K8"/>
    <mergeCell ref="E9:K9"/>
    <mergeCell ref="E10:K10"/>
    <mergeCell ref="C11:D11"/>
    <mergeCell ref="E11:K11"/>
    <mergeCell ref="C12:D12"/>
    <mergeCell ref="E12:K12"/>
  </mergeCells>
  <phoneticPr fontId="2"/>
  <pageMargins left="0.59055118110236227" right="0.39370078740157483" top="0.39370078740157483" bottom="0.39370078740157483" header="0.31496062992125984" footer="0.31496062992125984"/>
  <pageSetup paperSize="9" orientation="portrait" r:id="rId1"/>
  <headerFooter>
    <oddHeader>&amp;R様式7-2</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54CC8-D7D8-492B-BB5E-50AA9B614BDC}">
  <sheetPr>
    <tabColor theme="4" tint="0.79998168889431442"/>
    <pageSetUpPr fitToPage="1"/>
  </sheetPr>
  <dimension ref="A1:AJ38"/>
  <sheetViews>
    <sheetView view="pageLayout" zoomScaleNormal="100" workbookViewId="0">
      <selection activeCell="B1" sqref="B1:AF1"/>
    </sheetView>
  </sheetViews>
  <sheetFormatPr defaultRowHeight="13.5" x14ac:dyDescent="0.4"/>
  <cols>
    <col min="1" max="1" width="3.625" style="199" customWidth="1"/>
    <col min="2" max="32" width="2.625" style="199" customWidth="1"/>
    <col min="33" max="35" width="2.375" style="199" customWidth="1"/>
    <col min="36" max="75" width="2.625" style="199" customWidth="1"/>
    <col min="76" max="254" width="9" style="199"/>
    <col min="255" max="255" width="0.875" style="199" customWidth="1"/>
    <col min="256" max="331" width="2.625" style="199" customWidth="1"/>
    <col min="332" max="510" width="9" style="199"/>
    <col min="511" max="511" width="0.875" style="199" customWidth="1"/>
    <col min="512" max="587" width="2.625" style="199" customWidth="1"/>
    <col min="588" max="766" width="9" style="199"/>
    <col min="767" max="767" width="0.875" style="199" customWidth="1"/>
    <col min="768" max="843" width="2.625" style="199" customWidth="1"/>
    <col min="844" max="1022" width="9" style="199"/>
    <col min="1023" max="1023" width="0.875" style="199" customWidth="1"/>
    <col min="1024" max="1099" width="2.625" style="199" customWidth="1"/>
    <col min="1100" max="1278" width="9" style="199"/>
    <col min="1279" max="1279" width="0.875" style="199" customWidth="1"/>
    <col min="1280" max="1355" width="2.625" style="199" customWidth="1"/>
    <col min="1356" max="1534" width="9" style="199"/>
    <col min="1535" max="1535" width="0.875" style="199" customWidth="1"/>
    <col min="1536" max="1611" width="2.625" style="199" customWidth="1"/>
    <col min="1612" max="1790" width="9" style="199"/>
    <col min="1791" max="1791" width="0.875" style="199" customWidth="1"/>
    <col min="1792" max="1867" width="2.625" style="199" customWidth="1"/>
    <col min="1868" max="2046" width="9" style="199"/>
    <col min="2047" max="2047" width="0.875" style="199" customWidth="1"/>
    <col min="2048" max="2123" width="2.625" style="199" customWidth="1"/>
    <col min="2124" max="2302" width="9" style="199"/>
    <col min="2303" max="2303" width="0.875" style="199" customWidth="1"/>
    <col min="2304" max="2379" width="2.625" style="199" customWidth="1"/>
    <col min="2380" max="2558" width="9" style="199"/>
    <col min="2559" max="2559" width="0.875" style="199" customWidth="1"/>
    <col min="2560" max="2635" width="2.625" style="199" customWidth="1"/>
    <col min="2636" max="2814" width="9" style="199"/>
    <col min="2815" max="2815" width="0.875" style="199" customWidth="1"/>
    <col min="2816" max="2891" width="2.625" style="199" customWidth="1"/>
    <col min="2892" max="3070" width="9" style="199"/>
    <col min="3071" max="3071" width="0.875" style="199" customWidth="1"/>
    <col min="3072" max="3147" width="2.625" style="199" customWidth="1"/>
    <col min="3148" max="3326" width="9" style="199"/>
    <col min="3327" max="3327" width="0.875" style="199" customWidth="1"/>
    <col min="3328" max="3403" width="2.625" style="199" customWidth="1"/>
    <col min="3404" max="3582" width="9" style="199"/>
    <col min="3583" max="3583" width="0.875" style="199" customWidth="1"/>
    <col min="3584" max="3659" width="2.625" style="199" customWidth="1"/>
    <col min="3660" max="3838" width="9" style="199"/>
    <col min="3839" max="3839" width="0.875" style="199" customWidth="1"/>
    <col min="3840" max="3915" width="2.625" style="199" customWidth="1"/>
    <col min="3916" max="4094" width="9" style="199"/>
    <col min="4095" max="4095" width="0.875" style="199" customWidth="1"/>
    <col min="4096" max="4171" width="2.625" style="199" customWidth="1"/>
    <col min="4172" max="4350" width="9" style="199"/>
    <col min="4351" max="4351" width="0.875" style="199" customWidth="1"/>
    <col min="4352" max="4427" width="2.625" style="199" customWidth="1"/>
    <col min="4428" max="4606" width="9" style="199"/>
    <col min="4607" max="4607" width="0.875" style="199" customWidth="1"/>
    <col min="4608" max="4683" width="2.625" style="199" customWidth="1"/>
    <col min="4684" max="4862" width="9" style="199"/>
    <col min="4863" max="4863" width="0.875" style="199" customWidth="1"/>
    <col min="4864" max="4939" width="2.625" style="199" customWidth="1"/>
    <col min="4940" max="5118" width="9" style="199"/>
    <col min="5119" max="5119" width="0.875" style="199" customWidth="1"/>
    <col min="5120" max="5195" width="2.625" style="199" customWidth="1"/>
    <col min="5196" max="5374" width="9" style="199"/>
    <col min="5375" max="5375" width="0.875" style="199" customWidth="1"/>
    <col min="5376" max="5451" width="2.625" style="199" customWidth="1"/>
    <col min="5452" max="5630" width="9" style="199"/>
    <col min="5631" max="5631" width="0.875" style="199" customWidth="1"/>
    <col min="5632" max="5707" width="2.625" style="199" customWidth="1"/>
    <col min="5708" max="5886" width="9" style="199"/>
    <col min="5887" max="5887" width="0.875" style="199" customWidth="1"/>
    <col min="5888" max="5963" width="2.625" style="199" customWidth="1"/>
    <col min="5964" max="6142" width="9" style="199"/>
    <col min="6143" max="6143" width="0.875" style="199" customWidth="1"/>
    <col min="6144" max="6219" width="2.625" style="199" customWidth="1"/>
    <col min="6220" max="6398" width="9" style="199"/>
    <col min="6399" max="6399" width="0.875" style="199" customWidth="1"/>
    <col min="6400" max="6475" width="2.625" style="199" customWidth="1"/>
    <col min="6476" max="6654" width="9" style="199"/>
    <col min="6655" max="6655" width="0.875" style="199" customWidth="1"/>
    <col min="6656" max="6731" width="2.625" style="199" customWidth="1"/>
    <col min="6732" max="6910" width="9" style="199"/>
    <col min="6911" max="6911" width="0.875" style="199" customWidth="1"/>
    <col min="6912" max="6987" width="2.625" style="199" customWidth="1"/>
    <col min="6988" max="7166" width="9" style="199"/>
    <col min="7167" max="7167" width="0.875" style="199" customWidth="1"/>
    <col min="7168" max="7243" width="2.625" style="199" customWidth="1"/>
    <col min="7244" max="7422" width="9" style="199"/>
    <col min="7423" max="7423" width="0.875" style="199" customWidth="1"/>
    <col min="7424" max="7499" width="2.625" style="199" customWidth="1"/>
    <col min="7500" max="7678" width="9" style="199"/>
    <col min="7679" max="7679" width="0.875" style="199" customWidth="1"/>
    <col min="7680" max="7755" width="2.625" style="199" customWidth="1"/>
    <col min="7756" max="7934" width="9" style="199"/>
    <col min="7935" max="7935" width="0.875" style="199" customWidth="1"/>
    <col min="7936" max="8011" width="2.625" style="199" customWidth="1"/>
    <col min="8012" max="8190" width="9" style="199"/>
    <col min="8191" max="8191" width="0.875" style="199" customWidth="1"/>
    <col min="8192" max="8267" width="2.625" style="199" customWidth="1"/>
    <col min="8268" max="8446" width="9" style="199"/>
    <col min="8447" max="8447" width="0.875" style="199" customWidth="1"/>
    <col min="8448" max="8523" width="2.625" style="199" customWidth="1"/>
    <col min="8524" max="8702" width="9" style="199"/>
    <col min="8703" max="8703" width="0.875" style="199" customWidth="1"/>
    <col min="8704" max="8779" width="2.625" style="199" customWidth="1"/>
    <col min="8780" max="8958" width="9" style="199"/>
    <col min="8959" max="8959" width="0.875" style="199" customWidth="1"/>
    <col min="8960" max="9035" width="2.625" style="199" customWidth="1"/>
    <col min="9036" max="9214" width="9" style="199"/>
    <col min="9215" max="9215" width="0.875" style="199" customWidth="1"/>
    <col min="9216" max="9291" width="2.625" style="199" customWidth="1"/>
    <col min="9292" max="9470" width="9" style="199"/>
    <col min="9471" max="9471" width="0.875" style="199" customWidth="1"/>
    <col min="9472" max="9547" width="2.625" style="199" customWidth="1"/>
    <col min="9548" max="9726" width="9" style="199"/>
    <col min="9727" max="9727" width="0.875" style="199" customWidth="1"/>
    <col min="9728" max="9803" width="2.625" style="199" customWidth="1"/>
    <col min="9804" max="9982" width="9" style="199"/>
    <col min="9983" max="9983" width="0.875" style="199" customWidth="1"/>
    <col min="9984" max="10059" width="2.625" style="199" customWidth="1"/>
    <col min="10060" max="10238" width="9" style="199"/>
    <col min="10239" max="10239" width="0.875" style="199" customWidth="1"/>
    <col min="10240" max="10315" width="2.625" style="199" customWidth="1"/>
    <col min="10316" max="10494" width="9" style="199"/>
    <col min="10495" max="10495" width="0.875" style="199" customWidth="1"/>
    <col min="10496" max="10571" width="2.625" style="199" customWidth="1"/>
    <col min="10572" max="10750" width="9" style="199"/>
    <col min="10751" max="10751" width="0.875" style="199" customWidth="1"/>
    <col min="10752" max="10827" width="2.625" style="199" customWidth="1"/>
    <col min="10828" max="11006" width="9" style="199"/>
    <col min="11007" max="11007" width="0.875" style="199" customWidth="1"/>
    <col min="11008" max="11083" width="2.625" style="199" customWidth="1"/>
    <col min="11084" max="11262" width="9" style="199"/>
    <col min="11263" max="11263" width="0.875" style="199" customWidth="1"/>
    <col min="11264" max="11339" width="2.625" style="199" customWidth="1"/>
    <col min="11340" max="11518" width="9" style="199"/>
    <col min="11519" max="11519" width="0.875" style="199" customWidth="1"/>
    <col min="11520" max="11595" width="2.625" style="199" customWidth="1"/>
    <col min="11596" max="11774" width="9" style="199"/>
    <col min="11775" max="11775" width="0.875" style="199" customWidth="1"/>
    <col min="11776" max="11851" width="2.625" style="199" customWidth="1"/>
    <col min="11852" max="12030" width="9" style="199"/>
    <col min="12031" max="12031" width="0.875" style="199" customWidth="1"/>
    <col min="12032" max="12107" width="2.625" style="199" customWidth="1"/>
    <col min="12108" max="12286" width="9" style="199"/>
    <col min="12287" max="12287" width="0.875" style="199" customWidth="1"/>
    <col min="12288" max="12363" width="2.625" style="199" customWidth="1"/>
    <col min="12364" max="12542" width="9" style="199"/>
    <col min="12543" max="12543" width="0.875" style="199" customWidth="1"/>
    <col min="12544" max="12619" width="2.625" style="199" customWidth="1"/>
    <col min="12620" max="12798" width="9" style="199"/>
    <col min="12799" max="12799" width="0.875" style="199" customWidth="1"/>
    <col min="12800" max="12875" width="2.625" style="199" customWidth="1"/>
    <col min="12876" max="13054" width="9" style="199"/>
    <col min="13055" max="13055" width="0.875" style="199" customWidth="1"/>
    <col min="13056" max="13131" width="2.625" style="199" customWidth="1"/>
    <col min="13132" max="13310" width="9" style="199"/>
    <col min="13311" max="13311" width="0.875" style="199" customWidth="1"/>
    <col min="13312" max="13387" width="2.625" style="199" customWidth="1"/>
    <col min="13388" max="13566" width="9" style="199"/>
    <col min="13567" max="13567" width="0.875" style="199" customWidth="1"/>
    <col min="13568" max="13643" width="2.625" style="199" customWidth="1"/>
    <col min="13644" max="13822" width="9" style="199"/>
    <col min="13823" max="13823" width="0.875" style="199" customWidth="1"/>
    <col min="13824" max="13899" width="2.625" style="199" customWidth="1"/>
    <col min="13900" max="14078" width="9" style="199"/>
    <col min="14079" max="14079" width="0.875" style="199" customWidth="1"/>
    <col min="14080" max="14155" width="2.625" style="199" customWidth="1"/>
    <col min="14156" max="14334" width="9" style="199"/>
    <col min="14335" max="14335" width="0.875" style="199" customWidth="1"/>
    <col min="14336" max="14411" width="2.625" style="199" customWidth="1"/>
    <col min="14412" max="14590" width="9" style="199"/>
    <col min="14591" max="14591" width="0.875" style="199" customWidth="1"/>
    <col min="14592" max="14667" width="2.625" style="199" customWidth="1"/>
    <col min="14668" max="14846" width="9" style="199"/>
    <col min="14847" max="14847" width="0.875" style="199" customWidth="1"/>
    <col min="14848" max="14923" width="2.625" style="199" customWidth="1"/>
    <col min="14924" max="15102" width="9" style="199"/>
    <col min="15103" max="15103" width="0.875" style="199" customWidth="1"/>
    <col min="15104" max="15179" width="2.625" style="199" customWidth="1"/>
    <col min="15180" max="15358" width="9" style="199"/>
    <col min="15359" max="15359" width="0.875" style="199" customWidth="1"/>
    <col min="15360" max="15435" width="2.625" style="199" customWidth="1"/>
    <col min="15436" max="15614" width="9" style="199"/>
    <col min="15615" max="15615" width="0.875" style="199" customWidth="1"/>
    <col min="15616" max="15691" width="2.625" style="199" customWidth="1"/>
    <col min="15692" max="15870" width="9" style="199"/>
    <col min="15871" max="15871" width="0.875" style="199" customWidth="1"/>
    <col min="15872" max="15947" width="2.625" style="199" customWidth="1"/>
    <col min="15948" max="16126" width="9" style="199"/>
    <col min="16127" max="16127" width="0.875" style="199" customWidth="1"/>
    <col min="16128" max="16203" width="2.625" style="199" customWidth="1"/>
    <col min="16204" max="16384" width="9" style="199"/>
  </cols>
  <sheetData>
    <row r="1" spans="1:36" ht="36.950000000000003" customHeight="1" x14ac:dyDescent="0.4">
      <c r="A1" s="265"/>
      <c r="B1" s="408" t="s">
        <v>366</v>
      </c>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265"/>
      <c r="AH1" s="265"/>
      <c r="AI1" s="265"/>
    </row>
    <row r="2" spans="1:36" x14ac:dyDescent="0.4">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row>
    <row r="3" spans="1:36" ht="17.25" customHeight="1" x14ac:dyDescent="0.4">
      <c r="A3" s="235"/>
      <c r="B3" s="235" t="s">
        <v>367</v>
      </c>
      <c r="C3" s="235"/>
      <c r="D3" s="235"/>
      <c r="E3" s="235"/>
      <c r="F3" s="235"/>
      <c r="G3" s="235"/>
      <c r="H3" s="235"/>
      <c r="I3" s="235"/>
      <c r="J3" s="235"/>
      <c r="K3" s="302"/>
      <c r="L3" s="302"/>
      <c r="M3" s="302"/>
      <c r="N3" s="266" t="s">
        <v>256</v>
      </c>
      <c r="O3" s="235"/>
      <c r="P3" s="235"/>
      <c r="Q3" s="235"/>
      <c r="R3" s="235"/>
      <c r="S3" s="235"/>
      <c r="T3" s="235"/>
      <c r="U3" s="235"/>
      <c r="V3" s="235"/>
      <c r="W3" s="235"/>
      <c r="X3" s="235"/>
      <c r="Y3" s="235"/>
      <c r="Z3" s="235"/>
      <c r="AA3" s="235"/>
      <c r="AB3" s="235"/>
      <c r="AC3" s="235"/>
      <c r="AD3" s="235"/>
      <c r="AE3" s="235"/>
      <c r="AF3" s="235"/>
      <c r="AG3" s="235"/>
      <c r="AH3" s="235"/>
      <c r="AI3" s="235"/>
      <c r="AJ3" s="235"/>
    </row>
    <row r="4" spans="1:36" x14ac:dyDescent="0.4">
      <c r="A4" s="235"/>
      <c r="B4" s="235"/>
      <c r="C4" s="235"/>
      <c r="D4" s="235"/>
      <c r="E4" s="235"/>
      <c r="F4" s="235"/>
      <c r="G4" s="235"/>
      <c r="H4" s="235"/>
      <c r="I4" s="235"/>
      <c r="J4" s="235"/>
      <c r="K4" s="290"/>
      <c r="L4" s="290"/>
      <c r="M4" s="290"/>
      <c r="N4" s="266"/>
      <c r="O4" s="235"/>
      <c r="P4" s="235"/>
      <c r="Q4" s="235"/>
      <c r="R4" s="235"/>
      <c r="S4" s="235"/>
      <c r="T4" s="235"/>
      <c r="U4" s="235"/>
      <c r="V4" s="235"/>
      <c r="W4" s="235"/>
      <c r="X4" s="235"/>
      <c r="Y4" s="235"/>
      <c r="Z4" s="235"/>
      <c r="AA4" s="235"/>
      <c r="AB4" s="235"/>
      <c r="AC4" s="235"/>
      <c r="AD4" s="235"/>
      <c r="AE4" s="235"/>
      <c r="AF4" s="235"/>
      <c r="AG4" s="235"/>
      <c r="AH4" s="235"/>
      <c r="AI4" s="235"/>
      <c r="AJ4" s="235"/>
    </row>
    <row r="5" spans="1:36" ht="18.95" customHeight="1" x14ac:dyDescent="0.4">
      <c r="A5" s="235"/>
      <c r="B5" s="235" t="s">
        <v>368</v>
      </c>
      <c r="C5" s="235"/>
      <c r="D5" s="235"/>
      <c r="E5" s="235"/>
      <c r="F5" s="235"/>
      <c r="G5" s="235"/>
      <c r="H5" s="235"/>
      <c r="I5" s="235"/>
      <c r="J5" s="267" t="s">
        <v>311</v>
      </c>
      <c r="K5" s="302"/>
      <c r="L5" s="302"/>
      <c r="M5" s="302"/>
      <c r="N5" s="235" t="s">
        <v>256</v>
      </c>
      <c r="O5" s="235"/>
      <c r="P5" s="235"/>
      <c r="Q5" s="235"/>
      <c r="R5" s="267" t="s">
        <v>369</v>
      </c>
      <c r="S5" s="302"/>
      <c r="T5" s="302"/>
      <c r="U5" s="302"/>
      <c r="V5" s="235" t="s">
        <v>256</v>
      </c>
      <c r="W5" s="235"/>
      <c r="X5" s="235"/>
      <c r="Y5" s="235"/>
      <c r="Z5" s="267" t="s">
        <v>370</v>
      </c>
      <c r="AA5" s="302"/>
      <c r="AB5" s="302"/>
      <c r="AC5" s="302"/>
      <c r="AD5" s="235" t="s">
        <v>256</v>
      </c>
      <c r="AE5" s="235"/>
      <c r="AF5" s="235"/>
      <c r="AG5" s="235"/>
      <c r="AH5" s="235"/>
    </row>
    <row r="6" spans="1:36" s="207" customFormat="1" ht="7.5" customHeight="1" x14ac:dyDescent="0.4">
      <c r="A6" s="228"/>
      <c r="B6" s="228"/>
      <c r="C6" s="228"/>
      <c r="D6" s="228"/>
      <c r="E6" s="228"/>
      <c r="F6" s="228"/>
      <c r="G6" s="228"/>
      <c r="H6" s="228"/>
      <c r="I6" s="228"/>
      <c r="J6" s="228"/>
      <c r="K6" s="290"/>
      <c r="L6" s="290"/>
      <c r="M6" s="290"/>
      <c r="N6" s="228"/>
      <c r="O6" s="228"/>
      <c r="P6" s="228"/>
      <c r="Q6" s="228"/>
      <c r="R6" s="228"/>
      <c r="S6" s="228"/>
      <c r="T6" s="228"/>
      <c r="U6" s="228"/>
      <c r="V6" s="228"/>
      <c r="W6" s="228"/>
      <c r="X6" s="228"/>
      <c r="Y6" s="228"/>
      <c r="Z6" s="228"/>
      <c r="AA6" s="228"/>
      <c r="AB6" s="228"/>
      <c r="AC6" s="228"/>
      <c r="AD6" s="228"/>
      <c r="AE6" s="228"/>
      <c r="AF6" s="228"/>
      <c r="AG6" s="228"/>
      <c r="AH6" s="228"/>
      <c r="AI6" s="228"/>
      <c r="AJ6" s="228"/>
    </row>
    <row r="7" spans="1:36" s="207" customFormat="1" ht="13.7" customHeight="1" x14ac:dyDescent="0.4">
      <c r="A7" s="228"/>
      <c r="B7" s="228"/>
      <c r="C7" s="228"/>
      <c r="D7" s="228"/>
      <c r="E7" s="228"/>
      <c r="F7" s="228"/>
      <c r="G7" s="228"/>
      <c r="H7" s="228"/>
      <c r="J7" s="268"/>
      <c r="S7" s="269"/>
      <c r="T7" s="269"/>
      <c r="U7" s="269"/>
      <c r="V7" s="270"/>
      <c r="W7" s="270"/>
      <c r="X7" s="270"/>
      <c r="Y7" s="270"/>
      <c r="Z7" s="287" t="s">
        <v>371</v>
      </c>
      <c r="AA7" s="508">
        <f>AA5+S5*0.3</f>
        <v>0</v>
      </c>
      <c r="AB7" s="508"/>
      <c r="AC7" s="508"/>
      <c r="AD7" s="270" t="s">
        <v>256</v>
      </c>
      <c r="AE7" s="228"/>
      <c r="AF7" s="228"/>
      <c r="AG7" s="228"/>
      <c r="AH7" s="228"/>
    </row>
    <row r="8" spans="1:36" s="207" customFormat="1" ht="18.95" customHeight="1" x14ac:dyDescent="0.4">
      <c r="A8" s="228"/>
      <c r="B8" s="228"/>
      <c r="C8" s="228"/>
      <c r="D8" s="228"/>
      <c r="E8" s="228"/>
      <c r="F8" s="228"/>
      <c r="G8" s="228"/>
      <c r="H8" s="228"/>
      <c r="J8" s="268"/>
      <c r="U8" s="269"/>
      <c r="V8" s="269"/>
      <c r="W8" s="269"/>
      <c r="X8" s="270"/>
      <c r="Y8" s="270"/>
      <c r="Z8" s="270"/>
      <c r="AA8" s="270"/>
      <c r="AB8" s="287"/>
      <c r="AC8" s="287"/>
      <c r="AD8" s="287"/>
      <c r="AE8" s="287"/>
      <c r="AF8" s="270"/>
      <c r="AG8" s="228"/>
      <c r="AH8" s="228"/>
      <c r="AI8" s="228"/>
      <c r="AJ8" s="228"/>
    </row>
    <row r="9" spans="1:36" x14ac:dyDescent="0.4">
      <c r="A9" s="235"/>
      <c r="B9" s="235"/>
      <c r="C9" s="235" t="s">
        <v>372</v>
      </c>
      <c r="D9" s="235"/>
      <c r="E9" s="235"/>
      <c r="F9" s="235"/>
      <c r="G9" s="235"/>
      <c r="H9" s="235"/>
      <c r="I9" s="235"/>
      <c r="J9" s="235"/>
      <c r="K9" s="290"/>
      <c r="L9" s="290"/>
      <c r="M9" s="290"/>
      <c r="N9" s="235"/>
      <c r="O9" s="235"/>
      <c r="P9" s="235"/>
      <c r="Q9" s="266"/>
      <c r="R9" s="266"/>
      <c r="S9" s="266"/>
      <c r="T9" s="266"/>
      <c r="U9" s="266"/>
      <c r="V9" s="266"/>
      <c r="W9" s="266"/>
      <c r="X9" s="266"/>
      <c r="Y9" s="266"/>
      <c r="Z9" s="266"/>
      <c r="AA9" s="266"/>
      <c r="AB9" s="266"/>
      <c r="AC9" s="266"/>
      <c r="AD9" s="266"/>
      <c r="AE9" s="266"/>
      <c r="AF9" s="266"/>
      <c r="AG9" s="266"/>
      <c r="AH9" s="266"/>
      <c r="AI9" s="266"/>
      <c r="AJ9" s="235"/>
    </row>
    <row r="10" spans="1:36" ht="18.95" customHeight="1" x14ac:dyDescent="0.4">
      <c r="A10" s="235"/>
      <c r="B10" s="235"/>
      <c r="C10" s="235"/>
      <c r="D10" s="509"/>
      <c r="E10" s="509"/>
      <c r="F10" s="509"/>
      <c r="G10" s="509"/>
      <c r="H10" s="509"/>
      <c r="I10" s="509"/>
      <c r="J10" s="509"/>
      <c r="K10" s="509"/>
      <c r="L10" s="509"/>
      <c r="M10" s="509"/>
      <c r="N10" s="509"/>
      <c r="O10" s="509"/>
      <c r="P10" s="509"/>
      <c r="Q10" s="509"/>
      <c r="R10" s="509"/>
      <c r="S10" s="509"/>
      <c r="T10" s="509"/>
      <c r="U10" s="509"/>
      <c r="V10" s="509"/>
      <c r="W10" s="509"/>
      <c r="X10" s="509"/>
      <c r="Y10" s="509"/>
      <c r="Z10" s="509"/>
      <c r="AA10" s="509"/>
      <c r="AB10" s="509"/>
      <c r="AC10" s="509"/>
      <c r="AD10" s="509"/>
      <c r="AE10" s="509"/>
      <c r="AF10" s="271"/>
      <c r="AG10" s="271"/>
      <c r="AH10" s="272"/>
      <c r="AI10" s="272"/>
      <c r="AJ10" s="235"/>
    </row>
    <row r="11" spans="1:36" ht="18.95" customHeight="1" x14ac:dyDescent="0.4">
      <c r="A11" s="235"/>
      <c r="B11" s="235"/>
      <c r="C11" s="235"/>
      <c r="D11" s="509"/>
      <c r="E11" s="509"/>
      <c r="F11" s="509"/>
      <c r="G11" s="509"/>
      <c r="H11" s="509"/>
      <c r="I11" s="509"/>
      <c r="J11" s="509"/>
      <c r="K11" s="509"/>
      <c r="L11" s="509"/>
      <c r="M11" s="509"/>
      <c r="N11" s="509"/>
      <c r="O11" s="509"/>
      <c r="P11" s="509"/>
      <c r="Q11" s="509"/>
      <c r="R11" s="509"/>
      <c r="S11" s="509"/>
      <c r="T11" s="509"/>
      <c r="U11" s="509"/>
      <c r="V11" s="509"/>
      <c r="W11" s="509"/>
      <c r="X11" s="509"/>
      <c r="Y11" s="509"/>
      <c r="Z11" s="509"/>
      <c r="AA11" s="509"/>
      <c r="AB11" s="509"/>
      <c r="AC11" s="509"/>
      <c r="AD11" s="509"/>
      <c r="AE11" s="509"/>
      <c r="AF11" s="271"/>
      <c r="AG11" s="271"/>
      <c r="AH11" s="272"/>
      <c r="AI11" s="272"/>
      <c r="AJ11" s="235"/>
    </row>
    <row r="12" spans="1:36" ht="18.95" customHeight="1" x14ac:dyDescent="0.4">
      <c r="A12" s="235"/>
      <c r="B12" s="235"/>
      <c r="C12" s="235"/>
      <c r="D12" s="509"/>
      <c r="E12" s="509"/>
      <c r="F12" s="509"/>
      <c r="G12" s="509"/>
      <c r="H12" s="509"/>
      <c r="I12" s="509"/>
      <c r="J12" s="509"/>
      <c r="K12" s="509"/>
      <c r="L12" s="509"/>
      <c r="M12" s="509"/>
      <c r="N12" s="509"/>
      <c r="O12" s="509"/>
      <c r="P12" s="509"/>
      <c r="Q12" s="509"/>
      <c r="R12" s="509"/>
      <c r="S12" s="509"/>
      <c r="T12" s="509"/>
      <c r="U12" s="509"/>
      <c r="V12" s="509"/>
      <c r="W12" s="509"/>
      <c r="X12" s="509"/>
      <c r="Y12" s="509"/>
      <c r="Z12" s="509"/>
      <c r="AA12" s="509"/>
      <c r="AB12" s="509"/>
      <c r="AC12" s="509"/>
      <c r="AD12" s="509"/>
      <c r="AE12" s="509"/>
      <c r="AF12" s="271"/>
      <c r="AG12" s="271"/>
      <c r="AH12" s="272"/>
      <c r="AI12" s="272"/>
      <c r="AJ12" s="235"/>
    </row>
    <row r="13" spans="1:36" x14ac:dyDescent="0.4">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row>
    <row r="14" spans="1:36" ht="20.25" customHeight="1" x14ac:dyDescent="0.4">
      <c r="A14" s="235"/>
      <c r="B14" s="235" t="s">
        <v>373</v>
      </c>
      <c r="C14" s="235"/>
      <c r="D14" s="235"/>
      <c r="E14" s="235"/>
      <c r="F14" s="235"/>
      <c r="G14" s="235"/>
      <c r="H14" s="235"/>
      <c r="I14" s="273"/>
      <c r="J14" s="273"/>
      <c r="K14" s="274" t="s">
        <v>374</v>
      </c>
      <c r="L14" s="274"/>
      <c r="M14" s="274"/>
      <c r="N14" s="274"/>
      <c r="O14" s="274"/>
      <c r="P14" s="273" t="s">
        <v>375</v>
      </c>
      <c r="Q14" s="273"/>
      <c r="R14" s="273"/>
      <c r="S14" s="235"/>
      <c r="T14" s="235"/>
      <c r="U14" s="235"/>
      <c r="V14" s="235"/>
      <c r="W14" s="235"/>
      <c r="X14" s="235"/>
      <c r="Y14" s="235"/>
      <c r="Z14" s="235"/>
      <c r="AA14" s="235"/>
      <c r="AB14" s="235"/>
      <c r="AC14" s="235"/>
      <c r="AD14" s="235"/>
      <c r="AE14" s="235"/>
      <c r="AF14" s="235"/>
      <c r="AG14" s="235"/>
      <c r="AH14" s="235"/>
      <c r="AI14" s="235"/>
      <c r="AJ14" s="235"/>
    </row>
    <row r="15" spans="1:36" ht="28.5" customHeight="1" x14ac:dyDescent="0.4">
      <c r="A15" s="235"/>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row>
    <row r="16" spans="1:36" ht="14.25" thickBot="1" x14ac:dyDescent="0.45">
      <c r="A16" s="235"/>
      <c r="B16" s="199" t="s">
        <v>376</v>
      </c>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row>
    <row r="17" spans="1:36" ht="26.25" customHeight="1" x14ac:dyDescent="0.4">
      <c r="A17" s="235"/>
      <c r="B17" s="510"/>
      <c r="C17" s="511"/>
      <c r="D17" s="511"/>
      <c r="E17" s="511"/>
      <c r="F17" s="511"/>
      <c r="G17" s="512"/>
      <c r="H17" s="434" t="s">
        <v>377</v>
      </c>
      <c r="I17" s="434"/>
      <c r="J17" s="434"/>
      <c r="K17" s="434"/>
      <c r="L17" s="434"/>
      <c r="M17" s="434"/>
      <c r="N17" s="434"/>
      <c r="O17" s="434"/>
      <c r="P17" s="434" t="s">
        <v>378</v>
      </c>
      <c r="Q17" s="434"/>
      <c r="R17" s="434"/>
      <c r="S17" s="434"/>
      <c r="T17" s="434"/>
      <c r="U17" s="434"/>
      <c r="V17" s="434"/>
      <c r="W17" s="434"/>
      <c r="X17" s="434" t="s">
        <v>305</v>
      </c>
      <c r="Y17" s="434"/>
      <c r="Z17" s="434"/>
      <c r="AA17" s="434"/>
      <c r="AB17" s="434" t="s">
        <v>379</v>
      </c>
      <c r="AC17" s="434"/>
      <c r="AD17" s="434"/>
      <c r="AE17" s="516"/>
      <c r="AF17" s="235"/>
      <c r="AG17" s="235"/>
      <c r="AH17" s="235"/>
      <c r="AI17" s="235"/>
    </row>
    <row r="18" spans="1:36" ht="26.25" customHeight="1" x14ac:dyDescent="0.4">
      <c r="A18" s="235"/>
      <c r="B18" s="513"/>
      <c r="C18" s="514"/>
      <c r="D18" s="514"/>
      <c r="E18" s="514"/>
      <c r="F18" s="514"/>
      <c r="G18" s="515"/>
      <c r="H18" s="443" t="s">
        <v>380</v>
      </c>
      <c r="I18" s="443"/>
      <c r="J18" s="443"/>
      <c r="K18" s="443"/>
      <c r="L18" s="443" t="s">
        <v>381</v>
      </c>
      <c r="M18" s="443"/>
      <c r="N18" s="443"/>
      <c r="O18" s="443"/>
      <c r="P18" s="443" t="s">
        <v>380</v>
      </c>
      <c r="Q18" s="443"/>
      <c r="R18" s="443"/>
      <c r="S18" s="443"/>
      <c r="T18" s="443" t="s">
        <v>381</v>
      </c>
      <c r="U18" s="443"/>
      <c r="V18" s="443"/>
      <c r="W18" s="443"/>
      <c r="X18" s="443"/>
      <c r="Y18" s="443"/>
      <c r="Z18" s="443"/>
      <c r="AA18" s="443"/>
      <c r="AB18" s="443"/>
      <c r="AC18" s="443"/>
      <c r="AD18" s="443"/>
      <c r="AE18" s="517"/>
      <c r="AF18" s="235"/>
      <c r="AG18" s="235"/>
      <c r="AH18" s="235"/>
      <c r="AI18" s="235"/>
    </row>
    <row r="19" spans="1:36" ht="30" customHeight="1" x14ac:dyDescent="0.4">
      <c r="A19" s="235"/>
      <c r="B19" s="520" t="s">
        <v>382</v>
      </c>
      <c r="C19" s="521"/>
      <c r="D19" s="521"/>
      <c r="E19" s="521"/>
      <c r="F19" s="521"/>
      <c r="G19" s="522"/>
      <c r="H19" s="523"/>
      <c r="I19" s="523"/>
      <c r="J19" s="524"/>
      <c r="K19" s="275" t="s">
        <v>256</v>
      </c>
      <c r="L19" s="523"/>
      <c r="M19" s="523"/>
      <c r="N19" s="524"/>
      <c r="O19" s="275" t="s">
        <v>256</v>
      </c>
      <c r="P19" s="527"/>
      <c r="Q19" s="528"/>
      <c r="R19" s="528"/>
      <c r="S19" s="529"/>
      <c r="T19" s="527"/>
      <c r="U19" s="528"/>
      <c r="V19" s="528"/>
      <c r="W19" s="529"/>
      <c r="X19" s="525">
        <f>H19+L19</f>
        <v>0</v>
      </c>
      <c r="Y19" s="525"/>
      <c r="Z19" s="526"/>
      <c r="AA19" s="275" t="s">
        <v>256</v>
      </c>
      <c r="AB19" s="518"/>
      <c r="AC19" s="518"/>
      <c r="AD19" s="519"/>
      <c r="AE19" s="276" t="s">
        <v>256</v>
      </c>
      <c r="AF19" s="235"/>
      <c r="AG19" s="235"/>
      <c r="AH19" s="235"/>
      <c r="AI19" s="235"/>
    </row>
    <row r="20" spans="1:36" ht="30" customHeight="1" x14ac:dyDescent="0.4">
      <c r="A20" s="235"/>
      <c r="B20" s="520" t="s">
        <v>383</v>
      </c>
      <c r="C20" s="521"/>
      <c r="D20" s="521"/>
      <c r="E20" s="521"/>
      <c r="F20" s="521"/>
      <c r="G20" s="522"/>
      <c r="H20" s="523"/>
      <c r="I20" s="523"/>
      <c r="J20" s="524"/>
      <c r="K20" s="275" t="s">
        <v>256</v>
      </c>
      <c r="L20" s="523"/>
      <c r="M20" s="523"/>
      <c r="N20" s="524"/>
      <c r="O20" s="275" t="s">
        <v>256</v>
      </c>
      <c r="P20" s="523"/>
      <c r="Q20" s="523"/>
      <c r="R20" s="524"/>
      <c r="S20" s="275" t="s">
        <v>256</v>
      </c>
      <c r="T20" s="523"/>
      <c r="U20" s="523"/>
      <c r="V20" s="524"/>
      <c r="W20" s="275" t="s">
        <v>256</v>
      </c>
      <c r="X20" s="525">
        <f t="shared" ref="X20:X27" si="0">H20+L20+P20+T20</f>
        <v>0</v>
      </c>
      <c r="Y20" s="525"/>
      <c r="Z20" s="526"/>
      <c r="AA20" s="275" t="s">
        <v>256</v>
      </c>
      <c r="AB20" s="518"/>
      <c r="AC20" s="518"/>
      <c r="AD20" s="519"/>
      <c r="AE20" s="276" t="s">
        <v>256</v>
      </c>
      <c r="AF20" s="235"/>
      <c r="AG20" s="235"/>
      <c r="AH20" s="235"/>
      <c r="AI20" s="235"/>
    </row>
    <row r="21" spans="1:36" ht="30" customHeight="1" x14ac:dyDescent="0.4">
      <c r="A21" s="235"/>
      <c r="B21" s="520" t="s">
        <v>384</v>
      </c>
      <c r="C21" s="521"/>
      <c r="D21" s="521"/>
      <c r="E21" s="521"/>
      <c r="F21" s="521"/>
      <c r="G21" s="522"/>
      <c r="H21" s="523"/>
      <c r="I21" s="523"/>
      <c r="J21" s="524"/>
      <c r="K21" s="275" t="s">
        <v>256</v>
      </c>
      <c r="L21" s="523"/>
      <c r="M21" s="523"/>
      <c r="N21" s="524"/>
      <c r="O21" s="275" t="s">
        <v>256</v>
      </c>
      <c r="P21" s="523"/>
      <c r="Q21" s="523"/>
      <c r="R21" s="524"/>
      <c r="S21" s="275" t="s">
        <v>256</v>
      </c>
      <c r="T21" s="523"/>
      <c r="U21" s="523"/>
      <c r="V21" s="524"/>
      <c r="W21" s="275" t="s">
        <v>256</v>
      </c>
      <c r="X21" s="525">
        <f t="shared" si="0"/>
        <v>0</v>
      </c>
      <c r="Y21" s="525"/>
      <c r="Z21" s="526"/>
      <c r="AA21" s="275" t="s">
        <v>256</v>
      </c>
      <c r="AB21" s="518"/>
      <c r="AC21" s="518"/>
      <c r="AD21" s="519"/>
      <c r="AE21" s="276" t="s">
        <v>256</v>
      </c>
      <c r="AF21" s="235"/>
      <c r="AG21" s="235"/>
      <c r="AH21" s="235"/>
      <c r="AI21" s="235"/>
    </row>
    <row r="22" spans="1:36" ht="30" customHeight="1" x14ac:dyDescent="0.4">
      <c r="A22" s="235"/>
      <c r="B22" s="520" t="s">
        <v>385</v>
      </c>
      <c r="C22" s="521"/>
      <c r="D22" s="521"/>
      <c r="E22" s="521"/>
      <c r="F22" s="521"/>
      <c r="G22" s="522"/>
      <c r="H22" s="523"/>
      <c r="I22" s="523"/>
      <c r="J22" s="524"/>
      <c r="K22" s="275" t="s">
        <v>256</v>
      </c>
      <c r="L22" s="523"/>
      <c r="M22" s="523"/>
      <c r="N22" s="524"/>
      <c r="O22" s="275" t="s">
        <v>256</v>
      </c>
      <c r="P22" s="523"/>
      <c r="Q22" s="523"/>
      <c r="R22" s="524"/>
      <c r="S22" s="275" t="s">
        <v>256</v>
      </c>
      <c r="T22" s="523"/>
      <c r="U22" s="523"/>
      <c r="V22" s="524"/>
      <c r="W22" s="275" t="s">
        <v>256</v>
      </c>
      <c r="X22" s="525">
        <f t="shared" si="0"/>
        <v>0</v>
      </c>
      <c r="Y22" s="525"/>
      <c r="Z22" s="526"/>
      <c r="AA22" s="275" t="s">
        <v>256</v>
      </c>
      <c r="AB22" s="518"/>
      <c r="AC22" s="518"/>
      <c r="AD22" s="519"/>
      <c r="AE22" s="276" t="s">
        <v>256</v>
      </c>
      <c r="AF22" s="235"/>
      <c r="AG22" s="235"/>
      <c r="AH22" s="235"/>
      <c r="AI22" s="235"/>
    </row>
    <row r="23" spans="1:36" ht="30" customHeight="1" x14ac:dyDescent="0.4">
      <c r="A23" s="235"/>
      <c r="B23" s="520" t="s">
        <v>386</v>
      </c>
      <c r="C23" s="521"/>
      <c r="D23" s="521"/>
      <c r="E23" s="521"/>
      <c r="F23" s="521"/>
      <c r="G23" s="522"/>
      <c r="H23" s="523"/>
      <c r="I23" s="523"/>
      <c r="J23" s="524"/>
      <c r="K23" s="275" t="s">
        <v>256</v>
      </c>
      <c r="L23" s="523"/>
      <c r="M23" s="523"/>
      <c r="N23" s="524"/>
      <c r="O23" s="275" t="s">
        <v>256</v>
      </c>
      <c r="P23" s="523"/>
      <c r="Q23" s="523"/>
      <c r="R23" s="524"/>
      <c r="S23" s="275" t="s">
        <v>256</v>
      </c>
      <c r="T23" s="523"/>
      <c r="U23" s="523"/>
      <c r="V23" s="524"/>
      <c r="W23" s="275" t="s">
        <v>256</v>
      </c>
      <c r="X23" s="525">
        <f t="shared" si="0"/>
        <v>0</v>
      </c>
      <c r="Y23" s="525"/>
      <c r="Z23" s="526"/>
      <c r="AA23" s="275" t="s">
        <v>256</v>
      </c>
      <c r="AB23" s="518"/>
      <c r="AC23" s="518"/>
      <c r="AD23" s="519"/>
      <c r="AE23" s="276" t="s">
        <v>256</v>
      </c>
      <c r="AF23" s="235"/>
      <c r="AG23" s="235"/>
      <c r="AH23" s="235"/>
      <c r="AI23" s="235"/>
    </row>
    <row r="24" spans="1:36" ht="30" customHeight="1" x14ac:dyDescent="0.4">
      <c r="A24" s="235"/>
      <c r="B24" s="520" t="s">
        <v>387</v>
      </c>
      <c r="C24" s="521"/>
      <c r="D24" s="521"/>
      <c r="E24" s="521"/>
      <c r="F24" s="521"/>
      <c r="G24" s="522"/>
      <c r="H24" s="523"/>
      <c r="I24" s="523"/>
      <c r="J24" s="524"/>
      <c r="K24" s="275" t="s">
        <v>256</v>
      </c>
      <c r="L24" s="523"/>
      <c r="M24" s="523"/>
      <c r="N24" s="524"/>
      <c r="O24" s="275" t="s">
        <v>256</v>
      </c>
      <c r="P24" s="523"/>
      <c r="Q24" s="523"/>
      <c r="R24" s="524"/>
      <c r="S24" s="275" t="s">
        <v>256</v>
      </c>
      <c r="T24" s="523"/>
      <c r="U24" s="523"/>
      <c r="V24" s="524"/>
      <c r="W24" s="275" t="s">
        <v>256</v>
      </c>
      <c r="X24" s="525">
        <f t="shared" si="0"/>
        <v>0</v>
      </c>
      <c r="Y24" s="525"/>
      <c r="Z24" s="526"/>
      <c r="AA24" s="275" t="s">
        <v>256</v>
      </c>
      <c r="AB24" s="518"/>
      <c r="AC24" s="518"/>
      <c r="AD24" s="519"/>
      <c r="AE24" s="276" t="s">
        <v>256</v>
      </c>
      <c r="AF24" s="235"/>
      <c r="AG24" s="235"/>
      <c r="AH24" s="235"/>
      <c r="AI24" s="235"/>
    </row>
    <row r="25" spans="1:36" ht="30" customHeight="1" x14ac:dyDescent="0.4">
      <c r="A25" s="235"/>
      <c r="B25" s="520"/>
      <c r="C25" s="521"/>
      <c r="D25" s="521"/>
      <c r="E25" s="521"/>
      <c r="F25" s="521"/>
      <c r="G25" s="522"/>
      <c r="H25" s="523"/>
      <c r="I25" s="523"/>
      <c r="J25" s="524"/>
      <c r="K25" s="275" t="s">
        <v>256</v>
      </c>
      <c r="L25" s="523"/>
      <c r="M25" s="523"/>
      <c r="N25" s="524"/>
      <c r="O25" s="275" t="s">
        <v>256</v>
      </c>
      <c r="P25" s="523"/>
      <c r="Q25" s="523"/>
      <c r="R25" s="524"/>
      <c r="S25" s="275" t="s">
        <v>256</v>
      </c>
      <c r="T25" s="523"/>
      <c r="U25" s="523"/>
      <c r="V25" s="524"/>
      <c r="W25" s="275" t="s">
        <v>256</v>
      </c>
      <c r="X25" s="525">
        <f t="shared" si="0"/>
        <v>0</v>
      </c>
      <c r="Y25" s="525"/>
      <c r="Z25" s="526"/>
      <c r="AA25" s="275" t="s">
        <v>256</v>
      </c>
      <c r="AB25" s="518"/>
      <c r="AC25" s="518"/>
      <c r="AD25" s="519"/>
      <c r="AE25" s="276" t="s">
        <v>256</v>
      </c>
      <c r="AF25" s="235"/>
      <c r="AG25" s="235"/>
      <c r="AH25" s="235"/>
      <c r="AI25" s="235"/>
    </row>
    <row r="26" spans="1:36" ht="30" customHeight="1" x14ac:dyDescent="0.4">
      <c r="A26" s="235"/>
      <c r="B26" s="520"/>
      <c r="C26" s="521"/>
      <c r="D26" s="521"/>
      <c r="E26" s="521"/>
      <c r="F26" s="521"/>
      <c r="G26" s="522"/>
      <c r="H26" s="523"/>
      <c r="I26" s="523"/>
      <c r="J26" s="524"/>
      <c r="K26" s="275" t="s">
        <v>256</v>
      </c>
      <c r="L26" s="523"/>
      <c r="M26" s="523"/>
      <c r="N26" s="524"/>
      <c r="O26" s="275" t="s">
        <v>256</v>
      </c>
      <c r="P26" s="523"/>
      <c r="Q26" s="523"/>
      <c r="R26" s="524"/>
      <c r="S26" s="275" t="s">
        <v>256</v>
      </c>
      <c r="T26" s="523"/>
      <c r="U26" s="523"/>
      <c r="V26" s="524"/>
      <c r="W26" s="275" t="s">
        <v>256</v>
      </c>
      <c r="X26" s="525">
        <f t="shared" si="0"/>
        <v>0</v>
      </c>
      <c r="Y26" s="525"/>
      <c r="Z26" s="526"/>
      <c r="AA26" s="275" t="s">
        <v>256</v>
      </c>
      <c r="AB26" s="518"/>
      <c r="AC26" s="518"/>
      <c r="AD26" s="519"/>
      <c r="AE26" s="276" t="s">
        <v>256</v>
      </c>
      <c r="AF26" s="235"/>
      <c r="AG26" s="235"/>
      <c r="AH26" s="235"/>
      <c r="AI26" s="235"/>
    </row>
    <row r="27" spans="1:36" ht="30" customHeight="1" thickBot="1" x14ac:dyDescent="0.45">
      <c r="A27" s="235"/>
      <c r="B27" s="532"/>
      <c r="C27" s="533"/>
      <c r="D27" s="533"/>
      <c r="E27" s="533"/>
      <c r="F27" s="533"/>
      <c r="G27" s="534"/>
      <c r="H27" s="535"/>
      <c r="I27" s="535"/>
      <c r="J27" s="536"/>
      <c r="K27" s="277" t="s">
        <v>256</v>
      </c>
      <c r="L27" s="535"/>
      <c r="M27" s="535"/>
      <c r="N27" s="536"/>
      <c r="O27" s="277" t="s">
        <v>256</v>
      </c>
      <c r="P27" s="535"/>
      <c r="Q27" s="535"/>
      <c r="R27" s="536"/>
      <c r="S27" s="277" t="s">
        <v>256</v>
      </c>
      <c r="T27" s="535"/>
      <c r="U27" s="535"/>
      <c r="V27" s="536"/>
      <c r="W27" s="277" t="s">
        <v>256</v>
      </c>
      <c r="X27" s="537">
        <f t="shared" si="0"/>
        <v>0</v>
      </c>
      <c r="Y27" s="537"/>
      <c r="Z27" s="538"/>
      <c r="AA27" s="277" t="s">
        <v>256</v>
      </c>
      <c r="AB27" s="530"/>
      <c r="AC27" s="530"/>
      <c r="AD27" s="531"/>
      <c r="AE27" s="278" t="s">
        <v>256</v>
      </c>
      <c r="AF27" s="235"/>
      <c r="AG27" s="235"/>
      <c r="AH27" s="235"/>
      <c r="AI27" s="235"/>
    </row>
    <row r="28" spans="1:36" x14ac:dyDescent="0.4">
      <c r="A28" s="235"/>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row>
    <row r="29" spans="1:36" x14ac:dyDescent="0.4">
      <c r="A29" s="235"/>
      <c r="B29" s="199" t="s">
        <v>388</v>
      </c>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row>
    <row r="30" spans="1:36" s="210" customFormat="1" x14ac:dyDescent="0.4">
      <c r="A30" s="706"/>
      <c r="B30" s="210" t="s">
        <v>407</v>
      </c>
      <c r="C30" s="706"/>
      <c r="D30" s="706"/>
      <c r="E30" s="706"/>
      <c r="F30" s="706"/>
      <c r="G30" s="706"/>
      <c r="H30" s="706"/>
      <c r="I30" s="706"/>
      <c r="J30" s="706"/>
      <c r="K30" s="706"/>
      <c r="L30" s="706"/>
      <c r="M30" s="706"/>
      <c r="N30" s="706"/>
      <c r="O30" s="706"/>
      <c r="P30" s="706"/>
      <c r="Q30" s="706"/>
      <c r="R30" s="706"/>
      <c r="S30" s="706"/>
      <c r="T30" s="706"/>
      <c r="U30" s="706"/>
      <c r="V30" s="706"/>
      <c r="W30" s="706"/>
      <c r="X30" s="706"/>
      <c r="Y30" s="706"/>
      <c r="Z30" s="706"/>
      <c r="AA30" s="706"/>
      <c r="AB30" s="706"/>
      <c r="AC30" s="706"/>
      <c r="AD30" s="706"/>
      <c r="AE30" s="706"/>
      <c r="AF30" s="706"/>
      <c r="AG30" s="706"/>
      <c r="AH30" s="706"/>
      <c r="AI30" s="706"/>
      <c r="AJ30" s="706"/>
    </row>
    <row r="31" spans="1:36" x14ac:dyDescent="0.4">
      <c r="A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row>
    <row r="32" spans="1:36" x14ac:dyDescent="0.4">
      <c r="A32" s="235"/>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row>
    <row r="33" spans="1:36" x14ac:dyDescent="0.4">
      <c r="A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row>
    <row r="34" spans="1:36" x14ac:dyDescent="0.4">
      <c r="A34" s="235"/>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row>
    <row r="35" spans="1:36" s="207" customFormat="1" x14ac:dyDescent="0.4">
      <c r="A35" s="228"/>
      <c r="C35" s="228"/>
      <c r="D35" s="228"/>
      <c r="E35" s="228"/>
      <c r="F35" s="228"/>
      <c r="G35" s="228"/>
      <c r="H35" s="228"/>
      <c r="I35" s="228"/>
      <c r="J35" s="228"/>
      <c r="K35" s="228"/>
      <c r="L35" s="228"/>
      <c r="M35" s="228"/>
      <c r="N35" s="228"/>
      <c r="O35" s="228"/>
      <c r="P35" s="228"/>
      <c r="Q35" s="228"/>
      <c r="R35" s="290"/>
      <c r="S35" s="290"/>
      <c r="T35" s="290"/>
      <c r="U35" s="228"/>
      <c r="V35" s="228"/>
      <c r="W35" s="228"/>
      <c r="X35" s="228"/>
      <c r="Y35" s="228"/>
      <c r="Z35" s="228"/>
      <c r="AA35" s="290"/>
      <c r="AB35" s="290"/>
      <c r="AC35" s="290"/>
      <c r="AD35" s="228"/>
      <c r="AE35" s="228"/>
      <c r="AF35" s="228"/>
      <c r="AG35" s="228"/>
      <c r="AH35" s="228"/>
      <c r="AI35" s="228"/>
      <c r="AJ35" s="228"/>
    </row>
    <row r="36" spans="1:36" s="207" customFormat="1" x14ac:dyDescent="0.4">
      <c r="A36" s="228"/>
      <c r="C36" s="228"/>
      <c r="D36" s="228"/>
      <c r="E36" s="228"/>
      <c r="F36" s="228"/>
      <c r="G36" s="228"/>
      <c r="H36" s="228"/>
      <c r="I36" s="228"/>
      <c r="J36" s="228"/>
      <c r="K36" s="228"/>
      <c r="L36" s="228"/>
      <c r="M36" s="228"/>
      <c r="N36" s="228"/>
      <c r="O36" s="228"/>
      <c r="P36" s="228"/>
      <c r="Q36" s="228"/>
      <c r="R36" s="290"/>
      <c r="S36" s="290"/>
      <c r="T36" s="290"/>
      <c r="U36" s="228"/>
      <c r="V36" s="228"/>
      <c r="W36" s="228"/>
      <c r="X36" s="228"/>
      <c r="Y36" s="228"/>
      <c r="Z36" s="228"/>
      <c r="AA36" s="290"/>
      <c r="AB36" s="290"/>
      <c r="AC36" s="290"/>
      <c r="AD36" s="228"/>
      <c r="AE36" s="228"/>
      <c r="AF36" s="228"/>
      <c r="AG36" s="228"/>
      <c r="AH36" s="228"/>
      <c r="AI36" s="228"/>
      <c r="AJ36" s="228"/>
    </row>
    <row r="37" spans="1:36" s="207" customFormat="1" x14ac:dyDescent="0.4">
      <c r="A37" s="228"/>
      <c r="B37" s="228"/>
      <c r="C37" s="228"/>
      <c r="D37" s="228"/>
      <c r="E37" s="228"/>
      <c r="F37" s="228"/>
      <c r="G37" s="228"/>
      <c r="H37" s="228"/>
      <c r="I37" s="228"/>
      <c r="J37" s="228"/>
      <c r="K37" s="228"/>
      <c r="L37" s="228"/>
      <c r="M37" s="228"/>
      <c r="N37" s="228"/>
      <c r="O37" s="228"/>
      <c r="P37" s="228"/>
      <c r="Q37" s="228"/>
      <c r="R37" s="290"/>
      <c r="S37" s="290"/>
      <c r="T37" s="290"/>
      <c r="U37" s="228"/>
      <c r="V37" s="228"/>
      <c r="W37" s="228"/>
      <c r="X37" s="228"/>
      <c r="Y37" s="228"/>
      <c r="Z37" s="228"/>
      <c r="AA37" s="290"/>
      <c r="AB37" s="290"/>
      <c r="AC37" s="290"/>
      <c r="AD37" s="228"/>
      <c r="AE37" s="228"/>
      <c r="AF37" s="228"/>
      <c r="AG37" s="228"/>
      <c r="AH37" s="228"/>
      <c r="AI37" s="228"/>
      <c r="AJ37" s="228"/>
    </row>
    <row r="38" spans="1:36" x14ac:dyDescent="0.4">
      <c r="A38" s="235"/>
      <c r="B38" s="235"/>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row>
  </sheetData>
  <mergeCells count="79">
    <mergeCell ref="AB27:AD27"/>
    <mergeCell ref="B27:G27"/>
    <mergeCell ref="H27:J27"/>
    <mergeCell ref="L27:N27"/>
    <mergeCell ref="P27:R27"/>
    <mergeCell ref="T27:V27"/>
    <mergeCell ref="X27:Z27"/>
    <mergeCell ref="AB25:AD25"/>
    <mergeCell ref="B26:G26"/>
    <mergeCell ref="H26:J26"/>
    <mergeCell ref="L26:N26"/>
    <mergeCell ref="P26:R26"/>
    <mergeCell ref="T26:V26"/>
    <mergeCell ref="X26:Z26"/>
    <mergeCell ref="AB26:AD26"/>
    <mergeCell ref="B25:G25"/>
    <mergeCell ref="H25:J25"/>
    <mergeCell ref="L25:N25"/>
    <mergeCell ref="P25:R25"/>
    <mergeCell ref="T25:V25"/>
    <mergeCell ref="X25:Z25"/>
    <mergeCell ref="AB23:AD23"/>
    <mergeCell ref="B24:G24"/>
    <mergeCell ref="H24:J24"/>
    <mergeCell ref="L24:N24"/>
    <mergeCell ref="P24:R24"/>
    <mergeCell ref="T24:V24"/>
    <mergeCell ref="X24:Z24"/>
    <mergeCell ref="AB24:AD24"/>
    <mergeCell ref="B23:G23"/>
    <mergeCell ref="H23:J23"/>
    <mergeCell ref="L23:N23"/>
    <mergeCell ref="P23:R23"/>
    <mergeCell ref="T23:V23"/>
    <mergeCell ref="X23:Z23"/>
    <mergeCell ref="AB21:AD21"/>
    <mergeCell ref="B22:G22"/>
    <mergeCell ref="H22:J22"/>
    <mergeCell ref="L22:N22"/>
    <mergeCell ref="P22:R22"/>
    <mergeCell ref="T22:V22"/>
    <mergeCell ref="X22:Z22"/>
    <mergeCell ref="AB22:AD22"/>
    <mergeCell ref="B21:G21"/>
    <mergeCell ref="H21:J21"/>
    <mergeCell ref="L21:N21"/>
    <mergeCell ref="P21:R21"/>
    <mergeCell ref="T21:V21"/>
    <mergeCell ref="X21:Z21"/>
    <mergeCell ref="AB19:AD19"/>
    <mergeCell ref="B20:G20"/>
    <mergeCell ref="H20:J20"/>
    <mergeCell ref="L20:N20"/>
    <mergeCell ref="P20:R20"/>
    <mergeCell ref="T20:V20"/>
    <mergeCell ref="X20:Z20"/>
    <mergeCell ref="AB20:AD20"/>
    <mergeCell ref="B19:G19"/>
    <mergeCell ref="H19:J19"/>
    <mergeCell ref="L19:N19"/>
    <mergeCell ref="P19:S19"/>
    <mergeCell ref="T19:W19"/>
    <mergeCell ref="X19:Z19"/>
    <mergeCell ref="D10:AE12"/>
    <mergeCell ref="B17:G18"/>
    <mergeCell ref="H17:O17"/>
    <mergeCell ref="P17:W17"/>
    <mergeCell ref="X17:AA18"/>
    <mergeCell ref="AB17:AE18"/>
    <mergeCell ref="H18:K18"/>
    <mergeCell ref="L18:O18"/>
    <mergeCell ref="P18:S18"/>
    <mergeCell ref="T18:W18"/>
    <mergeCell ref="AA7:AC7"/>
    <mergeCell ref="B1:AF1"/>
    <mergeCell ref="K3:M3"/>
    <mergeCell ref="K5:M5"/>
    <mergeCell ref="S5:U5"/>
    <mergeCell ref="AA5:AC5"/>
  </mergeCells>
  <phoneticPr fontId="2"/>
  <pageMargins left="0.59055118110236215" right="0.39370078740157483" top="0.39370078740157483" bottom="0.39370078740157483" header="0.31496062992125984" footer="0.31496062992125984"/>
  <pageSetup paperSize="9" orientation="portrait" r:id="rId1"/>
  <headerFooter>
    <oddHeader>&amp;R様式8</oddHeader>
  </headerFooter>
  <drawing r:id="rId2"/>
  <legacyDrawing r:id="rId3"/>
  <mc:AlternateContent xmlns:mc="http://schemas.openxmlformats.org/markup-compatibility/2006">
    <mc:Choice Requires="x14"/>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pageSetUpPr fitToPage="1"/>
  </sheetPr>
  <dimension ref="A1:BO290"/>
  <sheetViews>
    <sheetView showGridLines="0" view="pageBreakPreview" zoomScale="55" zoomScaleNormal="55" zoomScaleSheetLayoutView="55" workbookViewId="0">
      <selection activeCell="B1" sqref="B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c r="D1" s="5"/>
      <c r="E1" s="5"/>
      <c r="F1" s="5"/>
      <c r="G1" s="5"/>
      <c r="H1" s="5"/>
      <c r="I1" s="5"/>
      <c r="J1" s="5"/>
      <c r="M1" s="7" t="s">
        <v>0</v>
      </c>
      <c r="P1" s="5"/>
      <c r="Q1" s="5"/>
      <c r="R1" s="5"/>
      <c r="S1" s="5"/>
      <c r="T1" s="5"/>
      <c r="U1" s="5"/>
      <c r="V1" s="5"/>
      <c r="W1" s="5"/>
      <c r="AS1" s="9" t="s">
        <v>29</v>
      </c>
      <c r="AT1" s="662" t="s">
        <v>144</v>
      </c>
      <c r="AU1" s="663"/>
      <c r="AV1" s="663"/>
      <c r="AW1" s="663"/>
      <c r="AX1" s="663"/>
      <c r="AY1" s="663"/>
      <c r="AZ1" s="663"/>
      <c r="BA1" s="663"/>
      <c r="BB1" s="663"/>
      <c r="BC1" s="663"/>
      <c r="BD1" s="663"/>
      <c r="BE1" s="663"/>
      <c r="BF1" s="663"/>
      <c r="BG1" s="663"/>
      <c r="BH1" s="663"/>
      <c r="BI1" s="663"/>
      <c r="BJ1" s="9" t="s">
        <v>2</v>
      </c>
    </row>
    <row r="2" spans="2:67" s="8" customFormat="1" ht="20.25" customHeight="1" x14ac:dyDescent="0.4">
      <c r="J2" s="7"/>
      <c r="M2" s="7"/>
      <c r="N2" s="7"/>
      <c r="P2" s="9"/>
      <c r="Q2" s="9"/>
      <c r="R2" s="9"/>
      <c r="S2" s="9"/>
      <c r="T2" s="9"/>
      <c r="U2" s="9"/>
      <c r="V2" s="9"/>
      <c r="W2" s="9"/>
      <c r="AB2" s="134" t="s">
        <v>26</v>
      </c>
      <c r="AC2" s="664"/>
      <c r="AD2" s="664"/>
      <c r="AE2" s="134" t="s">
        <v>27</v>
      </c>
      <c r="AF2" s="665" t="str">
        <f>IF(AC2=0,"",YEAR(DATE(2018+AC2,1,1)))</f>
        <v/>
      </c>
      <c r="AG2" s="665"/>
      <c r="AH2" s="135" t="s">
        <v>28</v>
      </c>
      <c r="AI2" s="135" t="s">
        <v>1</v>
      </c>
      <c r="AJ2" s="664"/>
      <c r="AK2" s="664"/>
      <c r="AL2" s="135" t="s">
        <v>23</v>
      </c>
      <c r="AS2" s="9" t="s">
        <v>30</v>
      </c>
      <c r="AT2" s="664" t="s">
        <v>105</v>
      </c>
      <c r="AU2" s="664"/>
      <c r="AV2" s="664"/>
      <c r="AW2" s="664"/>
      <c r="AX2" s="664"/>
      <c r="AY2" s="664"/>
      <c r="AZ2" s="664"/>
      <c r="BA2" s="664"/>
      <c r="BB2" s="664"/>
      <c r="BC2" s="664"/>
      <c r="BD2" s="664"/>
      <c r="BE2" s="664"/>
      <c r="BF2" s="664"/>
      <c r="BG2" s="664"/>
      <c r="BH2" s="664"/>
      <c r="BI2" s="664"/>
      <c r="BJ2" s="9" t="s">
        <v>2</v>
      </c>
      <c r="BK2" s="9"/>
      <c r="BL2" s="9"/>
      <c r="BM2" s="9"/>
    </row>
    <row r="3" spans="2:67" s="8" customFormat="1" ht="20.25" customHeight="1" x14ac:dyDescent="0.4">
      <c r="J3" s="7"/>
      <c r="M3" s="7"/>
      <c r="O3" s="9"/>
      <c r="P3" s="9"/>
      <c r="Q3" s="9"/>
      <c r="R3" s="9"/>
      <c r="S3" s="9"/>
      <c r="T3" s="9"/>
      <c r="U3" s="9"/>
      <c r="AC3" s="15"/>
      <c r="AD3" s="15"/>
      <c r="AE3" s="16"/>
      <c r="AF3" s="17"/>
      <c r="AG3" s="16"/>
      <c r="BD3" s="18" t="s">
        <v>20</v>
      </c>
      <c r="BE3" s="666" t="s">
        <v>126</v>
      </c>
      <c r="BF3" s="667"/>
      <c r="BG3" s="667"/>
      <c r="BH3" s="668"/>
      <c r="BI3" s="9"/>
    </row>
    <row r="4" spans="2:67" s="8" customFormat="1" ht="20.25" customHeight="1" x14ac:dyDescent="0.4">
      <c r="B4" s="31"/>
      <c r="C4" s="31"/>
      <c r="D4" s="31"/>
      <c r="E4" s="31"/>
      <c r="F4" s="31"/>
      <c r="G4" s="31"/>
      <c r="H4" s="31"/>
      <c r="I4" s="31"/>
      <c r="J4" s="153"/>
      <c r="K4" s="31"/>
      <c r="L4" s="31"/>
      <c r="M4" s="153"/>
      <c r="N4" s="31"/>
      <c r="O4" s="154"/>
      <c r="P4" s="154"/>
      <c r="Q4" s="154"/>
      <c r="R4" s="154"/>
      <c r="S4" s="154"/>
      <c r="T4" s="154"/>
      <c r="U4" s="154"/>
      <c r="V4" s="31"/>
      <c r="W4" s="31"/>
      <c r="X4" s="31"/>
      <c r="Y4" s="31"/>
      <c r="Z4" s="31"/>
      <c r="AA4" s="31"/>
      <c r="AB4" s="31"/>
      <c r="AC4" s="155"/>
      <c r="AD4" s="155"/>
      <c r="AE4" s="156"/>
      <c r="AF4" s="157"/>
      <c r="AG4" s="156"/>
      <c r="AH4" s="31"/>
      <c r="AI4" s="31"/>
      <c r="AJ4" s="31"/>
      <c r="AK4" s="31"/>
      <c r="AL4" s="31"/>
      <c r="AM4" s="31"/>
      <c r="AN4" s="31"/>
      <c r="AO4" s="31"/>
      <c r="AP4" s="31"/>
      <c r="AQ4" s="31"/>
      <c r="AR4" s="31"/>
      <c r="BD4" s="18" t="s">
        <v>128</v>
      </c>
      <c r="BE4" s="666" t="s">
        <v>127</v>
      </c>
      <c r="BF4" s="667"/>
      <c r="BG4" s="667"/>
      <c r="BH4" s="668"/>
      <c r="BI4" s="9"/>
    </row>
    <row r="5" spans="2:67" s="8" customFormat="1" ht="9" customHeight="1" x14ac:dyDescent="0.4">
      <c r="B5" s="31"/>
      <c r="C5" s="31"/>
      <c r="D5" s="31"/>
      <c r="E5" s="31"/>
      <c r="F5" s="31"/>
      <c r="G5" s="31"/>
      <c r="H5" s="31"/>
      <c r="I5" s="31"/>
      <c r="J5" s="153"/>
      <c r="K5" s="31"/>
      <c r="L5" s="31"/>
      <c r="M5" s="153"/>
      <c r="N5" s="31"/>
      <c r="O5" s="154"/>
      <c r="P5" s="154"/>
      <c r="Q5" s="154"/>
      <c r="R5" s="154"/>
      <c r="S5" s="154"/>
      <c r="T5" s="154"/>
      <c r="U5" s="154"/>
      <c r="V5" s="31"/>
      <c r="W5" s="31"/>
      <c r="X5" s="31"/>
      <c r="Y5" s="31"/>
      <c r="Z5" s="31"/>
      <c r="AA5" s="31"/>
      <c r="AB5" s="31"/>
      <c r="AC5" s="158"/>
      <c r="AD5" s="15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136</v>
      </c>
      <c r="AP6" s="29"/>
      <c r="AQ6" s="29"/>
      <c r="AR6" s="29"/>
      <c r="AS6" s="6"/>
      <c r="AT6" s="6"/>
      <c r="AU6" s="6"/>
      <c r="AW6" s="37"/>
      <c r="AX6" s="37"/>
      <c r="AY6" s="2"/>
      <c r="AZ6" s="6"/>
      <c r="BA6" s="689">
        <v>40</v>
      </c>
      <c r="BB6" s="690"/>
      <c r="BC6" s="2" t="s">
        <v>21</v>
      </c>
      <c r="BD6" s="6"/>
      <c r="BE6" s="689">
        <v>160</v>
      </c>
      <c r="BF6" s="690"/>
      <c r="BG6" s="2" t="s">
        <v>22</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25</v>
      </c>
      <c r="BC8" s="29"/>
      <c r="BD8" s="29"/>
      <c r="BE8" s="691" t="e">
        <f>DAY(EOMONTH(DATE(AF2,AJ2,1),0))</f>
        <v>#VALUE!</v>
      </c>
      <c r="BF8" s="692"/>
      <c r="BG8" s="29" t="s">
        <v>24</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158</v>
      </c>
      <c r="AT10" s="33"/>
      <c r="AU10" s="33"/>
      <c r="AV10" s="195"/>
      <c r="AW10" s="29"/>
      <c r="AX10" s="196"/>
      <c r="AY10" s="196"/>
      <c r="AZ10" s="196"/>
      <c r="BA10" s="29"/>
      <c r="BB10" s="29"/>
      <c r="BC10" s="30" t="s">
        <v>159</v>
      </c>
      <c r="BD10" s="29"/>
      <c r="BE10" s="689"/>
      <c r="BF10" s="690"/>
      <c r="BG10" s="2" t="s">
        <v>160</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625" t="s">
        <v>19</v>
      </c>
      <c r="C12" s="628" t="s">
        <v>161</v>
      </c>
      <c r="D12" s="629"/>
      <c r="E12" s="188"/>
      <c r="F12" s="185"/>
      <c r="G12" s="188"/>
      <c r="H12" s="185"/>
      <c r="I12" s="634" t="s">
        <v>162</v>
      </c>
      <c r="J12" s="635"/>
      <c r="K12" s="640" t="s">
        <v>163</v>
      </c>
      <c r="L12" s="641"/>
      <c r="M12" s="641"/>
      <c r="N12" s="629"/>
      <c r="O12" s="640" t="s">
        <v>164</v>
      </c>
      <c r="P12" s="641"/>
      <c r="Q12" s="641"/>
      <c r="R12" s="641"/>
      <c r="S12" s="629"/>
      <c r="T12" s="173"/>
      <c r="U12" s="173"/>
      <c r="V12" s="174"/>
      <c r="W12" s="669" t="s">
        <v>165</v>
      </c>
      <c r="X12" s="670"/>
      <c r="Y12" s="670"/>
      <c r="Z12" s="670"/>
      <c r="AA12" s="670"/>
      <c r="AB12" s="670"/>
      <c r="AC12" s="670"/>
      <c r="AD12" s="670"/>
      <c r="AE12" s="670"/>
      <c r="AF12" s="670"/>
      <c r="AG12" s="670"/>
      <c r="AH12" s="670"/>
      <c r="AI12" s="670"/>
      <c r="AJ12" s="670"/>
      <c r="AK12" s="670"/>
      <c r="AL12" s="670"/>
      <c r="AM12" s="670"/>
      <c r="AN12" s="670"/>
      <c r="AO12" s="670"/>
      <c r="AP12" s="670"/>
      <c r="AQ12" s="670"/>
      <c r="AR12" s="670"/>
      <c r="AS12" s="670"/>
      <c r="AT12" s="670"/>
      <c r="AU12" s="670"/>
      <c r="AV12" s="670"/>
      <c r="AW12" s="670"/>
      <c r="AX12" s="670"/>
      <c r="AY12" s="670"/>
      <c r="AZ12" s="670"/>
      <c r="BA12" s="670"/>
      <c r="BB12" s="671" t="str">
        <f>IF(BE3="４週","(10)1～4週目の勤務時間数合計","(10)1か月の勤務時間数　合計")</f>
        <v>(10)1～4週目の勤務時間数合計</v>
      </c>
      <c r="BC12" s="672"/>
      <c r="BD12" s="677" t="s">
        <v>166</v>
      </c>
      <c r="BE12" s="678"/>
      <c r="BF12" s="628" t="s">
        <v>167</v>
      </c>
      <c r="BG12" s="641"/>
      <c r="BH12" s="641"/>
      <c r="BI12" s="641"/>
      <c r="BJ12" s="683"/>
    </row>
    <row r="13" spans="2:67" ht="20.25" customHeight="1" x14ac:dyDescent="0.4">
      <c r="B13" s="626"/>
      <c r="C13" s="630"/>
      <c r="D13" s="631"/>
      <c r="E13" s="189"/>
      <c r="F13" s="186"/>
      <c r="G13" s="189"/>
      <c r="H13" s="186"/>
      <c r="I13" s="636"/>
      <c r="J13" s="637"/>
      <c r="K13" s="642"/>
      <c r="L13" s="643"/>
      <c r="M13" s="643"/>
      <c r="N13" s="631"/>
      <c r="O13" s="642"/>
      <c r="P13" s="643"/>
      <c r="Q13" s="643"/>
      <c r="R13" s="643"/>
      <c r="S13" s="631"/>
      <c r="T13" s="175"/>
      <c r="U13" s="175"/>
      <c r="V13" s="176"/>
      <c r="W13" s="686" t="s">
        <v>11</v>
      </c>
      <c r="X13" s="686"/>
      <c r="Y13" s="686"/>
      <c r="Z13" s="686"/>
      <c r="AA13" s="686"/>
      <c r="AB13" s="686"/>
      <c r="AC13" s="687"/>
      <c r="AD13" s="688" t="s">
        <v>12</v>
      </c>
      <c r="AE13" s="686"/>
      <c r="AF13" s="686"/>
      <c r="AG13" s="686"/>
      <c r="AH13" s="686"/>
      <c r="AI13" s="686"/>
      <c r="AJ13" s="687"/>
      <c r="AK13" s="688" t="s">
        <v>13</v>
      </c>
      <c r="AL13" s="686"/>
      <c r="AM13" s="686"/>
      <c r="AN13" s="686"/>
      <c r="AO13" s="686"/>
      <c r="AP13" s="686"/>
      <c r="AQ13" s="687"/>
      <c r="AR13" s="688" t="s">
        <v>14</v>
      </c>
      <c r="AS13" s="686"/>
      <c r="AT13" s="686"/>
      <c r="AU13" s="686"/>
      <c r="AV13" s="686"/>
      <c r="AW13" s="686"/>
      <c r="AX13" s="687"/>
      <c r="AY13" s="688" t="s">
        <v>15</v>
      </c>
      <c r="AZ13" s="686"/>
      <c r="BA13" s="686"/>
      <c r="BB13" s="673"/>
      <c r="BC13" s="674"/>
      <c r="BD13" s="679"/>
      <c r="BE13" s="680"/>
      <c r="BF13" s="630"/>
      <c r="BG13" s="643"/>
      <c r="BH13" s="643"/>
      <c r="BI13" s="643"/>
      <c r="BJ13" s="684"/>
    </row>
    <row r="14" spans="2:67" ht="20.25" customHeight="1" x14ac:dyDescent="0.4">
      <c r="B14" s="626"/>
      <c r="C14" s="630"/>
      <c r="D14" s="631"/>
      <c r="E14" s="189"/>
      <c r="F14" s="186"/>
      <c r="G14" s="189"/>
      <c r="H14" s="186"/>
      <c r="I14" s="636"/>
      <c r="J14" s="637"/>
      <c r="K14" s="642"/>
      <c r="L14" s="643"/>
      <c r="M14" s="643"/>
      <c r="N14" s="631"/>
      <c r="O14" s="642"/>
      <c r="P14" s="643"/>
      <c r="Q14" s="643"/>
      <c r="R14" s="643"/>
      <c r="S14" s="631"/>
      <c r="T14" s="175"/>
      <c r="U14" s="175"/>
      <c r="V14" s="176"/>
      <c r="W14" s="136">
        <v>1</v>
      </c>
      <c r="X14" s="137">
        <v>2</v>
      </c>
      <c r="Y14" s="137">
        <v>3</v>
      </c>
      <c r="Z14" s="137">
        <v>4</v>
      </c>
      <c r="AA14" s="137">
        <v>5</v>
      </c>
      <c r="AB14" s="137">
        <v>6</v>
      </c>
      <c r="AC14" s="138">
        <v>7</v>
      </c>
      <c r="AD14" s="139">
        <v>8</v>
      </c>
      <c r="AE14" s="137">
        <v>9</v>
      </c>
      <c r="AF14" s="137">
        <v>10</v>
      </c>
      <c r="AG14" s="137">
        <v>11</v>
      </c>
      <c r="AH14" s="137">
        <v>12</v>
      </c>
      <c r="AI14" s="137">
        <v>13</v>
      </c>
      <c r="AJ14" s="138">
        <v>14</v>
      </c>
      <c r="AK14" s="136">
        <v>15</v>
      </c>
      <c r="AL14" s="137">
        <v>16</v>
      </c>
      <c r="AM14" s="137">
        <v>17</v>
      </c>
      <c r="AN14" s="137">
        <v>18</v>
      </c>
      <c r="AO14" s="137">
        <v>19</v>
      </c>
      <c r="AP14" s="137">
        <v>20</v>
      </c>
      <c r="AQ14" s="138">
        <v>21</v>
      </c>
      <c r="AR14" s="139">
        <v>22</v>
      </c>
      <c r="AS14" s="137">
        <v>23</v>
      </c>
      <c r="AT14" s="137">
        <v>24</v>
      </c>
      <c r="AU14" s="137">
        <v>25</v>
      </c>
      <c r="AV14" s="137">
        <v>26</v>
      </c>
      <c r="AW14" s="137">
        <v>27</v>
      </c>
      <c r="AX14" s="138">
        <v>28</v>
      </c>
      <c r="AY14" s="140" t="str">
        <f>IF($BE$3="実績",IF(DAY(DATE($AF$2,$AJ$2,29))=29,29,""),"")</f>
        <v/>
      </c>
      <c r="AZ14" s="192" t="str">
        <f>IF($BE$3="実績",IF(DAY(DATE($AF$2,$AJ$2,30))=30,30,""),"")</f>
        <v/>
      </c>
      <c r="BA14" s="141" t="str">
        <f>IF($BE$3="実績",IF(DAY(DATE($AF$2,$AJ$2,31))=31,31,""),"")</f>
        <v/>
      </c>
      <c r="BB14" s="673"/>
      <c r="BC14" s="674"/>
      <c r="BD14" s="679"/>
      <c r="BE14" s="680"/>
      <c r="BF14" s="630"/>
      <c r="BG14" s="643"/>
      <c r="BH14" s="643"/>
      <c r="BI14" s="643"/>
      <c r="BJ14" s="684"/>
    </row>
    <row r="15" spans="2:67" ht="20.25" hidden="1" customHeight="1" x14ac:dyDescent="0.4">
      <c r="B15" s="626"/>
      <c r="C15" s="630"/>
      <c r="D15" s="631"/>
      <c r="E15" s="189"/>
      <c r="F15" s="186"/>
      <c r="G15" s="189"/>
      <c r="H15" s="186"/>
      <c r="I15" s="636"/>
      <c r="J15" s="637"/>
      <c r="K15" s="642"/>
      <c r="L15" s="643"/>
      <c r="M15" s="643"/>
      <c r="N15" s="631"/>
      <c r="O15" s="642"/>
      <c r="P15" s="643"/>
      <c r="Q15" s="643"/>
      <c r="R15" s="643"/>
      <c r="S15" s="631"/>
      <c r="T15" s="175"/>
      <c r="U15" s="175"/>
      <c r="V15" s="176"/>
      <c r="W15" s="136" t="e">
        <f>WEEKDAY(DATE($AF$2,$AJ$2,1))</f>
        <v>#VALUE!</v>
      </c>
      <c r="X15" s="137" t="e">
        <f>WEEKDAY(DATE($AF$2,$AJ$2,2))</f>
        <v>#VALUE!</v>
      </c>
      <c r="Y15" s="137" t="e">
        <f>WEEKDAY(DATE($AF$2,$AJ$2,3))</f>
        <v>#VALUE!</v>
      </c>
      <c r="Z15" s="137" t="e">
        <f>WEEKDAY(DATE($AF$2,$AJ$2,4))</f>
        <v>#VALUE!</v>
      </c>
      <c r="AA15" s="137" t="e">
        <f>WEEKDAY(DATE($AF$2,$AJ$2,5))</f>
        <v>#VALUE!</v>
      </c>
      <c r="AB15" s="137" t="e">
        <f>WEEKDAY(DATE($AF$2,$AJ$2,6))</f>
        <v>#VALUE!</v>
      </c>
      <c r="AC15" s="138" t="e">
        <f>WEEKDAY(DATE($AF$2,$AJ$2,7))</f>
        <v>#VALUE!</v>
      </c>
      <c r="AD15" s="139" t="e">
        <f>WEEKDAY(DATE($AF$2,$AJ$2,8))</f>
        <v>#VALUE!</v>
      </c>
      <c r="AE15" s="137" t="e">
        <f>WEEKDAY(DATE($AF$2,$AJ$2,9))</f>
        <v>#VALUE!</v>
      </c>
      <c r="AF15" s="137" t="e">
        <f>WEEKDAY(DATE($AF$2,$AJ$2,10))</f>
        <v>#VALUE!</v>
      </c>
      <c r="AG15" s="137" t="e">
        <f>WEEKDAY(DATE($AF$2,$AJ$2,11))</f>
        <v>#VALUE!</v>
      </c>
      <c r="AH15" s="137" t="e">
        <f>WEEKDAY(DATE($AF$2,$AJ$2,12))</f>
        <v>#VALUE!</v>
      </c>
      <c r="AI15" s="137" t="e">
        <f>WEEKDAY(DATE($AF$2,$AJ$2,13))</f>
        <v>#VALUE!</v>
      </c>
      <c r="AJ15" s="138" t="e">
        <f>WEEKDAY(DATE($AF$2,$AJ$2,14))</f>
        <v>#VALUE!</v>
      </c>
      <c r="AK15" s="139" t="e">
        <f>WEEKDAY(DATE($AF$2,$AJ$2,15))</f>
        <v>#VALUE!</v>
      </c>
      <c r="AL15" s="137" t="e">
        <f>WEEKDAY(DATE($AF$2,$AJ$2,16))</f>
        <v>#VALUE!</v>
      </c>
      <c r="AM15" s="137" t="e">
        <f>WEEKDAY(DATE($AF$2,$AJ$2,17))</f>
        <v>#VALUE!</v>
      </c>
      <c r="AN15" s="137" t="e">
        <f>WEEKDAY(DATE($AF$2,$AJ$2,18))</f>
        <v>#VALUE!</v>
      </c>
      <c r="AO15" s="137" t="e">
        <f>WEEKDAY(DATE($AF$2,$AJ$2,19))</f>
        <v>#VALUE!</v>
      </c>
      <c r="AP15" s="137" t="e">
        <f>WEEKDAY(DATE($AF$2,$AJ$2,20))</f>
        <v>#VALUE!</v>
      </c>
      <c r="AQ15" s="138" t="e">
        <f>WEEKDAY(DATE($AF$2,$AJ$2,21))</f>
        <v>#VALUE!</v>
      </c>
      <c r="AR15" s="139" t="e">
        <f>WEEKDAY(DATE($AF$2,$AJ$2,22))</f>
        <v>#VALUE!</v>
      </c>
      <c r="AS15" s="137" t="e">
        <f>WEEKDAY(DATE($AF$2,$AJ$2,23))</f>
        <v>#VALUE!</v>
      </c>
      <c r="AT15" s="137" t="e">
        <f>WEEKDAY(DATE($AF$2,$AJ$2,24))</f>
        <v>#VALUE!</v>
      </c>
      <c r="AU15" s="137" t="e">
        <f>WEEKDAY(DATE($AF$2,$AJ$2,25))</f>
        <v>#VALUE!</v>
      </c>
      <c r="AV15" s="137" t="e">
        <f>WEEKDAY(DATE($AF$2,$AJ$2,26))</f>
        <v>#VALUE!</v>
      </c>
      <c r="AW15" s="137" t="e">
        <f>WEEKDAY(DATE($AF$2,$AJ$2,27))</f>
        <v>#VALUE!</v>
      </c>
      <c r="AX15" s="138" t="e">
        <f>WEEKDAY(DATE($AF$2,$AJ$2,28))</f>
        <v>#VALUE!</v>
      </c>
      <c r="AY15" s="139">
        <f>IF(AY14=29,WEEKDAY(DATE($AF$2,$AJ$2,29)),0)</f>
        <v>0</v>
      </c>
      <c r="AZ15" s="137">
        <f>IF(AZ14=30,WEEKDAY(DATE($AF$2,$AJ$2,30)),0)</f>
        <v>0</v>
      </c>
      <c r="BA15" s="138">
        <f>IF(BA14=31,WEEKDAY(DATE($AF$2,$AJ$2,31)),0)</f>
        <v>0</v>
      </c>
      <c r="BB15" s="673"/>
      <c r="BC15" s="674"/>
      <c r="BD15" s="679"/>
      <c r="BE15" s="680"/>
      <c r="BF15" s="630"/>
      <c r="BG15" s="643"/>
      <c r="BH15" s="643"/>
      <c r="BI15" s="643"/>
      <c r="BJ15" s="684"/>
    </row>
    <row r="16" spans="2:67" ht="20.25" customHeight="1" thickBot="1" x14ac:dyDescent="0.45">
      <c r="B16" s="627"/>
      <c r="C16" s="632"/>
      <c r="D16" s="633"/>
      <c r="E16" s="190"/>
      <c r="F16" s="187"/>
      <c r="G16" s="190"/>
      <c r="H16" s="187"/>
      <c r="I16" s="638"/>
      <c r="J16" s="639"/>
      <c r="K16" s="644"/>
      <c r="L16" s="645"/>
      <c r="M16" s="645"/>
      <c r="N16" s="633"/>
      <c r="O16" s="644"/>
      <c r="P16" s="645"/>
      <c r="Q16" s="645"/>
      <c r="R16" s="645"/>
      <c r="S16" s="633"/>
      <c r="T16" s="177"/>
      <c r="U16" s="177"/>
      <c r="V16" s="178"/>
      <c r="W16" s="142" t="e">
        <f>IF(W15=1,"日",IF(W15=2,"月",IF(W15=3,"火",IF(W15=4,"水",IF(W15=5,"木",IF(W15=6,"金","土"))))))</f>
        <v>#VALUE!</v>
      </c>
      <c r="X16" s="143" t="e">
        <f t="shared" ref="X16:AX16" si="0">IF(X15=1,"日",IF(X15=2,"月",IF(X15=3,"火",IF(X15=4,"水",IF(X15=5,"木",IF(X15=6,"金","土"))))))</f>
        <v>#VALUE!</v>
      </c>
      <c r="Y16" s="143" t="e">
        <f t="shared" si="0"/>
        <v>#VALUE!</v>
      </c>
      <c r="Z16" s="143" t="e">
        <f t="shared" si="0"/>
        <v>#VALUE!</v>
      </c>
      <c r="AA16" s="143" t="e">
        <f t="shared" si="0"/>
        <v>#VALUE!</v>
      </c>
      <c r="AB16" s="143" t="e">
        <f t="shared" si="0"/>
        <v>#VALUE!</v>
      </c>
      <c r="AC16" s="144" t="e">
        <f t="shared" si="0"/>
        <v>#VALUE!</v>
      </c>
      <c r="AD16" s="145" t="e">
        <f>IF(AD15=1,"日",IF(AD15=2,"月",IF(AD15=3,"火",IF(AD15=4,"水",IF(AD15=5,"木",IF(AD15=6,"金","土"))))))</f>
        <v>#VALUE!</v>
      </c>
      <c r="AE16" s="143" t="e">
        <f t="shared" si="0"/>
        <v>#VALUE!</v>
      </c>
      <c r="AF16" s="143" t="e">
        <f t="shared" si="0"/>
        <v>#VALUE!</v>
      </c>
      <c r="AG16" s="143" t="e">
        <f t="shared" si="0"/>
        <v>#VALUE!</v>
      </c>
      <c r="AH16" s="143" t="e">
        <f t="shared" si="0"/>
        <v>#VALUE!</v>
      </c>
      <c r="AI16" s="143" t="e">
        <f t="shared" si="0"/>
        <v>#VALUE!</v>
      </c>
      <c r="AJ16" s="144" t="e">
        <f t="shared" si="0"/>
        <v>#VALUE!</v>
      </c>
      <c r="AK16" s="145" t="e">
        <f>IF(AK15=1,"日",IF(AK15=2,"月",IF(AK15=3,"火",IF(AK15=4,"水",IF(AK15=5,"木",IF(AK15=6,"金","土"))))))</f>
        <v>#VALUE!</v>
      </c>
      <c r="AL16" s="143" t="e">
        <f t="shared" si="0"/>
        <v>#VALUE!</v>
      </c>
      <c r="AM16" s="143" t="e">
        <f t="shared" si="0"/>
        <v>#VALUE!</v>
      </c>
      <c r="AN16" s="143" t="e">
        <f t="shared" si="0"/>
        <v>#VALUE!</v>
      </c>
      <c r="AO16" s="143" t="e">
        <f t="shared" si="0"/>
        <v>#VALUE!</v>
      </c>
      <c r="AP16" s="143" t="e">
        <f t="shared" si="0"/>
        <v>#VALUE!</v>
      </c>
      <c r="AQ16" s="144" t="e">
        <f t="shared" si="0"/>
        <v>#VALUE!</v>
      </c>
      <c r="AR16" s="145" t="e">
        <f>IF(AR15=1,"日",IF(AR15=2,"月",IF(AR15=3,"火",IF(AR15=4,"水",IF(AR15=5,"木",IF(AR15=6,"金","土"))))))</f>
        <v>#VALUE!</v>
      </c>
      <c r="AS16" s="143" t="e">
        <f t="shared" si="0"/>
        <v>#VALUE!</v>
      </c>
      <c r="AT16" s="143" t="e">
        <f t="shared" si="0"/>
        <v>#VALUE!</v>
      </c>
      <c r="AU16" s="143" t="e">
        <f t="shared" si="0"/>
        <v>#VALUE!</v>
      </c>
      <c r="AV16" s="143" t="e">
        <f t="shared" si="0"/>
        <v>#VALUE!</v>
      </c>
      <c r="AW16" s="143" t="e">
        <f t="shared" si="0"/>
        <v>#VALUE!</v>
      </c>
      <c r="AX16" s="144" t="e">
        <f t="shared" si="0"/>
        <v>#VALUE!</v>
      </c>
      <c r="AY16" s="143" t="str">
        <f>IF(AY15=1,"日",IF(AY15=2,"月",IF(AY15=3,"火",IF(AY15=4,"水",IF(AY15=5,"木",IF(AY15=6,"金",IF(AY15=0,"","土")))))))</f>
        <v/>
      </c>
      <c r="AZ16" s="143" t="str">
        <f>IF(AZ15=1,"日",IF(AZ15=2,"月",IF(AZ15=3,"火",IF(AZ15=4,"水",IF(AZ15=5,"木",IF(AZ15=6,"金",IF(AZ15=0,"","土")))))))</f>
        <v/>
      </c>
      <c r="BA16" s="143" t="str">
        <f>IF(BA15=1,"日",IF(BA15=2,"月",IF(BA15=3,"火",IF(BA15=4,"水",IF(BA15=5,"木",IF(BA15=6,"金",IF(BA15=0,"","土")))))))</f>
        <v/>
      </c>
      <c r="BB16" s="675"/>
      <c r="BC16" s="676"/>
      <c r="BD16" s="681"/>
      <c r="BE16" s="682"/>
      <c r="BF16" s="632"/>
      <c r="BG16" s="645"/>
      <c r="BH16" s="645"/>
      <c r="BI16" s="645"/>
      <c r="BJ16" s="685"/>
    </row>
    <row r="17" spans="2:62" ht="20.25" customHeight="1" x14ac:dyDescent="0.4">
      <c r="B17" s="586">
        <f>B15+1</f>
        <v>1</v>
      </c>
      <c r="C17" s="656"/>
      <c r="D17" s="657"/>
      <c r="E17" s="147"/>
      <c r="F17" s="148"/>
      <c r="G17" s="147"/>
      <c r="H17" s="148"/>
      <c r="I17" s="658"/>
      <c r="J17" s="659"/>
      <c r="K17" s="660"/>
      <c r="L17" s="661"/>
      <c r="M17" s="661"/>
      <c r="N17" s="657"/>
      <c r="O17" s="646"/>
      <c r="P17" s="647"/>
      <c r="Q17" s="647"/>
      <c r="R17" s="647"/>
      <c r="S17" s="648"/>
      <c r="T17" s="106" t="s">
        <v>18</v>
      </c>
      <c r="U17" s="107"/>
      <c r="V17" s="108"/>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0"/>
      <c r="BB17" s="649"/>
      <c r="BC17" s="650"/>
      <c r="BD17" s="651"/>
      <c r="BE17" s="652"/>
      <c r="BF17" s="653"/>
      <c r="BG17" s="654"/>
      <c r="BH17" s="654"/>
      <c r="BI17" s="654"/>
      <c r="BJ17" s="655"/>
    </row>
    <row r="18" spans="2:62" ht="20.25" customHeight="1" x14ac:dyDescent="0.4">
      <c r="B18" s="606"/>
      <c r="C18" s="619"/>
      <c r="D18" s="620"/>
      <c r="E18" s="149"/>
      <c r="F18" s="150">
        <f>C17</f>
        <v>0</v>
      </c>
      <c r="G18" s="149"/>
      <c r="H18" s="150">
        <f>I17</f>
        <v>0</v>
      </c>
      <c r="I18" s="621"/>
      <c r="J18" s="622"/>
      <c r="K18" s="623"/>
      <c r="L18" s="624"/>
      <c r="M18" s="624"/>
      <c r="N18" s="620"/>
      <c r="O18" s="565"/>
      <c r="P18" s="566"/>
      <c r="Q18" s="566"/>
      <c r="R18" s="566"/>
      <c r="S18" s="567"/>
      <c r="T18" s="109" t="s">
        <v>132</v>
      </c>
      <c r="U18" s="110"/>
      <c r="V18" s="111"/>
      <c r="W18" s="159" t="str">
        <f>IF(W17="","",VLOOKUP(W17,'様式9-② シフト記号表'!$C$6:$L$47,10,FALSE))</f>
        <v/>
      </c>
      <c r="X18" s="160" t="str">
        <f>IF(X17="","",VLOOKUP(X17,'様式9-② シフト記号表'!$C$6:$L$47,10,FALSE))</f>
        <v/>
      </c>
      <c r="Y18" s="160" t="str">
        <f>IF(Y17="","",VLOOKUP(Y17,'様式9-② シフト記号表'!$C$6:$L$47,10,FALSE))</f>
        <v/>
      </c>
      <c r="Z18" s="160" t="str">
        <f>IF(Z17="","",VLOOKUP(Z17,'様式9-② シフト記号表'!$C$6:$L$47,10,FALSE))</f>
        <v/>
      </c>
      <c r="AA18" s="160" t="str">
        <f>IF(AA17="","",VLOOKUP(AA17,'様式9-② シフト記号表'!$C$6:$L$47,10,FALSE))</f>
        <v/>
      </c>
      <c r="AB18" s="160" t="str">
        <f>IF(AB17="","",VLOOKUP(AB17,'様式9-② シフト記号表'!$C$6:$L$47,10,FALSE))</f>
        <v/>
      </c>
      <c r="AC18" s="161" t="str">
        <f>IF(AC17="","",VLOOKUP(AC17,'様式9-② シフト記号表'!$C$6:$L$47,10,FALSE))</f>
        <v/>
      </c>
      <c r="AD18" s="159" t="str">
        <f>IF(AD17="","",VLOOKUP(AD17,'様式9-② シフト記号表'!$C$6:$L$47,10,FALSE))</f>
        <v/>
      </c>
      <c r="AE18" s="160" t="str">
        <f>IF(AE17="","",VLOOKUP(AE17,'様式9-② シフト記号表'!$C$6:$L$47,10,FALSE))</f>
        <v/>
      </c>
      <c r="AF18" s="160" t="str">
        <f>IF(AF17="","",VLOOKUP(AF17,'様式9-② シフト記号表'!$C$6:$L$47,10,FALSE))</f>
        <v/>
      </c>
      <c r="AG18" s="160" t="str">
        <f>IF(AG17="","",VLOOKUP(AG17,'様式9-② シフト記号表'!$C$6:$L$47,10,FALSE))</f>
        <v/>
      </c>
      <c r="AH18" s="160" t="str">
        <f>IF(AH17="","",VLOOKUP(AH17,'様式9-② シフト記号表'!$C$6:$L$47,10,FALSE))</f>
        <v/>
      </c>
      <c r="AI18" s="160" t="str">
        <f>IF(AI17="","",VLOOKUP(AI17,'様式9-② シフト記号表'!$C$6:$L$47,10,FALSE))</f>
        <v/>
      </c>
      <c r="AJ18" s="161" t="str">
        <f>IF(AJ17="","",VLOOKUP(AJ17,'様式9-② シフト記号表'!$C$6:$L$47,10,FALSE))</f>
        <v/>
      </c>
      <c r="AK18" s="159" t="str">
        <f>IF(AK17="","",VLOOKUP(AK17,'様式9-② シフト記号表'!$C$6:$L$47,10,FALSE))</f>
        <v/>
      </c>
      <c r="AL18" s="160" t="str">
        <f>IF(AL17="","",VLOOKUP(AL17,'様式9-② シフト記号表'!$C$6:$L$47,10,FALSE))</f>
        <v/>
      </c>
      <c r="AM18" s="160" t="str">
        <f>IF(AM17="","",VLOOKUP(AM17,'様式9-② シフト記号表'!$C$6:$L$47,10,FALSE))</f>
        <v/>
      </c>
      <c r="AN18" s="160" t="str">
        <f>IF(AN17="","",VLOOKUP(AN17,'様式9-② シフト記号表'!$C$6:$L$47,10,FALSE))</f>
        <v/>
      </c>
      <c r="AO18" s="160" t="str">
        <f>IF(AO17="","",VLOOKUP(AO17,'様式9-② シフト記号表'!$C$6:$L$47,10,FALSE))</f>
        <v/>
      </c>
      <c r="AP18" s="160" t="str">
        <f>IF(AP17="","",VLOOKUP(AP17,'様式9-② シフト記号表'!$C$6:$L$47,10,FALSE))</f>
        <v/>
      </c>
      <c r="AQ18" s="161" t="str">
        <f>IF(AQ17="","",VLOOKUP(AQ17,'様式9-② シフト記号表'!$C$6:$L$47,10,FALSE))</f>
        <v/>
      </c>
      <c r="AR18" s="159" t="str">
        <f>IF(AR17="","",VLOOKUP(AR17,'様式9-② シフト記号表'!$C$6:$L$47,10,FALSE))</f>
        <v/>
      </c>
      <c r="AS18" s="160" t="str">
        <f>IF(AS17="","",VLOOKUP(AS17,'様式9-② シフト記号表'!$C$6:$L$47,10,FALSE))</f>
        <v/>
      </c>
      <c r="AT18" s="160" t="str">
        <f>IF(AT17="","",VLOOKUP(AT17,'様式9-② シフト記号表'!$C$6:$L$47,10,FALSE))</f>
        <v/>
      </c>
      <c r="AU18" s="160" t="str">
        <f>IF(AU17="","",VLOOKUP(AU17,'様式9-② シフト記号表'!$C$6:$L$47,10,FALSE))</f>
        <v/>
      </c>
      <c r="AV18" s="160" t="str">
        <f>IF(AV17="","",VLOOKUP(AV17,'様式9-② シフト記号表'!$C$6:$L$47,10,FALSE))</f>
        <v/>
      </c>
      <c r="AW18" s="160" t="str">
        <f>IF(AW17="","",VLOOKUP(AW17,'様式9-② シフト記号表'!$C$6:$L$47,10,FALSE))</f>
        <v/>
      </c>
      <c r="AX18" s="161" t="str">
        <f>IF(AX17="","",VLOOKUP(AX17,'様式9-② シフト記号表'!$C$6:$L$47,10,FALSE))</f>
        <v/>
      </c>
      <c r="AY18" s="159" t="str">
        <f>IF(AY17="","",VLOOKUP(AY17,'様式9-② シフト記号表'!$C$6:$L$47,10,FALSE))</f>
        <v/>
      </c>
      <c r="AZ18" s="160" t="str">
        <f>IF(AZ17="","",VLOOKUP(AZ17,'様式9-② シフト記号表'!$C$6:$L$47,10,FALSE))</f>
        <v/>
      </c>
      <c r="BA18" s="160" t="str">
        <f>IF(BA17="","",VLOOKUP(BA17,'様式9-② シフト記号表'!$C$6:$L$47,10,FALSE))</f>
        <v/>
      </c>
      <c r="BB18" s="616">
        <f>IF($BE$3="４週",SUM(W18:AX18),IF($BE$3="暦月",SUM(W18:BA18),""))</f>
        <v>0</v>
      </c>
      <c r="BC18" s="617"/>
      <c r="BD18" s="618">
        <f>IF($BE$3="４週",BB18/4,IF($BE$3="暦月",(BB18/($BE$8/7)),""))</f>
        <v>0</v>
      </c>
      <c r="BE18" s="617"/>
      <c r="BF18" s="613"/>
      <c r="BG18" s="614"/>
      <c r="BH18" s="614"/>
      <c r="BI18" s="614"/>
      <c r="BJ18" s="615"/>
    </row>
    <row r="19" spans="2:62" ht="20.25" customHeight="1" x14ac:dyDescent="0.4">
      <c r="B19" s="586">
        <f>B17+1</f>
        <v>2</v>
      </c>
      <c r="C19" s="588"/>
      <c r="D19" s="589"/>
      <c r="E19" s="151"/>
      <c r="F19" s="152"/>
      <c r="G19" s="151"/>
      <c r="H19" s="152"/>
      <c r="I19" s="592"/>
      <c r="J19" s="593"/>
      <c r="K19" s="596"/>
      <c r="L19" s="597"/>
      <c r="M19" s="597"/>
      <c r="N19" s="589"/>
      <c r="O19" s="565"/>
      <c r="P19" s="566"/>
      <c r="Q19" s="566"/>
      <c r="R19" s="566"/>
      <c r="S19" s="567"/>
      <c r="T19" s="112" t="s">
        <v>18</v>
      </c>
      <c r="U19" s="113"/>
      <c r="V19" s="114"/>
      <c r="W19" s="102"/>
      <c r="X19" s="103"/>
      <c r="Y19" s="103"/>
      <c r="Z19" s="103"/>
      <c r="AA19" s="103"/>
      <c r="AB19" s="103"/>
      <c r="AC19" s="104"/>
      <c r="AD19" s="102"/>
      <c r="AE19" s="103"/>
      <c r="AF19" s="103"/>
      <c r="AG19" s="103"/>
      <c r="AH19" s="103"/>
      <c r="AI19" s="103"/>
      <c r="AJ19" s="104"/>
      <c r="AK19" s="102"/>
      <c r="AL19" s="103"/>
      <c r="AM19" s="103"/>
      <c r="AN19" s="103"/>
      <c r="AO19" s="103"/>
      <c r="AP19" s="103"/>
      <c r="AQ19" s="104"/>
      <c r="AR19" s="102"/>
      <c r="AS19" s="103"/>
      <c r="AT19" s="103"/>
      <c r="AU19" s="103"/>
      <c r="AV19" s="103"/>
      <c r="AW19" s="103"/>
      <c r="AX19" s="104"/>
      <c r="AY19" s="102"/>
      <c r="AZ19" s="103"/>
      <c r="BA19" s="105"/>
      <c r="BB19" s="571"/>
      <c r="BC19" s="572"/>
      <c r="BD19" s="573"/>
      <c r="BE19" s="574"/>
      <c r="BF19" s="575"/>
      <c r="BG19" s="576"/>
      <c r="BH19" s="576"/>
      <c r="BI19" s="576"/>
      <c r="BJ19" s="577"/>
    </row>
    <row r="20" spans="2:62" ht="20.25" customHeight="1" x14ac:dyDescent="0.4">
      <c r="B20" s="606"/>
      <c r="C20" s="619"/>
      <c r="D20" s="620"/>
      <c r="E20" s="149"/>
      <c r="F20" s="150">
        <f>C19</f>
        <v>0</v>
      </c>
      <c r="G20" s="149"/>
      <c r="H20" s="150">
        <f>I19</f>
        <v>0</v>
      </c>
      <c r="I20" s="621"/>
      <c r="J20" s="622"/>
      <c r="K20" s="623"/>
      <c r="L20" s="624"/>
      <c r="M20" s="624"/>
      <c r="N20" s="620"/>
      <c r="O20" s="565"/>
      <c r="P20" s="566"/>
      <c r="Q20" s="566"/>
      <c r="R20" s="566"/>
      <c r="S20" s="567"/>
      <c r="T20" s="109" t="s">
        <v>132</v>
      </c>
      <c r="U20" s="110"/>
      <c r="V20" s="111"/>
      <c r="W20" s="159" t="str">
        <f>IF(W19="","",VLOOKUP(W19,'様式9-② シフト記号表'!$C$6:$L$47,10,FALSE))</f>
        <v/>
      </c>
      <c r="X20" s="160" t="str">
        <f>IF(X19="","",VLOOKUP(X19,'様式9-② シフト記号表'!$C$6:$L$47,10,FALSE))</f>
        <v/>
      </c>
      <c r="Y20" s="160" t="str">
        <f>IF(Y19="","",VLOOKUP(Y19,'様式9-② シフト記号表'!$C$6:$L$47,10,FALSE))</f>
        <v/>
      </c>
      <c r="Z20" s="160" t="str">
        <f>IF(Z19="","",VLOOKUP(Z19,'様式9-② シフト記号表'!$C$6:$L$47,10,FALSE))</f>
        <v/>
      </c>
      <c r="AA20" s="160" t="str">
        <f>IF(AA19="","",VLOOKUP(AA19,'様式9-② シフト記号表'!$C$6:$L$47,10,FALSE))</f>
        <v/>
      </c>
      <c r="AB20" s="160" t="str">
        <f>IF(AB19="","",VLOOKUP(AB19,'様式9-② シフト記号表'!$C$6:$L$47,10,FALSE))</f>
        <v/>
      </c>
      <c r="AC20" s="161" t="str">
        <f>IF(AC19="","",VLOOKUP(AC19,'様式9-② シフト記号表'!$C$6:$L$47,10,FALSE))</f>
        <v/>
      </c>
      <c r="AD20" s="159" t="str">
        <f>IF(AD19="","",VLOOKUP(AD19,'様式9-② シフト記号表'!$C$6:$L$47,10,FALSE))</f>
        <v/>
      </c>
      <c r="AE20" s="160" t="str">
        <f>IF(AE19="","",VLOOKUP(AE19,'様式9-② シフト記号表'!$C$6:$L$47,10,FALSE))</f>
        <v/>
      </c>
      <c r="AF20" s="160" t="str">
        <f>IF(AF19="","",VLOOKUP(AF19,'様式9-② シフト記号表'!$C$6:$L$47,10,FALSE))</f>
        <v/>
      </c>
      <c r="AG20" s="160" t="str">
        <f>IF(AG19="","",VLOOKUP(AG19,'様式9-② シフト記号表'!$C$6:$L$47,10,FALSE))</f>
        <v/>
      </c>
      <c r="AH20" s="160" t="str">
        <f>IF(AH19="","",VLOOKUP(AH19,'様式9-② シフト記号表'!$C$6:$L$47,10,FALSE))</f>
        <v/>
      </c>
      <c r="AI20" s="160" t="str">
        <f>IF(AI19="","",VLOOKUP(AI19,'様式9-② シフト記号表'!$C$6:$L$47,10,FALSE))</f>
        <v/>
      </c>
      <c r="AJ20" s="161" t="str">
        <f>IF(AJ19="","",VLOOKUP(AJ19,'様式9-② シフト記号表'!$C$6:$L$47,10,FALSE))</f>
        <v/>
      </c>
      <c r="AK20" s="159" t="str">
        <f>IF(AK19="","",VLOOKUP(AK19,'様式9-② シフト記号表'!$C$6:$L$47,10,FALSE))</f>
        <v/>
      </c>
      <c r="AL20" s="160" t="str">
        <f>IF(AL19="","",VLOOKUP(AL19,'様式9-② シフト記号表'!$C$6:$L$47,10,FALSE))</f>
        <v/>
      </c>
      <c r="AM20" s="160" t="str">
        <f>IF(AM19="","",VLOOKUP(AM19,'様式9-② シフト記号表'!$C$6:$L$47,10,FALSE))</f>
        <v/>
      </c>
      <c r="AN20" s="160" t="str">
        <f>IF(AN19="","",VLOOKUP(AN19,'様式9-② シフト記号表'!$C$6:$L$47,10,FALSE))</f>
        <v/>
      </c>
      <c r="AO20" s="160" t="str">
        <f>IF(AO19="","",VLOOKUP(AO19,'様式9-② シフト記号表'!$C$6:$L$47,10,FALSE))</f>
        <v/>
      </c>
      <c r="AP20" s="160" t="str">
        <f>IF(AP19="","",VLOOKUP(AP19,'様式9-② シフト記号表'!$C$6:$L$47,10,FALSE))</f>
        <v/>
      </c>
      <c r="AQ20" s="161" t="str">
        <f>IF(AQ19="","",VLOOKUP(AQ19,'様式9-② シフト記号表'!$C$6:$L$47,10,FALSE))</f>
        <v/>
      </c>
      <c r="AR20" s="159" t="str">
        <f>IF(AR19="","",VLOOKUP(AR19,'様式9-② シフト記号表'!$C$6:$L$47,10,FALSE))</f>
        <v/>
      </c>
      <c r="AS20" s="160" t="str">
        <f>IF(AS19="","",VLOOKUP(AS19,'様式9-② シフト記号表'!$C$6:$L$47,10,FALSE))</f>
        <v/>
      </c>
      <c r="AT20" s="160" t="str">
        <f>IF(AT19="","",VLOOKUP(AT19,'様式9-② シフト記号表'!$C$6:$L$47,10,FALSE))</f>
        <v/>
      </c>
      <c r="AU20" s="160" t="str">
        <f>IF(AU19="","",VLOOKUP(AU19,'様式9-② シフト記号表'!$C$6:$L$47,10,FALSE))</f>
        <v/>
      </c>
      <c r="AV20" s="160" t="str">
        <f>IF(AV19="","",VLOOKUP(AV19,'様式9-② シフト記号表'!$C$6:$L$47,10,FALSE))</f>
        <v/>
      </c>
      <c r="AW20" s="160" t="str">
        <f>IF(AW19="","",VLOOKUP(AW19,'様式9-② シフト記号表'!$C$6:$L$47,10,FALSE))</f>
        <v/>
      </c>
      <c r="AX20" s="161" t="str">
        <f>IF(AX19="","",VLOOKUP(AX19,'様式9-② シフト記号表'!$C$6:$L$47,10,FALSE))</f>
        <v/>
      </c>
      <c r="AY20" s="159" t="str">
        <f>IF(AY19="","",VLOOKUP(AY19,'様式9-② シフト記号表'!$C$6:$L$47,10,FALSE))</f>
        <v/>
      </c>
      <c r="AZ20" s="160" t="str">
        <f>IF(AZ19="","",VLOOKUP(AZ19,'様式9-② シフト記号表'!$C$6:$L$47,10,FALSE))</f>
        <v/>
      </c>
      <c r="BA20" s="160" t="str">
        <f>IF(BA19="","",VLOOKUP(BA19,'様式9-② シフト記号表'!$C$6:$L$47,10,FALSE))</f>
        <v/>
      </c>
      <c r="BB20" s="616">
        <f>IF($BE$3="４週",SUM(W20:AX20),IF($BE$3="暦月",SUM(W20:BA20),""))</f>
        <v>0</v>
      </c>
      <c r="BC20" s="617"/>
      <c r="BD20" s="618">
        <f>IF($BE$3="４週",BB20/4,IF($BE$3="暦月",(BB20/($BE$8/7)),""))</f>
        <v>0</v>
      </c>
      <c r="BE20" s="617"/>
      <c r="BF20" s="613"/>
      <c r="BG20" s="614"/>
      <c r="BH20" s="614"/>
      <c r="BI20" s="614"/>
      <c r="BJ20" s="615"/>
    </row>
    <row r="21" spans="2:62" ht="20.25" customHeight="1" x14ac:dyDescent="0.4">
      <c r="B21" s="586">
        <f>B19+1</f>
        <v>3</v>
      </c>
      <c r="C21" s="588"/>
      <c r="D21" s="589"/>
      <c r="E21" s="149"/>
      <c r="F21" s="150"/>
      <c r="G21" s="149"/>
      <c r="H21" s="150"/>
      <c r="I21" s="592"/>
      <c r="J21" s="593"/>
      <c r="K21" s="596"/>
      <c r="L21" s="597"/>
      <c r="M21" s="597"/>
      <c r="N21" s="589"/>
      <c r="O21" s="565"/>
      <c r="P21" s="566"/>
      <c r="Q21" s="566"/>
      <c r="R21" s="566"/>
      <c r="S21" s="567"/>
      <c r="T21" s="112" t="s">
        <v>18</v>
      </c>
      <c r="U21" s="113"/>
      <c r="V21" s="114"/>
      <c r="W21" s="102"/>
      <c r="X21" s="103"/>
      <c r="Y21" s="103"/>
      <c r="Z21" s="103"/>
      <c r="AA21" s="103"/>
      <c r="AB21" s="103"/>
      <c r="AC21" s="104"/>
      <c r="AD21" s="102"/>
      <c r="AE21" s="103"/>
      <c r="AF21" s="103"/>
      <c r="AG21" s="103"/>
      <c r="AH21" s="103"/>
      <c r="AI21" s="103"/>
      <c r="AJ21" s="104"/>
      <c r="AK21" s="102"/>
      <c r="AL21" s="103"/>
      <c r="AM21" s="103"/>
      <c r="AN21" s="103"/>
      <c r="AO21" s="103"/>
      <c r="AP21" s="103"/>
      <c r="AQ21" s="104"/>
      <c r="AR21" s="102"/>
      <c r="AS21" s="103"/>
      <c r="AT21" s="103"/>
      <c r="AU21" s="103"/>
      <c r="AV21" s="103"/>
      <c r="AW21" s="103"/>
      <c r="AX21" s="104"/>
      <c r="AY21" s="102"/>
      <c r="AZ21" s="103"/>
      <c r="BA21" s="105"/>
      <c r="BB21" s="571"/>
      <c r="BC21" s="572"/>
      <c r="BD21" s="573"/>
      <c r="BE21" s="574"/>
      <c r="BF21" s="575"/>
      <c r="BG21" s="576"/>
      <c r="BH21" s="576"/>
      <c r="BI21" s="576"/>
      <c r="BJ21" s="577"/>
    </row>
    <row r="22" spans="2:62" ht="20.25" customHeight="1" x14ac:dyDescent="0.4">
      <c r="B22" s="606"/>
      <c r="C22" s="619"/>
      <c r="D22" s="620"/>
      <c r="E22" s="149"/>
      <c r="F22" s="150">
        <f>C21</f>
        <v>0</v>
      </c>
      <c r="G22" s="149"/>
      <c r="H22" s="150">
        <f>I21</f>
        <v>0</v>
      </c>
      <c r="I22" s="621"/>
      <c r="J22" s="622"/>
      <c r="K22" s="623"/>
      <c r="L22" s="624"/>
      <c r="M22" s="624"/>
      <c r="N22" s="620"/>
      <c r="O22" s="565"/>
      <c r="P22" s="566"/>
      <c r="Q22" s="566"/>
      <c r="R22" s="566"/>
      <c r="S22" s="567"/>
      <c r="T22" s="109" t="s">
        <v>132</v>
      </c>
      <c r="U22" s="110"/>
      <c r="V22" s="111"/>
      <c r="W22" s="159" t="str">
        <f>IF(W21="","",VLOOKUP(W21,'様式9-② シフト記号表'!$C$6:$L$47,10,FALSE))</f>
        <v/>
      </c>
      <c r="X22" s="160" t="str">
        <f>IF(X21="","",VLOOKUP(X21,'様式9-② シフト記号表'!$C$6:$L$47,10,FALSE))</f>
        <v/>
      </c>
      <c r="Y22" s="160" t="str">
        <f>IF(Y21="","",VLOOKUP(Y21,'様式9-② シフト記号表'!$C$6:$L$47,10,FALSE))</f>
        <v/>
      </c>
      <c r="Z22" s="160" t="str">
        <f>IF(Z21="","",VLOOKUP(Z21,'様式9-② シフト記号表'!$C$6:$L$47,10,FALSE))</f>
        <v/>
      </c>
      <c r="AA22" s="160" t="str">
        <f>IF(AA21="","",VLOOKUP(AA21,'様式9-② シフト記号表'!$C$6:$L$47,10,FALSE))</f>
        <v/>
      </c>
      <c r="AB22" s="160" t="str">
        <f>IF(AB21="","",VLOOKUP(AB21,'様式9-② シフト記号表'!$C$6:$L$47,10,FALSE))</f>
        <v/>
      </c>
      <c r="AC22" s="161" t="str">
        <f>IF(AC21="","",VLOOKUP(AC21,'様式9-② シフト記号表'!$C$6:$L$47,10,FALSE))</f>
        <v/>
      </c>
      <c r="AD22" s="159" t="str">
        <f>IF(AD21="","",VLOOKUP(AD21,'様式9-② シフト記号表'!$C$6:$L$47,10,FALSE))</f>
        <v/>
      </c>
      <c r="AE22" s="160" t="str">
        <f>IF(AE21="","",VLOOKUP(AE21,'様式9-② シフト記号表'!$C$6:$L$47,10,FALSE))</f>
        <v/>
      </c>
      <c r="AF22" s="160" t="str">
        <f>IF(AF21="","",VLOOKUP(AF21,'様式9-② シフト記号表'!$C$6:$L$47,10,FALSE))</f>
        <v/>
      </c>
      <c r="AG22" s="160" t="str">
        <f>IF(AG21="","",VLOOKUP(AG21,'様式9-② シフト記号表'!$C$6:$L$47,10,FALSE))</f>
        <v/>
      </c>
      <c r="AH22" s="160" t="str">
        <f>IF(AH21="","",VLOOKUP(AH21,'様式9-② シフト記号表'!$C$6:$L$47,10,FALSE))</f>
        <v/>
      </c>
      <c r="AI22" s="160" t="str">
        <f>IF(AI21="","",VLOOKUP(AI21,'様式9-② シフト記号表'!$C$6:$L$47,10,FALSE))</f>
        <v/>
      </c>
      <c r="AJ22" s="161" t="str">
        <f>IF(AJ21="","",VLOOKUP(AJ21,'様式9-② シフト記号表'!$C$6:$L$47,10,FALSE))</f>
        <v/>
      </c>
      <c r="AK22" s="159" t="str">
        <f>IF(AK21="","",VLOOKUP(AK21,'様式9-② シフト記号表'!$C$6:$L$47,10,FALSE))</f>
        <v/>
      </c>
      <c r="AL22" s="160" t="str">
        <f>IF(AL21="","",VLOOKUP(AL21,'様式9-② シフト記号表'!$C$6:$L$47,10,FALSE))</f>
        <v/>
      </c>
      <c r="AM22" s="160" t="str">
        <f>IF(AM21="","",VLOOKUP(AM21,'様式9-② シフト記号表'!$C$6:$L$47,10,FALSE))</f>
        <v/>
      </c>
      <c r="AN22" s="160" t="str">
        <f>IF(AN21="","",VLOOKUP(AN21,'様式9-② シフト記号表'!$C$6:$L$47,10,FALSE))</f>
        <v/>
      </c>
      <c r="AO22" s="160" t="str">
        <f>IF(AO21="","",VLOOKUP(AO21,'様式9-② シフト記号表'!$C$6:$L$47,10,FALSE))</f>
        <v/>
      </c>
      <c r="AP22" s="160" t="str">
        <f>IF(AP21="","",VLOOKUP(AP21,'様式9-② シフト記号表'!$C$6:$L$47,10,FALSE))</f>
        <v/>
      </c>
      <c r="AQ22" s="161" t="str">
        <f>IF(AQ21="","",VLOOKUP(AQ21,'様式9-② シフト記号表'!$C$6:$L$47,10,FALSE))</f>
        <v/>
      </c>
      <c r="AR22" s="159" t="str">
        <f>IF(AR21="","",VLOOKUP(AR21,'様式9-② シフト記号表'!$C$6:$L$47,10,FALSE))</f>
        <v/>
      </c>
      <c r="AS22" s="160" t="str">
        <f>IF(AS21="","",VLOOKUP(AS21,'様式9-② シフト記号表'!$C$6:$L$47,10,FALSE))</f>
        <v/>
      </c>
      <c r="AT22" s="160" t="str">
        <f>IF(AT21="","",VLOOKUP(AT21,'様式9-② シフト記号表'!$C$6:$L$47,10,FALSE))</f>
        <v/>
      </c>
      <c r="AU22" s="160" t="str">
        <f>IF(AU21="","",VLOOKUP(AU21,'様式9-② シフト記号表'!$C$6:$L$47,10,FALSE))</f>
        <v/>
      </c>
      <c r="AV22" s="160" t="str">
        <f>IF(AV21="","",VLOOKUP(AV21,'様式9-② シフト記号表'!$C$6:$L$47,10,FALSE))</f>
        <v/>
      </c>
      <c r="AW22" s="160" t="str">
        <f>IF(AW21="","",VLOOKUP(AW21,'様式9-② シフト記号表'!$C$6:$L$47,10,FALSE))</f>
        <v/>
      </c>
      <c r="AX22" s="161" t="str">
        <f>IF(AX21="","",VLOOKUP(AX21,'様式9-② シフト記号表'!$C$6:$L$47,10,FALSE))</f>
        <v/>
      </c>
      <c r="AY22" s="159" t="str">
        <f>IF(AY21="","",VLOOKUP(AY21,'様式9-② シフト記号表'!$C$6:$L$47,10,FALSE))</f>
        <v/>
      </c>
      <c r="AZ22" s="160" t="str">
        <f>IF(AZ21="","",VLOOKUP(AZ21,'様式9-② シフト記号表'!$C$6:$L$47,10,FALSE))</f>
        <v/>
      </c>
      <c r="BA22" s="160" t="str">
        <f>IF(BA21="","",VLOOKUP(BA21,'様式9-② シフト記号表'!$C$6:$L$47,10,FALSE))</f>
        <v/>
      </c>
      <c r="BB22" s="616">
        <f>IF($BE$3="４週",SUM(W22:AX22),IF($BE$3="暦月",SUM(W22:BA22),""))</f>
        <v>0</v>
      </c>
      <c r="BC22" s="617"/>
      <c r="BD22" s="618">
        <f>IF($BE$3="４週",BB22/4,IF($BE$3="暦月",(BB22/($BE$8/7)),""))</f>
        <v>0</v>
      </c>
      <c r="BE22" s="617"/>
      <c r="BF22" s="613"/>
      <c r="BG22" s="614"/>
      <c r="BH22" s="614"/>
      <c r="BI22" s="614"/>
      <c r="BJ22" s="615"/>
    </row>
    <row r="23" spans="2:62" ht="20.25" customHeight="1" x14ac:dyDescent="0.4">
      <c r="B23" s="586">
        <f>B21+1</f>
        <v>4</v>
      </c>
      <c r="C23" s="588"/>
      <c r="D23" s="589"/>
      <c r="E23" s="149"/>
      <c r="F23" s="150"/>
      <c r="G23" s="149"/>
      <c r="H23" s="150"/>
      <c r="I23" s="592"/>
      <c r="J23" s="593"/>
      <c r="K23" s="596"/>
      <c r="L23" s="597"/>
      <c r="M23" s="597"/>
      <c r="N23" s="589"/>
      <c r="O23" s="565"/>
      <c r="P23" s="566"/>
      <c r="Q23" s="566"/>
      <c r="R23" s="566"/>
      <c r="S23" s="567"/>
      <c r="T23" s="112" t="s">
        <v>18</v>
      </c>
      <c r="U23" s="113"/>
      <c r="V23" s="114"/>
      <c r="W23" s="102"/>
      <c r="X23" s="103"/>
      <c r="Y23" s="103"/>
      <c r="Z23" s="103"/>
      <c r="AA23" s="103"/>
      <c r="AB23" s="103"/>
      <c r="AC23" s="104"/>
      <c r="AD23" s="102"/>
      <c r="AE23" s="103"/>
      <c r="AF23" s="103"/>
      <c r="AG23" s="103"/>
      <c r="AH23" s="103"/>
      <c r="AI23" s="103"/>
      <c r="AJ23" s="104"/>
      <c r="AK23" s="102"/>
      <c r="AL23" s="103"/>
      <c r="AM23" s="103"/>
      <c r="AN23" s="103"/>
      <c r="AO23" s="103"/>
      <c r="AP23" s="103"/>
      <c r="AQ23" s="104"/>
      <c r="AR23" s="102"/>
      <c r="AS23" s="103"/>
      <c r="AT23" s="103"/>
      <c r="AU23" s="103"/>
      <c r="AV23" s="103"/>
      <c r="AW23" s="103"/>
      <c r="AX23" s="104"/>
      <c r="AY23" s="102"/>
      <c r="AZ23" s="103"/>
      <c r="BA23" s="105"/>
      <c r="BB23" s="571"/>
      <c r="BC23" s="572"/>
      <c r="BD23" s="573"/>
      <c r="BE23" s="574"/>
      <c r="BF23" s="575"/>
      <c r="BG23" s="576"/>
      <c r="BH23" s="576"/>
      <c r="BI23" s="576"/>
      <c r="BJ23" s="577"/>
    </row>
    <row r="24" spans="2:62" ht="20.25" customHeight="1" x14ac:dyDescent="0.4">
      <c r="B24" s="606"/>
      <c r="C24" s="619"/>
      <c r="D24" s="620"/>
      <c r="E24" s="149"/>
      <c r="F24" s="150">
        <f>C23</f>
        <v>0</v>
      </c>
      <c r="G24" s="149"/>
      <c r="H24" s="150">
        <f>I23</f>
        <v>0</v>
      </c>
      <c r="I24" s="621"/>
      <c r="J24" s="622"/>
      <c r="K24" s="623"/>
      <c r="L24" s="624"/>
      <c r="M24" s="624"/>
      <c r="N24" s="620"/>
      <c r="O24" s="565"/>
      <c r="P24" s="566"/>
      <c r="Q24" s="566"/>
      <c r="R24" s="566"/>
      <c r="S24" s="567"/>
      <c r="T24" s="109" t="s">
        <v>132</v>
      </c>
      <c r="U24" s="110"/>
      <c r="V24" s="111"/>
      <c r="W24" s="159" t="str">
        <f>IF(W23="","",VLOOKUP(W23,'様式9-② シフト記号表'!$C$6:$L$47,10,FALSE))</f>
        <v/>
      </c>
      <c r="X24" s="160" t="str">
        <f>IF(X23="","",VLOOKUP(X23,'様式9-② シフト記号表'!$C$6:$L$47,10,FALSE))</f>
        <v/>
      </c>
      <c r="Y24" s="160" t="str">
        <f>IF(Y23="","",VLOOKUP(Y23,'様式9-② シフト記号表'!$C$6:$L$47,10,FALSE))</f>
        <v/>
      </c>
      <c r="Z24" s="160" t="str">
        <f>IF(Z23="","",VLOOKUP(Z23,'様式9-② シフト記号表'!$C$6:$L$47,10,FALSE))</f>
        <v/>
      </c>
      <c r="AA24" s="160" t="str">
        <f>IF(AA23="","",VLOOKUP(AA23,'様式9-② シフト記号表'!$C$6:$L$47,10,FALSE))</f>
        <v/>
      </c>
      <c r="AB24" s="160" t="str">
        <f>IF(AB23="","",VLOOKUP(AB23,'様式9-② シフト記号表'!$C$6:$L$47,10,FALSE))</f>
        <v/>
      </c>
      <c r="AC24" s="161" t="str">
        <f>IF(AC23="","",VLOOKUP(AC23,'様式9-② シフト記号表'!$C$6:$L$47,10,FALSE))</f>
        <v/>
      </c>
      <c r="AD24" s="159" t="str">
        <f>IF(AD23="","",VLOOKUP(AD23,'様式9-② シフト記号表'!$C$6:$L$47,10,FALSE))</f>
        <v/>
      </c>
      <c r="AE24" s="160" t="str">
        <f>IF(AE23="","",VLOOKUP(AE23,'様式9-② シフト記号表'!$C$6:$L$47,10,FALSE))</f>
        <v/>
      </c>
      <c r="AF24" s="160" t="str">
        <f>IF(AF23="","",VLOOKUP(AF23,'様式9-② シフト記号表'!$C$6:$L$47,10,FALSE))</f>
        <v/>
      </c>
      <c r="AG24" s="160" t="str">
        <f>IF(AG23="","",VLOOKUP(AG23,'様式9-② シフト記号表'!$C$6:$L$47,10,FALSE))</f>
        <v/>
      </c>
      <c r="AH24" s="160" t="str">
        <f>IF(AH23="","",VLOOKUP(AH23,'様式9-② シフト記号表'!$C$6:$L$47,10,FALSE))</f>
        <v/>
      </c>
      <c r="AI24" s="160" t="str">
        <f>IF(AI23="","",VLOOKUP(AI23,'様式9-② シフト記号表'!$C$6:$L$47,10,FALSE))</f>
        <v/>
      </c>
      <c r="AJ24" s="161" t="str">
        <f>IF(AJ23="","",VLOOKUP(AJ23,'様式9-② シフト記号表'!$C$6:$L$47,10,FALSE))</f>
        <v/>
      </c>
      <c r="AK24" s="159" t="str">
        <f>IF(AK23="","",VLOOKUP(AK23,'様式9-② シフト記号表'!$C$6:$L$47,10,FALSE))</f>
        <v/>
      </c>
      <c r="AL24" s="160" t="str">
        <f>IF(AL23="","",VLOOKUP(AL23,'様式9-② シフト記号表'!$C$6:$L$47,10,FALSE))</f>
        <v/>
      </c>
      <c r="AM24" s="160" t="str">
        <f>IF(AM23="","",VLOOKUP(AM23,'様式9-② シフト記号表'!$C$6:$L$47,10,FALSE))</f>
        <v/>
      </c>
      <c r="AN24" s="160" t="str">
        <f>IF(AN23="","",VLOOKUP(AN23,'様式9-② シフト記号表'!$C$6:$L$47,10,FALSE))</f>
        <v/>
      </c>
      <c r="AO24" s="160" t="str">
        <f>IF(AO23="","",VLOOKUP(AO23,'様式9-② シフト記号表'!$C$6:$L$47,10,FALSE))</f>
        <v/>
      </c>
      <c r="AP24" s="160" t="str">
        <f>IF(AP23="","",VLOOKUP(AP23,'様式9-② シフト記号表'!$C$6:$L$47,10,FALSE))</f>
        <v/>
      </c>
      <c r="AQ24" s="161" t="str">
        <f>IF(AQ23="","",VLOOKUP(AQ23,'様式9-② シフト記号表'!$C$6:$L$47,10,FALSE))</f>
        <v/>
      </c>
      <c r="AR24" s="159" t="str">
        <f>IF(AR23="","",VLOOKUP(AR23,'様式9-② シフト記号表'!$C$6:$L$47,10,FALSE))</f>
        <v/>
      </c>
      <c r="AS24" s="160" t="str">
        <f>IF(AS23="","",VLOOKUP(AS23,'様式9-② シフト記号表'!$C$6:$L$47,10,FALSE))</f>
        <v/>
      </c>
      <c r="AT24" s="160" t="str">
        <f>IF(AT23="","",VLOOKUP(AT23,'様式9-② シフト記号表'!$C$6:$L$47,10,FALSE))</f>
        <v/>
      </c>
      <c r="AU24" s="160" t="str">
        <f>IF(AU23="","",VLOOKUP(AU23,'様式9-② シフト記号表'!$C$6:$L$47,10,FALSE))</f>
        <v/>
      </c>
      <c r="AV24" s="160" t="str">
        <f>IF(AV23="","",VLOOKUP(AV23,'様式9-② シフト記号表'!$C$6:$L$47,10,FALSE))</f>
        <v/>
      </c>
      <c r="AW24" s="160" t="str">
        <f>IF(AW23="","",VLOOKUP(AW23,'様式9-② シフト記号表'!$C$6:$L$47,10,FALSE))</f>
        <v/>
      </c>
      <c r="AX24" s="161" t="str">
        <f>IF(AX23="","",VLOOKUP(AX23,'様式9-② シフト記号表'!$C$6:$L$47,10,FALSE))</f>
        <v/>
      </c>
      <c r="AY24" s="159" t="str">
        <f>IF(AY23="","",VLOOKUP(AY23,'様式9-② シフト記号表'!$C$6:$L$47,10,FALSE))</f>
        <v/>
      </c>
      <c r="AZ24" s="160" t="str">
        <f>IF(AZ23="","",VLOOKUP(AZ23,'様式9-② シフト記号表'!$C$6:$L$47,10,FALSE))</f>
        <v/>
      </c>
      <c r="BA24" s="160" t="str">
        <f>IF(BA23="","",VLOOKUP(BA23,'様式9-② シフト記号表'!$C$6:$L$47,10,FALSE))</f>
        <v/>
      </c>
      <c r="BB24" s="616">
        <f>IF($BE$3="４週",SUM(W24:AX24),IF($BE$3="暦月",SUM(W24:BA24),""))</f>
        <v>0</v>
      </c>
      <c r="BC24" s="617"/>
      <c r="BD24" s="618">
        <f>IF($BE$3="４週",BB24/4,IF($BE$3="暦月",(BB24/($BE$8/7)),""))</f>
        <v>0</v>
      </c>
      <c r="BE24" s="617"/>
      <c r="BF24" s="613"/>
      <c r="BG24" s="614"/>
      <c r="BH24" s="614"/>
      <c r="BI24" s="614"/>
      <c r="BJ24" s="615"/>
    </row>
    <row r="25" spans="2:62" ht="20.25" customHeight="1" x14ac:dyDescent="0.4">
      <c r="B25" s="586">
        <f>B23+1</f>
        <v>5</v>
      </c>
      <c r="C25" s="588"/>
      <c r="D25" s="589"/>
      <c r="E25" s="149"/>
      <c r="F25" s="150"/>
      <c r="G25" s="149"/>
      <c r="H25" s="150"/>
      <c r="I25" s="592"/>
      <c r="J25" s="593"/>
      <c r="K25" s="596"/>
      <c r="L25" s="597"/>
      <c r="M25" s="597"/>
      <c r="N25" s="589"/>
      <c r="O25" s="565"/>
      <c r="P25" s="566"/>
      <c r="Q25" s="566"/>
      <c r="R25" s="566"/>
      <c r="S25" s="567"/>
      <c r="T25" s="112" t="s">
        <v>18</v>
      </c>
      <c r="U25" s="113"/>
      <c r="V25" s="114"/>
      <c r="W25" s="102"/>
      <c r="X25" s="103"/>
      <c r="Y25" s="103"/>
      <c r="Z25" s="103"/>
      <c r="AA25" s="103"/>
      <c r="AB25" s="103"/>
      <c r="AC25" s="104"/>
      <c r="AD25" s="102"/>
      <c r="AE25" s="103"/>
      <c r="AF25" s="103"/>
      <c r="AG25" s="103"/>
      <c r="AH25" s="103"/>
      <c r="AI25" s="103"/>
      <c r="AJ25" s="104"/>
      <c r="AK25" s="102"/>
      <c r="AL25" s="103"/>
      <c r="AM25" s="103"/>
      <c r="AN25" s="103"/>
      <c r="AO25" s="103"/>
      <c r="AP25" s="103"/>
      <c r="AQ25" s="104"/>
      <c r="AR25" s="102"/>
      <c r="AS25" s="103"/>
      <c r="AT25" s="103"/>
      <c r="AU25" s="103"/>
      <c r="AV25" s="103"/>
      <c r="AW25" s="103"/>
      <c r="AX25" s="104"/>
      <c r="AY25" s="102"/>
      <c r="AZ25" s="103"/>
      <c r="BA25" s="105"/>
      <c r="BB25" s="571"/>
      <c r="BC25" s="572"/>
      <c r="BD25" s="573"/>
      <c r="BE25" s="574"/>
      <c r="BF25" s="575"/>
      <c r="BG25" s="576"/>
      <c r="BH25" s="576"/>
      <c r="BI25" s="576"/>
      <c r="BJ25" s="577"/>
    </row>
    <row r="26" spans="2:62" ht="20.25" customHeight="1" x14ac:dyDescent="0.4">
      <c r="B26" s="606"/>
      <c r="C26" s="619"/>
      <c r="D26" s="620"/>
      <c r="E26" s="149"/>
      <c r="F26" s="150">
        <f>C25</f>
        <v>0</v>
      </c>
      <c r="G26" s="149"/>
      <c r="H26" s="150">
        <f>I25</f>
        <v>0</v>
      </c>
      <c r="I26" s="621"/>
      <c r="J26" s="622"/>
      <c r="K26" s="623"/>
      <c r="L26" s="624"/>
      <c r="M26" s="624"/>
      <c r="N26" s="620"/>
      <c r="O26" s="565"/>
      <c r="P26" s="566"/>
      <c r="Q26" s="566"/>
      <c r="R26" s="566"/>
      <c r="S26" s="567"/>
      <c r="T26" s="171" t="s">
        <v>132</v>
      </c>
      <c r="U26" s="117"/>
      <c r="V26" s="172"/>
      <c r="W26" s="159" t="str">
        <f>IF(W25="","",VLOOKUP(W25,'様式9-② シフト記号表'!$C$6:$L$47,10,FALSE))</f>
        <v/>
      </c>
      <c r="X26" s="160" t="str">
        <f>IF(X25="","",VLOOKUP(X25,'様式9-② シフト記号表'!$C$6:$L$47,10,FALSE))</f>
        <v/>
      </c>
      <c r="Y26" s="160" t="str">
        <f>IF(Y25="","",VLOOKUP(Y25,'様式9-② シフト記号表'!$C$6:$L$47,10,FALSE))</f>
        <v/>
      </c>
      <c r="Z26" s="160" t="str">
        <f>IF(Z25="","",VLOOKUP(Z25,'様式9-② シフト記号表'!$C$6:$L$47,10,FALSE))</f>
        <v/>
      </c>
      <c r="AA26" s="160" t="str">
        <f>IF(AA25="","",VLOOKUP(AA25,'様式9-② シフト記号表'!$C$6:$L$47,10,FALSE))</f>
        <v/>
      </c>
      <c r="AB26" s="160" t="str">
        <f>IF(AB25="","",VLOOKUP(AB25,'様式9-② シフト記号表'!$C$6:$L$47,10,FALSE))</f>
        <v/>
      </c>
      <c r="AC26" s="161" t="str">
        <f>IF(AC25="","",VLOOKUP(AC25,'様式9-② シフト記号表'!$C$6:$L$47,10,FALSE))</f>
        <v/>
      </c>
      <c r="AD26" s="159" t="str">
        <f>IF(AD25="","",VLOOKUP(AD25,'様式9-② シフト記号表'!$C$6:$L$47,10,FALSE))</f>
        <v/>
      </c>
      <c r="AE26" s="160" t="str">
        <f>IF(AE25="","",VLOOKUP(AE25,'様式9-② シフト記号表'!$C$6:$L$47,10,FALSE))</f>
        <v/>
      </c>
      <c r="AF26" s="160" t="str">
        <f>IF(AF25="","",VLOOKUP(AF25,'様式9-② シフト記号表'!$C$6:$L$47,10,FALSE))</f>
        <v/>
      </c>
      <c r="AG26" s="160" t="str">
        <f>IF(AG25="","",VLOOKUP(AG25,'様式9-② シフト記号表'!$C$6:$L$47,10,FALSE))</f>
        <v/>
      </c>
      <c r="AH26" s="160" t="str">
        <f>IF(AH25="","",VLOOKUP(AH25,'様式9-② シフト記号表'!$C$6:$L$47,10,FALSE))</f>
        <v/>
      </c>
      <c r="AI26" s="160" t="str">
        <f>IF(AI25="","",VLOOKUP(AI25,'様式9-② シフト記号表'!$C$6:$L$47,10,FALSE))</f>
        <v/>
      </c>
      <c r="AJ26" s="161" t="str">
        <f>IF(AJ25="","",VLOOKUP(AJ25,'様式9-② シフト記号表'!$C$6:$L$47,10,FALSE))</f>
        <v/>
      </c>
      <c r="AK26" s="159" t="str">
        <f>IF(AK25="","",VLOOKUP(AK25,'様式9-② シフト記号表'!$C$6:$L$47,10,FALSE))</f>
        <v/>
      </c>
      <c r="AL26" s="160" t="str">
        <f>IF(AL25="","",VLOOKUP(AL25,'様式9-② シフト記号表'!$C$6:$L$47,10,FALSE))</f>
        <v/>
      </c>
      <c r="AM26" s="160" t="str">
        <f>IF(AM25="","",VLOOKUP(AM25,'様式9-② シフト記号表'!$C$6:$L$47,10,FALSE))</f>
        <v/>
      </c>
      <c r="AN26" s="160" t="str">
        <f>IF(AN25="","",VLOOKUP(AN25,'様式9-② シフト記号表'!$C$6:$L$47,10,FALSE))</f>
        <v/>
      </c>
      <c r="AO26" s="160" t="str">
        <f>IF(AO25="","",VLOOKUP(AO25,'様式9-② シフト記号表'!$C$6:$L$47,10,FALSE))</f>
        <v/>
      </c>
      <c r="AP26" s="160" t="str">
        <f>IF(AP25="","",VLOOKUP(AP25,'様式9-② シフト記号表'!$C$6:$L$47,10,FALSE))</f>
        <v/>
      </c>
      <c r="AQ26" s="161" t="str">
        <f>IF(AQ25="","",VLOOKUP(AQ25,'様式9-② シフト記号表'!$C$6:$L$47,10,FALSE))</f>
        <v/>
      </c>
      <c r="AR26" s="159" t="str">
        <f>IF(AR25="","",VLOOKUP(AR25,'様式9-② シフト記号表'!$C$6:$L$47,10,FALSE))</f>
        <v/>
      </c>
      <c r="AS26" s="160" t="str">
        <f>IF(AS25="","",VLOOKUP(AS25,'様式9-② シフト記号表'!$C$6:$L$47,10,FALSE))</f>
        <v/>
      </c>
      <c r="AT26" s="160" t="str">
        <f>IF(AT25="","",VLOOKUP(AT25,'様式9-② シフト記号表'!$C$6:$L$47,10,FALSE))</f>
        <v/>
      </c>
      <c r="AU26" s="160" t="str">
        <f>IF(AU25="","",VLOOKUP(AU25,'様式9-② シフト記号表'!$C$6:$L$47,10,FALSE))</f>
        <v/>
      </c>
      <c r="AV26" s="160" t="str">
        <f>IF(AV25="","",VLOOKUP(AV25,'様式9-② シフト記号表'!$C$6:$L$47,10,FALSE))</f>
        <v/>
      </c>
      <c r="AW26" s="160" t="str">
        <f>IF(AW25="","",VLOOKUP(AW25,'様式9-② シフト記号表'!$C$6:$L$47,10,FALSE))</f>
        <v/>
      </c>
      <c r="AX26" s="161" t="str">
        <f>IF(AX25="","",VLOOKUP(AX25,'様式9-② シフト記号表'!$C$6:$L$47,10,FALSE))</f>
        <v/>
      </c>
      <c r="AY26" s="159" t="str">
        <f>IF(AY25="","",VLOOKUP(AY25,'様式9-② シフト記号表'!$C$6:$L$47,10,FALSE))</f>
        <v/>
      </c>
      <c r="AZ26" s="160" t="str">
        <f>IF(AZ25="","",VLOOKUP(AZ25,'様式9-② シフト記号表'!$C$6:$L$47,10,FALSE))</f>
        <v/>
      </c>
      <c r="BA26" s="160" t="str">
        <f>IF(BA25="","",VLOOKUP(BA25,'様式9-② シフト記号表'!$C$6:$L$47,10,FALSE))</f>
        <v/>
      </c>
      <c r="BB26" s="616">
        <f>IF($BE$3="４週",SUM(W26:AX26),IF($BE$3="暦月",SUM(W26:BA26),""))</f>
        <v>0</v>
      </c>
      <c r="BC26" s="617"/>
      <c r="BD26" s="618">
        <f>IF($BE$3="４週",BB26/4,IF($BE$3="暦月",(BB26/($BE$8/7)),""))</f>
        <v>0</v>
      </c>
      <c r="BE26" s="617"/>
      <c r="BF26" s="613"/>
      <c r="BG26" s="614"/>
      <c r="BH26" s="614"/>
      <c r="BI26" s="614"/>
      <c r="BJ26" s="615"/>
    </row>
    <row r="27" spans="2:62" ht="20.25" customHeight="1" x14ac:dyDescent="0.4">
      <c r="B27" s="586">
        <f>B25+1</f>
        <v>6</v>
      </c>
      <c r="C27" s="588"/>
      <c r="D27" s="589"/>
      <c r="E27" s="149"/>
      <c r="F27" s="150"/>
      <c r="G27" s="149"/>
      <c r="H27" s="150"/>
      <c r="I27" s="592"/>
      <c r="J27" s="593"/>
      <c r="K27" s="596"/>
      <c r="L27" s="597"/>
      <c r="M27" s="597"/>
      <c r="N27" s="589"/>
      <c r="O27" s="565"/>
      <c r="P27" s="566"/>
      <c r="Q27" s="566"/>
      <c r="R27" s="566"/>
      <c r="S27" s="567"/>
      <c r="T27" s="170" t="s">
        <v>18</v>
      </c>
      <c r="U27" s="115"/>
      <c r="V27" s="116"/>
      <c r="W27" s="102"/>
      <c r="X27" s="103"/>
      <c r="Y27" s="103"/>
      <c r="Z27" s="103"/>
      <c r="AA27" s="103"/>
      <c r="AB27" s="103"/>
      <c r="AC27" s="104"/>
      <c r="AD27" s="102"/>
      <c r="AE27" s="103"/>
      <c r="AF27" s="103"/>
      <c r="AG27" s="103"/>
      <c r="AH27" s="103"/>
      <c r="AI27" s="103"/>
      <c r="AJ27" s="104"/>
      <c r="AK27" s="102"/>
      <c r="AL27" s="103"/>
      <c r="AM27" s="103"/>
      <c r="AN27" s="103"/>
      <c r="AO27" s="103"/>
      <c r="AP27" s="103"/>
      <c r="AQ27" s="104"/>
      <c r="AR27" s="102"/>
      <c r="AS27" s="103"/>
      <c r="AT27" s="103"/>
      <c r="AU27" s="103"/>
      <c r="AV27" s="103"/>
      <c r="AW27" s="103"/>
      <c r="AX27" s="104"/>
      <c r="AY27" s="102"/>
      <c r="AZ27" s="103"/>
      <c r="BA27" s="105"/>
      <c r="BB27" s="571"/>
      <c r="BC27" s="572"/>
      <c r="BD27" s="573"/>
      <c r="BE27" s="574"/>
      <c r="BF27" s="575"/>
      <c r="BG27" s="576"/>
      <c r="BH27" s="576"/>
      <c r="BI27" s="576"/>
      <c r="BJ27" s="577"/>
    </row>
    <row r="28" spans="2:62" ht="20.25" customHeight="1" x14ac:dyDescent="0.4">
      <c r="B28" s="606"/>
      <c r="C28" s="619"/>
      <c r="D28" s="620"/>
      <c r="E28" s="149"/>
      <c r="F28" s="150">
        <f>C27</f>
        <v>0</v>
      </c>
      <c r="G28" s="149"/>
      <c r="H28" s="150">
        <f>I27</f>
        <v>0</v>
      </c>
      <c r="I28" s="621"/>
      <c r="J28" s="622"/>
      <c r="K28" s="623"/>
      <c r="L28" s="624"/>
      <c r="M28" s="624"/>
      <c r="N28" s="620"/>
      <c r="O28" s="565"/>
      <c r="P28" s="566"/>
      <c r="Q28" s="566"/>
      <c r="R28" s="566"/>
      <c r="S28" s="567"/>
      <c r="T28" s="109" t="s">
        <v>132</v>
      </c>
      <c r="U28" s="110"/>
      <c r="V28" s="111"/>
      <c r="W28" s="159" t="str">
        <f>IF(W27="","",VLOOKUP(W27,'様式9-② シフト記号表'!$C$6:$L$47,10,FALSE))</f>
        <v/>
      </c>
      <c r="X28" s="160" t="str">
        <f>IF(X27="","",VLOOKUP(X27,'様式9-② シフト記号表'!$C$6:$L$47,10,FALSE))</f>
        <v/>
      </c>
      <c r="Y28" s="160" t="str">
        <f>IF(Y27="","",VLOOKUP(Y27,'様式9-② シフト記号表'!$C$6:$L$47,10,FALSE))</f>
        <v/>
      </c>
      <c r="Z28" s="160" t="str">
        <f>IF(Z27="","",VLOOKUP(Z27,'様式9-② シフト記号表'!$C$6:$L$47,10,FALSE))</f>
        <v/>
      </c>
      <c r="AA28" s="160" t="str">
        <f>IF(AA27="","",VLOOKUP(AA27,'様式9-② シフト記号表'!$C$6:$L$47,10,FALSE))</f>
        <v/>
      </c>
      <c r="AB28" s="160" t="str">
        <f>IF(AB27="","",VLOOKUP(AB27,'様式9-② シフト記号表'!$C$6:$L$47,10,FALSE))</f>
        <v/>
      </c>
      <c r="AC28" s="161" t="str">
        <f>IF(AC27="","",VLOOKUP(AC27,'様式9-② シフト記号表'!$C$6:$L$47,10,FALSE))</f>
        <v/>
      </c>
      <c r="AD28" s="159" t="str">
        <f>IF(AD27="","",VLOOKUP(AD27,'様式9-② シフト記号表'!$C$6:$L$47,10,FALSE))</f>
        <v/>
      </c>
      <c r="AE28" s="160" t="str">
        <f>IF(AE27="","",VLOOKUP(AE27,'様式9-② シフト記号表'!$C$6:$L$47,10,FALSE))</f>
        <v/>
      </c>
      <c r="AF28" s="160" t="str">
        <f>IF(AF27="","",VLOOKUP(AF27,'様式9-② シフト記号表'!$C$6:$L$47,10,FALSE))</f>
        <v/>
      </c>
      <c r="AG28" s="160" t="str">
        <f>IF(AG27="","",VLOOKUP(AG27,'様式9-② シフト記号表'!$C$6:$L$47,10,FALSE))</f>
        <v/>
      </c>
      <c r="AH28" s="160" t="str">
        <f>IF(AH27="","",VLOOKUP(AH27,'様式9-② シフト記号表'!$C$6:$L$47,10,FALSE))</f>
        <v/>
      </c>
      <c r="AI28" s="160" t="str">
        <f>IF(AI27="","",VLOOKUP(AI27,'様式9-② シフト記号表'!$C$6:$L$47,10,FALSE))</f>
        <v/>
      </c>
      <c r="AJ28" s="161" t="str">
        <f>IF(AJ27="","",VLOOKUP(AJ27,'様式9-② シフト記号表'!$C$6:$L$47,10,FALSE))</f>
        <v/>
      </c>
      <c r="AK28" s="159" t="str">
        <f>IF(AK27="","",VLOOKUP(AK27,'様式9-② シフト記号表'!$C$6:$L$47,10,FALSE))</f>
        <v/>
      </c>
      <c r="AL28" s="160" t="str">
        <f>IF(AL27="","",VLOOKUP(AL27,'様式9-② シフト記号表'!$C$6:$L$47,10,FALSE))</f>
        <v/>
      </c>
      <c r="AM28" s="160" t="str">
        <f>IF(AM27="","",VLOOKUP(AM27,'様式9-② シフト記号表'!$C$6:$L$47,10,FALSE))</f>
        <v/>
      </c>
      <c r="AN28" s="160" t="str">
        <f>IF(AN27="","",VLOOKUP(AN27,'様式9-② シフト記号表'!$C$6:$L$47,10,FALSE))</f>
        <v/>
      </c>
      <c r="AO28" s="160" t="str">
        <f>IF(AO27="","",VLOOKUP(AO27,'様式9-② シフト記号表'!$C$6:$L$47,10,FALSE))</f>
        <v/>
      </c>
      <c r="AP28" s="160" t="str">
        <f>IF(AP27="","",VLOOKUP(AP27,'様式9-② シフト記号表'!$C$6:$L$47,10,FALSE))</f>
        <v/>
      </c>
      <c r="AQ28" s="161" t="str">
        <f>IF(AQ27="","",VLOOKUP(AQ27,'様式9-② シフト記号表'!$C$6:$L$47,10,FALSE))</f>
        <v/>
      </c>
      <c r="AR28" s="159" t="str">
        <f>IF(AR27="","",VLOOKUP(AR27,'様式9-② シフト記号表'!$C$6:$L$47,10,FALSE))</f>
        <v/>
      </c>
      <c r="AS28" s="160" t="str">
        <f>IF(AS27="","",VLOOKUP(AS27,'様式9-② シフト記号表'!$C$6:$L$47,10,FALSE))</f>
        <v/>
      </c>
      <c r="AT28" s="160" t="str">
        <f>IF(AT27="","",VLOOKUP(AT27,'様式9-② シフト記号表'!$C$6:$L$47,10,FALSE))</f>
        <v/>
      </c>
      <c r="AU28" s="160" t="str">
        <f>IF(AU27="","",VLOOKUP(AU27,'様式9-② シフト記号表'!$C$6:$L$47,10,FALSE))</f>
        <v/>
      </c>
      <c r="AV28" s="160" t="str">
        <f>IF(AV27="","",VLOOKUP(AV27,'様式9-② シフト記号表'!$C$6:$L$47,10,FALSE))</f>
        <v/>
      </c>
      <c r="AW28" s="160" t="str">
        <f>IF(AW27="","",VLOOKUP(AW27,'様式9-② シフト記号表'!$C$6:$L$47,10,FALSE))</f>
        <v/>
      </c>
      <c r="AX28" s="161" t="str">
        <f>IF(AX27="","",VLOOKUP(AX27,'様式9-② シフト記号表'!$C$6:$L$47,10,FALSE))</f>
        <v/>
      </c>
      <c r="AY28" s="159" t="str">
        <f>IF(AY27="","",VLOOKUP(AY27,'様式9-② シフト記号表'!$C$6:$L$47,10,FALSE))</f>
        <v/>
      </c>
      <c r="AZ28" s="160" t="str">
        <f>IF(AZ27="","",VLOOKUP(AZ27,'様式9-② シフト記号表'!$C$6:$L$47,10,FALSE))</f>
        <v/>
      </c>
      <c r="BA28" s="160" t="str">
        <f>IF(BA27="","",VLOOKUP(BA27,'様式9-② シフト記号表'!$C$6:$L$47,10,FALSE))</f>
        <v/>
      </c>
      <c r="BB28" s="616">
        <f>IF($BE$3="４週",SUM(W28:AX28),IF($BE$3="暦月",SUM(W28:BA28),""))</f>
        <v>0</v>
      </c>
      <c r="BC28" s="617"/>
      <c r="BD28" s="618">
        <f>IF($BE$3="４週",BB28/4,IF($BE$3="暦月",(BB28/($BE$8/7)),""))</f>
        <v>0</v>
      </c>
      <c r="BE28" s="617"/>
      <c r="BF28" s="613"/>
      <c r="BG28" s="614"/>
      <c r="BH28" s="614"/>
      <c r="BI28" s="614"/>
      <c r="BJ28" s="615"/>
    </row>
    <row r="29" spans="2:62" ht="20.25" customHeight="1" x14ac:dyDescent="0.4">
      <c r="B29" s="586">
        <f>B27+1</f>
        <v>7</v>
      </c>
      <c r="C29" s="588"/>
      <c r="D29" s="589"/>
      <c r="E29" s="149"/>
      <c r="F29" s="150"/>
      <c r="G29" s="149"/>
      <c r="H29" s="150"/>
      <c r="I29" s="592"/>
      <c r="J29" s="593"/>
      <c r="K29" s="596"/>
      <c r="L29" s="597"/>
      <c r="M29" s="597"/>
      <c r="N29" s="589"/>
      <c r="O29" s="565"/>
      <c r="P29" s="566"/>
      <c r="Q29" s="566"/>
      <c r="R29" s="566"/>
      <c r="S29" s="567"/>
      <c r="T29" s="112" t="s">
        <v>18</v>
      </c>
      <c r="U29" s="113"/>
      <c r="V29" s="114"/>
      <c r="W29" s="102"/>
      <c r="X29" s="103"/>
      <c r="Y29" s="103"/>
      <c r="Z29" s="103"/>
      <c r="AA29" s="103"/>
      <c r="AB29" s="103"/>
      <c r="AC29" s="104"/>
      <c r="AD29" s="102"/>
      <c r="AE29" s="103"/>
      <c r="AF29" s="103"/>
      <c r="AG29" s="103"/>
      <c r="AH29" s="103"/>
      <c r="AI29" s="103"/>
      <c r="AJ29" s="104"/>
      <c r="AK29" s="102"/>
      <c r="AL29" s="103"/>
      <c r="AM29" s="103"/>
      <c r="AN29" s="103"/>
      <c r="AO29" s="103"/>
      <c r="AP29" s="103"/>
      <c r="AQ29" s="104"/>
      <c r="AR29" s="102"/>
      <c r="AS29" s="103"/>
      <c r="AT29" s="103"/>
      <c r="AU29" s="103"/>
      <c r="AV29" s="103"/>
      <c r="AW29" s="103"/>
      <c r="AX29" s="104"/>
      <c r="AY29" s="102"/>
      <c r="AZ29" s="103"/>
      <c r="BA29" s="105"/>
      <c r="BB29" s="571"/>
      <c r="BC29" s="572"/>
      <c r="BD29" s="573"/>
      <c r="BE29" s="574"/>
      <c r="BF29" s="575"/>
      <c r="BG29" s="576"/>
      <c r="BH29" s="576"/>
      <c r="BI29" s="576"/>
      <c r="BJ29" s="577"/>
    </row>
    <row r="30" spans="2:62" ht="20.25" customHeight="1" x14ac:dyDescent="0.4">
      <c r="B30" s="606"/>
      <c r="C30" s="619"/>
      <c r="D30" s="620"/>
      <c r="E30" s="149"/>
      <c r="F30" s="150">
        <f>C29</f>
        <v>0</v>
      </c>
      <c r="G30" s="149"/>
      <c r="H30" s="150">
        <f>I29</f>
        <v>0</v>
      </c>
      <c r="I30" s="621"/>
      <c r="J30" s="622"/>
      <c r="K30" s="623"/>
      <c r="L30" s="624"/>
      <c r="M30" s="624"/>
      <c r="N30" s="620"/>
      <c r="O30" s="565"/>
      <c r="P30" s="566"/>
      <c r="Q30" s="566"/>
      <c r="R30" s="566"/>
      <c r="S30" s="567"/>
      <c r="T30" s="109" t="s">
        <v>132</v>
      </c>
      <c r="U30" s="110"/>
      <c r="V30" s="111"/>
      <c r="W30" s="159" t="str">
        <f>IF(W29="","",VLOOKUP(W29,'様式9-② シフト記号表'!$C$6:$L$47,10,FALSE))</f>
        <v/>
      </c>
      <c r="X30" s="160" t="str">
        <f>IF(X29="","",VLOOKUP(X29,'様式9-② シフト記号表'!$C$6:$L$47,10,FALSE))</f>
        <v/>
      </c>
      <c r="Y30" s="160" t="str">
        <f>IF(Y29="","",VLOOKUP(Y29,'様式9-② シフト記号表'!$C$6:$L$47,10,FALSE))</f>
        <v/>
      </c>
      <c r="Z30" s="160" t="str">
        <f>IF(Z29="","",VLOOKUP(Z29,'様式9-② シフト記号表'!$C$6:$L$47,10,FALSE))</f>
        <v/>
      </c>
      <c r="AA30" s="160" t="str">
        <f>IF(AA29="","",VLOOKUP(AA29,'様式9-② シフト記号表'!$C$6:$L$47,10,FALSE))</f>
        <v/>
      </c>
      <c r="AB30" s="160" t="str">
        <f>IF(AB29="","",VLOOKUP(AB29,'様式9-② シフト記号表'!$C$6:$L$47,10,FALSE))</f>
        <v/>
      </c>
      <c r="AC30" s="161" t="str">
        <f>IF(AC29="","",VLOOKUP(AC29,'様式9-② シフト記号表'!$C$6:$L$47,10,FALSE))</f>
        <v/>
      </c>
      <c r="AD30" s="159" t="str">
        <f>IF(AD29="","",VLOOKUP(AD29,'様式9-② シフト記号表'!$C$6:$L$47,10,FALSE))</f>
        <v/>
      </c>
      <c r="AE30" s="160" t="str">
        <f>IF(AE29="","",VLOOKUP(AE29,'様式9-② シフト記号表'!$C$6:$L$47,10,FALSE))</f>
        <v/>
      </c>
      <c r="AF30" s="160" t="str">
        <f>IF(AF29="","",VLOOKUP(AF29,'様式9-② シフト記号表'!$C$6:$L$47,10,FALSE))</f>
        <v/>
      </c>
      <c r="AG30" s="160" t="str">
        <f>IF(AG29="","",VLOOKUP(AG29,'様式9-② シフト記号表'!$C$6:$L$47,10,FALSE))</f>
        <v/>
      </c>
      <c r="AH30" s="160" t="str">
        <f>IF(AH29="","",VLOOKUP(AH29,'様式9-② シフト記号表'!$C$6:$L$47,10,FALSE))</f>
        <v/>
      </c>
      <c r="AI30" s="160" t="str">
        <f>IF(AI29="","",VLOOKUP(AI29,'様式9-② シフト記号表'!$C$6:$L$47,10,FALSE))</f>
        <v/>
      </c>
      <c r="AJ30" s="161" t="str">
        <f>IF(AJ29="","",VLOOKUP(AJ29,'様式9-② シフト記号表'!$C$6:$L$47,10,FALSE))</f>
        <v/>
      </c>
      <c r="AK30" s="159" t="str">
        <f>IF(AK29="","",VLOOKUP(AK29,'様式9-② シフト記号表'!$C$6:$L$47,10,FALSE))</f>
        <v/>
      </c>
      <c r="AL30" s="160" t="str">
        <f>IF(AL29="","",VLOOKUP(AL29,'様式9-② シフト記号表'!$C$6:$L$47,10,FALSE))</f>
        <v/>
      </c>
      <c r="AM30" s="160" t="str">
        <f>IF(AM29="","",VLOOKUP(AM29,'様式9-② シフト記号表'!$C$6:$L$47,10,FALSE))</f>
        <v/>
      </c>
      <c r="AN30" s="160" t="str">
        <f>IF(AN29="","",VLOOKUP(AN29,'様式9-② シフト記号表'!$C$6:$L$47,10,FALSE))</f>
        <v/>
      </c>
      <c r="AO30" s="160" t="str">
        <f>IF(AO29="","",VLOOKUP(AO29,'様式9-② シフト記号表'!$C$6:$L$47,10,FALSE))</f>
        <v/>
      </c>
      <c r="AP30" s="160" t="str">
        <f>IF(AP29="","",VLOOKUP(AP29,'様式9-② シフト記号表'!$C$6:$L$47,10,FALSE))</f>
        <v/>
      </c>
      <c r="AQ30" s="161" t="str">
        <f>IF(AQ29="","",VLOOKUP(AQ29,'様式9-② シフト記号表'!$C$6:$L$47,10,FALSE))</f>
        <v/>
      </c>
      <c r="AR30" s="159" t="str">
        <f>IF(AR29="","",VLOOKUP(AR29,'様式9-② シフト記号表'!$C$6:$L$47,10,FALSE))</f>
        <v/>
      </c>
      <c r="AS30" s="160" t="str">
        <f>IF(AS29="","",VLOOKUP(AS29,'様式9-② シフト記号表'!$C$6:$L$47,10,FALSE))</f>
        <v/>
      </c>
      <c r="AT30" s="160" t="str">
        <f>IF(AT29="","",VLOOKUP(AT29,'様式9-② シフト記号表'!$C$6:$L$47,10,FALSE))</f>
        <v/>
      </c>
      <c r="AU30" s="160" t="str">
        <f>IF(AU29="","",VLOOKUP(AU29,'様式9-② シフト記号表'!$C$6:$L$47,10,FALSE))</f>
        <v/>
      </c>
      <c r="AV30" s="160" t="str">
        <f>IF(AV29="","",VLOOKUP(AV29,'様式9-② シフト記号表'!$C$6:$L$47,10,FALSE))</f>
        <v/>
      </c>
      <c r="AW30" s="160" t="str">
        <f>IF(AW29="","",VLOOKUP(AW29,'様式9-② シフト記号表'!$C$6:$L$47,10,FALSE))</f>
        <v/>
      </c>
      <c r="AX30" s="161" t="str">
        <f>IF(AX29="","",VLOOKUP(AX29,'様式9-② シフト記号表'!$C$6:$L$47,10,FALSE))</f>
        <v/>
      </c>
      <c r="AY30" s="159" t="str">
        <f>IF(AY29="","",VLOOKUP(AY29,'様式9-② シフト記号表'!$C$6:$L$47,10,FALSE))</f>
        <v/>
      </c>
      <c r="AZ30" s="160" t="str">
        <f>IF(AZ29="","",VLOOKUP(AZ29,'様式9-② シフト記号表'!$C$6:$L$47,10,FALSE))</f>
        <v/>
      </c>
      <c r="BA30" s="160" t="str">
        <f>IF(BA29="","",VLOOKUP(BA29,'様式9-② シフト記号表'!$C$6:$L$47,10,FALSE))</f>
        <v/>
      </c>
      <c r="BB30" s="616">
        <f>IF($BE$3="４週",SUM(W30:AX30),IF($BE$3="暦月",SUM(W30:BA30),""))</f>
        <v>0</v>
      </c>
      <c r="BC30" s="617"/>
      <c r="BD30" s="618">
        <f>IF($BE$3="４週",BB30/4,IF($BE$3="暦月",(BB30/($BE$8/7)),""))</f>
        <v>0</v>
      </c>
      <c r="BE30" s="617"/>
      <c r="BF30" s="613"/>
      <c r="BG30" s="614"/>
      <c r="BH30" s="614"/>
      <c r="BI30" s="614"/>
      <c r="BJ30" s="615"/>
    </row>
    <row r="31" spans="2:62" ht="20.25" customHeight="1" x14ac:dyDescent="0.4">
      <c r="B31" s="586">
        <f>B29+1</f>
        <v>8</v>
      </c>
      <c r="C31" s="588"/>
      <c r="D31" s="589"/>
      <c r="E31" s="149"/>
      <c r="F31" s="150"/>
      <c r="G31" s="149"/>
      <c r="H31" s="150"/>
      <c r="I31" s="592"/>
      <c r="J31" s="593"/>
      <c r="K31" s="596"/>
      <c r="L31" s="597"/>
      <c r="M31" s="597"/>
      <c r="N31" s="589"/>
      <c r="O31" s="565"/>
      <c r="P31" s="566"/>
      <c r="Q31" s="566"/>
      <c r="R31" s="566"/>
      <c r="S31" s="567"/>
      <c r="T31" s="112" t="s">
        <v>18</v>
      </c>
      <c r="U31" s="113"/>
      <c r="V31" s="114"/>
      <c r="W31" s="102"/>
      <c r="X31" s="103"/>
      <c r="Y31" s="103"/>
      <c r="Z31" s="103"/>
      <c r="AA31" s="103"/>
      <c r="AB31" s="103"/>
      <c r="AC31" s="104"/>
      <c r="AD31" s="102"/>
      <c r="AE31" s="103"/>
      <c r="AF31" s="103"/>
      <c r="AG31" s="103"/>
      <c r="AH31" s="103"/>
      <c r="AI31" s="103"/>
      <c r="AJ31" s="104"/>
      <c r="AK31" s="102"/>
      <c r="AL31" s="103"/>
      <c r="AM31" s="103"/>
      <c r="AN31" s="103"/>
      <c r="AO31" s="103"/>
      <c r="AP31" s="103"/>
      <c r="AQ31" s="104"/>
      <c r="AR31" s="102"/>
      <c r="AS31" s="103"/>
      <c r="AT31" s="103"/>
      <c r="AU31" s="103"/>
      <c r="AV31" s="103"/>
      <c r="AW31" s="103"/>
      <c r="AX31" s="104"/>
      <c r="AY31" s="102"/>
      <c r="AZ31" s="103"/>
      <c r="BA31" s="105"/>
      <c r="BB31" s="571"/>
      <c r="BC31" s="572"/>
      <c r="BD31" s="573"/>
      <c r="BE31" s="574"/>
      <c r="BF31" s="575"/>
      <c r="BG31" s="576"/>
      <c r="BH31" s="576"/>
      <c r="BI31" s="576"/>
      <c r="BJ31" s="577"/>
    </row>
    <row r="32" spans="2:62" ht="20.25" customHeight="1" x14ac:dyDescent="0.4">
      <c r="B32" s="606"/>
      <c r="C32" s="619"/>
      <c r="D32" s="620"/>
      <c r="E32" s="149"/>
      <c r="F32" s="150">
        <f>C31</f>
        <v>0</v>
      </c>
      <c r="G32" s="149"/>
      <c r="H32" s="150">
        <f>I31</f>
        <v>0</v>
      </c>
      <c r="I32" s="621"/>
      <c r="J32" s="622"/>
      <c r="K32" s="623"/>
      <c r="L32" s="624"/>
      <c r="M32" s="624"/>
      <c r="N32" s="620"/>
      <c r="O32" s="565"/>
      <c r="P32" s="566"/>
      <c r="Q32" s="566"/>
      <c r="R32" s="566"/>
      <c r="S32" s="567"/>
      <c r="T32" s="109" t="s">
        <v>132</v>
      </c>
      <c r="U32" s="110"/>
      <c r="V32" s="111"/>
      <c r="W32" s="159" t="str">
        <f>IF(W31="","",VLOOKUP(W31,'様式9-② シフト記号表'!$C$6:$L$47,10,FALSE))</f>
        <v/>
      </c>
      <c r="X32" s="160" t="str">
        <f>IF(X31="","",VLOOKUP(X31,'様式9-② シフト記号表'!$C$6:$L$47,10,FALSE))</f>
        <v/>
      </c>
      <c r="Y32" s="160" t="str">
        <f>IF(Y31="","",VLOOKUP(Y31,'様式9-② シフト記号表'!$C$6:$L$47,10,FALSE))</f>
        <v/>
      </c>
      <c r="Z32" s="160" t="str">
        <f>IF(Z31="","",VLOOKUP(Z31,'様式9-② シフト記号表'!$C$6:$L$47,10,FALSE))</f>
        <v/>
      </c>
      <c r="AA32" s="160" t="str">
        <f>IF(AA31="","",VLOOKUP(AA31,'様式9-② シフト記号表'!$C$6:$L$47,10,FALSE))</f>
        <v/>
      </c>
      <c r="AB32" s="160" t="str">
        <f>IF(AB31="","",VLOOKUP(AB31,'様式9-② シフト記号表'!$C$6:$L$47,10,FALSE))</f>
        <v/>
      </c>
      <c r="AC32" s="161" t="str">
        <f>IF(AC31="","",VLOOKUP(AC31,'様式9-② シフト記号表'!$C$6:$L$47,10,FALSE))</f>
        <v/>
      </c>
      <c r="AD32" s="159" t="str">
        <f>IF(AD31="","",VLOOKUP(AD31,'様式9-② シフト記号表'!$C$6:$L$47,10,FALSE))</f>
        <v/>
      </c>
      <c r="AE32" s="160" t="str">
        <f>IF(AE31="","",VLOOKUP(AE31,'様式9-② シフト記号表'!$C$6:$L$47,10,FALSE))</f>
        <v/>
      </c>
      <c r="AF32" s="160" t="str">
        <f>IF(AF31="","",VLOOKUP(AF31,'様式9-② シフト記号表'!$C$6:$L$47,10,FALSE))</f>
        <v/>
      </c>
      <c r="AG32" s="160" t="str">
        <f>IF(AG31="","",VLOOKUP(AG31,'様式9-② シフト記号表'!$C$6:$L$47,10,FALSE))</f>
        <v/>
      </c>
      <c r="AH32" s="160" t="str">
        <f>IF(AH31="","",VLOOKUP(AH31,'様式9-② シフト記号表'!$C$6:$L$47,10,FALSE))</f>
        <v/>
      </c>
      <c r="AI32" s="160" t="str">
        <f>IF(AI31="","",VLOOKUP(AI31,'様式9-② シフト記号表'!$C$6:$L$47,10,FALSE))</f>
        <v/>
      </c>
      <c r="AJ32" s="161" t="str">
        <f>IF(AJ31="","",VLOOKUP(AJ31,'様式9-② シフト記号表'!$C$6:$L$47,10,FALSE))</f>
        <v/>
      </c>
      <c r="AK32" s="159" t="str">
        <f>IF(AK31="","",VLOOKUP(AK31,'様式9-② シフト記号表'!$C$6:$L$47,10,FALSE))</f>
        <v/>
      </c>
      <c r="AL32" s="160" t="str">
        <f>IF(AL31="","",VLOOKUP(AL31,'様式9-② シフト記号表'!$C$6:$L$47,10,FALSE))</f>
        <v/>
      </c>
      <c r="AM32" s="160" t="str">
        <f>IF(AM31="","",VLOOKUP(AM31,'様式9-② シフト記号表'!$C$6:$L$47,10,FALSE))</f>
        <v/>
      </c>
      <c r="AN32" s="160" t="str">
        <f>IF(AN31="","",VLOOKUP(AN31,'様式9-② シフト記号表'!$C$6:$L$47,10,FALSE))</f>
        <v/>
      </c>
      <c r="AO32" s="160" t="str">
        <f>IF(AO31="","",VLOOKUP(AO31,'様式9-② シフト記号表'!$C$6:$L$47,10,FALSE))</f>
        <v/>
      </c>
      <c r="AP32" s="160" t="str">
        <f>IF(AP31="","",VLOOKUP(AP31,'様式9-② シフト記号表'!$C$6:$L$47,10,FALSE))</f>
        <v/>
      </c>
      <c r="AQ32" s="161" t="str">
        <f>IF(AQ31="","",VLOOKUP(AQ31,'様式9-② シフト記号表'!$C$6:$L$47,10,FALSE))</f>
        <v/>
      </c>
      <c r="AR32" s="159" t="str">
        <f>IF(AR31="","",VLOOKUP(AR31,'様式9-② シフト記号表'!$C$6:$L$47,10,FALSE))</f>
        <v/>
      </c>
      <c r="AS32" s="160" t="str">
        <f>IF(AS31="","",VLOOKUP(AS31,'様式9-② シフト記号表'!$C$6:$L$47,10,FALSE))</f>
        <v/>
      </c>
      <c r="AT32" s="160" t="str">
        <f>IF(AT31="","",VLOOKUP(AT31,'様式9-② シフト記号表'!$C$6:$L$47,10,FALSE))</f>
        <v/>
      </c>
      <c r="AU32" s="160" t="str">
        <f>IF(AU31="","",VLOOKUP(AU31,'様式9-② シフト記号表'!$C$6:$L$47,10,FALSE))</f>
        <v/>
      </c>
      <c r="AV32" s="160" t="str">
        <f>IF(AV31="","",VLOOKUP(AV31,'様式9-② シフト記号表'!$C$6:$L$47,10,FALSE))</f>
        <v/>
      </c>
      <c r="AW32" s="160" t="str">
        <f>IF(AW31="","",VLOOKUP(AW31,'様式9-② シフト記号表'!$C$6:$L$47,10,FALSE))</f>
        <v/>
      </c>
      <c r="AX32" s="161" t="str">
        <f>IF(AX31="","",VLOOKUP(AX31,'様式9-② シフト記号表'!$C$6:$L$47,10,FALSE))</f>
        <v/>
      </c>
      <c r="AY32" s="159" t="str">
        <f>IF(AY31="","",VLOOKUP(AY31,'様式9-② シフト記号表'!$C$6:$L$47,10,FALSE))</f>
        <v/>
      </c>
      <c r="AZ32" s="160" t="str">
        <f>IF(AZ31="","",VLOOKUP(AZ31,'様式9-② シフト記号表'!$C$6:$L$47,10,FALSE))</f>
        <v/>
      </c>
      <c r="BA32" s="160" t="str">
        <f>IF(BA31="","",VLOOKUP(BA31,'様式9-② シフト記号表'!$C$6:$L$47,10,FALSE))</f>
        <v/>
      </c>
      <c r="BB32" s="616">
        <f>IF($BE$3="４週",SUM(W32:AX32),IF($BE$3="暦月",SUM(W32:BA32),""))</f>
        <v>0</v>
      </c>
      <c r="BC32" s="617"/>
      <c r="BD32" s="618">
        <f>IF($BE$3="４週",BB32/4,IF($BE$3="暦月",(BB32/($BE$8/7)),""))</f>
        <v>0</v>
      </c>
      <c r="BE32" s="617"/>
      <c r="BF32" s="613"/>
      <c r="BG32" s="614"/>
      <c r="BH32" s="614"/>
      <c r="BI32" s="614"/>
      <c r="BJ32" s="615"/>
    </row>
    <row r="33" spans="2:62" ht="20.25" customHeight="1" x14ac:dyDescent="0.4">
      <c r="B33" s="586">
        <f>B31+1</f>
        <v>9</v>
      </c>
      <c r="C33" s="588"/>
      <c r="D33" s="589"/>
      <c r="E33" s="149"/>
      <c r="F33" s="150"/>
      <c r="G33" s="149"/>
      <c r="H33" s="150"/>
      <c r="I33" s="592"/>
      <c r="J33" s="593"/>
      <c r="K33" s="596"/>
      <c r="L33" s="597"/>
      <c r="M33" s="597"/>
      <c r="N33" s="589"/>
      <c r="O33" s="565"/>
      <c r="P33" s="566"/>
      <c r="Q33" s="566"/>
      <c r="R33" s="566"/>
      <c r="S33" s="567"/>
      <c r="T33" s="112" t="s">
        <v>18</v>
      </c>
      <c r="U33" s="113"/>
      <c r="V33" s="114"/>
      <c r="W33" s="102"/>
      <c r="X33" s="103"/>
      <c r="Y33" s="103"/>
      <c r="Z33" s="103"/>
      <c r="AA33" s="103"/>
      <c r="AB33" s="103"/>
      <c r="AC33" s="104"/>
      <c r="AD33" s="102"/>
      <c r="AE33" s="103"/>
      <c r="AF33" s="103"/>
      <c r="AG33" s="103"/>
      <c r="AH33" s="103"/>
      <c r="AI33" s="103"/>
      <c r="AJ33" s="104"/>
      <c r="AK33" s="102"/>
      <c r="AL33" s="103"/>
      <c r="AM33" s="103"/>
      <c r="AN33" s="103"/>
      <c r="AO33" s="103"/>
      <c r="AP33" s="103"/>
      <c r="AQ33" s="104"/>
      <c r="AR33" s="102"/>
      <c r="AS33" s="103"/>
      <c r="AT33" s="103"/>
      <c r="AU33" s="103"/>
      <c r="AV33" s="103"/>
      <c r="AW33" s="103"/>
      <c r="AX33" s="104"/>
      <c r="AY33" s="102"/>
      <c r="AZ33" s="103"/>
      <c r="BA33" s="105"/>
      <c r="BB33" s="571"/>
      <c r="BC33" s="572"/>
      <c r="BD33" s="573"/>
      <c r="BE33" s="574"/>
      <c r="BF33" s="575"/>
      <c r="BG33" s="576"/>
      <c r="BH33" s="576"/>
      <c r="BI33" s="576"/>
      <c r="BJ33" s="577"/>
    </row>
    <row r="34" spans="2:62" ht="20.25" customHeight="1" x14ac:dyDescent="0.4">
      <c r="B34" s="606"/>
      <c r="C34" s="619"/>
      <c r="D34" s="620"/>
      <c r="E34" s="149"/>
      <c r="F34" s="150">
        <f>C33</f>
        <v>0</v>
      </c>
      <c r="G34" s="149"/>
      <c r="H34" s="150">
        <f>I33</f>
        <v>0</v>
      </c>
      <c r="I34" s="621"/>
      <c r="J34" s="622"/>
      <c r="K34" s="623"/>
      <c r="L34" s="624"/>
      <c r="M34" s="624"/>
      <c r="N34" s="620"/>
      <c r="O34" s="565"/>
      <c r="P34" s="566"/>
      <c r="Q34" s="566"/>
      <c r="R34" s="566"/>
      <c r="S34" s="567"/>
      <c r="T34" s="171" t="s">
        <v>132</v>
      </c>
      <c r="U34" s="117"/>
      <c r="V34" s="172"/>
      <c r="W34" s="159" t="str">
        <f>IF(W33="","",VLOOKUP(W33,'様式9-② シフト記号表'!$C$6:$L$47,10,FALSE))</f>
        <v/>
      </c>
      <c r="X34" s="160" t="str">
        <f>IF(X33="","",VLOOKUP(X33,'様式9-② シフト記号表'!$C$6:$L$47,10,FALSE))</f>
        <v/>
      </c>
      <c r="Y34" s="160" t="str">
        <f>IF(Y33="","",VLOOKUP(Y33,'様式9-② シフト記号表'!$C$6:$L$47,10,FALSE))</f>
        <v/>
      </c>
      <c r="Z34" s="160" t="str">
        <f>IF(Z33="","",VLOOKUP(Z33,'様式9-② シフト記号表'!$C$6:$L$47,10,FALSE))</f>
        <v/>
      </c>
      <c r="AA34" s="160" t="str">
        <f>IF(AA33="","",VLOOKUP(AA33,'様式9-② シフト記号表'!$C$6:$L$47,10,FALSE))</f>
        <v/>
      </c>
      <c r="AB34" s="160" t="str">
        <f>IF(AB33="","",VLOOKUP(AB33,'様式9-② シフト記号表'!$C$6:$L$47,10,FALSE))</f>
        <v/>
      </c>
      <c r="AC34" s="161" t="str">
        <f>IF(AC33="","",VLOOKUP(AC33,'様式9-② シフト記号表'!$C$6:$L$47,10,FALSE))</f>
        <v/>
      </c>
      <c r="AD34" s="159" t="str">
        <f>IF(AD33="","",VLOOKUP(AD33,'様式9-② シフト記号表'!$C$6:$L$47,10,FALSE))</f>
        <v/>
      </c>
      <c r="AE34" s="160" t="str">
        <f>IF(AE33="","",VLOOKUP(AE33,'様式9-② シフト記号表'!$C$6:$L$47,10,FALSE))</f>
        <v/>
      </c>
      <c r="AF34" s="160" t="str">
        <f>IF(AF33="","",VLOOKUP(AF33,'様式9-② シフト記号表'!$C$6:$L$47,10,FALSE))</f>
        <v/>
      </c>
      <c r="AG34" s="160" t="str">
        <f>IF(AG33="","",VLOOKUP(AG33,'様式9-② シフト記号表'!$C$6:$L$47,10,FALSE))</f>
        <v/>
      </c>
      <c r="AH34" s="160" t="str">
        <f>IF(AH33="","",VLOOKUP(AH33,'様式9-② シフト記号表'!$C$6:$L$47,10,FALSE))</f>
        <v/>
      </c>
      <c r="AI34" s="160" t="str">
        <f>IF(AI33="","",VLOOKUP(AI33,'様式9-② シフト記号表'!$C$6:$L$47,10,FALSE))</f>
        <v/>
      </c>
      <c r="AJ34" s="161" t="str">
        <f>IF(AJ33="","",VLOOKUP(AJ33,'様式9-② シフト記号表'!$C$6:$L$47,10,FALSE))</f>
        <v/>
      </c>
      <c r="AK34" s="159" t="str">
        <f>IF(AK33="","",VLOOKUP(AK33,'様式9-② シフト記号表'!$C$6:$L$47,10,FALSE))</f>
        <v/>
      </c>
      <c r="AL34" s="160" t="str">
        <f>IF(AL33="","",VLOOKUP(AL33,'様式9-② シフト記号表'!$C$6:$L$47,10,FALSE))</f>
        <v/>
      </c>
      <c r="AM34" s="160" t="str">
        <f>IF(AM33="","",VLOOKUP(AM33,'様式9-② シフト記号表'!$C$6:$L$47,10,FALSE))</f>
        <v/>
      </c>
      <c r="AN34" s="160" t="str">
        <f>IF(AN33="","",VLOOKUP(AN33,'様式9-② シフト記号表'!$C$6:$L$47,10,FALSE))</f>
        <v/>
      </c>
      <c r="AO34" s="160" t="str">
        <f>IF(AO33="","",VLOOKUP(AO33,'様式9-② シフト記号表'!$C$6:$L$47,10,FALSE))</f>
        <v/>
      </c>
      <c r="AP34" s="160" t="str">
        <f>IF(AP33="","",VLOOKUP(AP33,'様式9-② シフト記号表'!$C$6:$L$47,10,FALSE))</f>
        <v/>
      </c>
      <c r="AQ34" s="161" t="str">
        <f>IF(AQ33="","",VLOOKUP(AQ33,'様式9-② シフト記号表'!$C$6:$L$47,10,FALSE))</f>
        <v/>
      </c>
      <c r="AR34" s="159" t="str">
        <f>IF(AR33="","",VLOOKUP(AR33,'様式9-② シフト記号表'!$C$6:$L$47,10,FALSE))</f>
        <v/>
      </c>
      <c r="AS34" s="160" t="str">
        <f>IF(AS33="","",VLOOKUP(AS33,'様式9-② シフト記号表'!$C$6:$L$47,10,FALSE))</f>
        <v/>
      </c>
      <c r="AT34" s="160" t="str">
        <f>IF(AT33="","",VLOOKUP(AT33,'様式9-② シフト記号表'!$C$6:$L$47,10,FALSE))</f>
        <v/>
      </c>
      <c r="AU34" s="160" t="str">
        <f>IF(AU33="","",VLOOKUP(AU33,'様式9-② シフト記号表'!$C$6:$L$47,10,FALSE))</f>
        <v/>
      </c>
      <c r="AV34" s="160" t="str">
        <f>IF(AV33="","",VLOOKUP(AV33,'様式9-② シフト記号表'!$C$6:$L$47,10,FALSE))</f>
        <v/>
      </c>
      <c r="AW34" s="160" t="str">
        <f>IF(AW33="","",VLOOKUP(AW33,'様式9-② シフト記号表'!$C$6:$L$47,10,FALSE))</f>
        <v/>
      </c>
      <c r="AX34" s="161" t="str">
        <f>IF(AX33="","",VLOOKUP(AX33,'様式9-② シフト記号表'!$C$6:$L$47,10,FALSE))</f>
        <v/>
      </c>
      <c r="AY34" s="159" t="str">
        <f>IF(AY33="","",VLOOKUP(AY33,'様式9-② シフト記号表'!$C$6:$L$47,10,FALSE))</f>
        <v/>
      </c>
      <c r="AZ34" s="160" t="str">
        <f>IF(AZ33="","",VLOOKUP(AZ33,'様式9-② シフト記号表'!$C$6:$L$47,10,FALSE))</f>
        <v/>
      </c>
      <c r="BA34" s="160" t="str">
        <f>IF(BA33="","",VLOOKUP(BA33,'様式9-② シフト記号表'!$C$6:$L$47,10,FALSE))</f>
        <v/>
      </c>
      <c r="BB34" s="616">
        <f>IF($BE$3="４週",SUM(W34:AX34),IF($BE$3="暦月",SUM(W34:BA34),""))</f>
        <v>0</v>
      </c>
      <c r="BC34" s="617"/>
      <c r="BD34" s="618">
        <f>IF($BE$3="４週",BB34/4,IF($BE$3="暦月",(BB34/($BE$8/7)),""))</f>
        <v>0</v>
      </c>
      <c r="BE34" s="617"/>
      <c r="BF34" s="613"/>
      <c r="BG34" s="614"/>
      <c r="BH34" s="614"/>
      <c r="BI34" s="614"/>
      <c r="BJ34" s="615"/>
    </row>
    <row r="35" spans="2:62" ht="20.25" customHeight="1" x14ac:dyDescent="0.4">
      <c r="B35" s="586">
        <f>B33+1</f>
        <v>10</v>
      </c>
      <c r="C35" s="588"/>
      <c r="D35" s="589"/>
      <c r="E35" s="149"/>
      <c r="F35" s="150"/>
      <c r="G35" s="149"/>
      <c r="H35" s="150"/>
      <c r="I35" s="592"/>
      <c r="J35" s="593"/>
      <c r="K35" s="596"/>
      <c r="L35" s="597"/>
      <c r="M35" s="597"/>
      <c r="N35" s="589"/>
      <c r="O35" s="565"/>
      <c r="P35" s="566"/>
      <c r="Q35" s="566"/>
      <c r="R35" s="566"/>
      <c r="S35" s="567"/>
      <c r="T35" s="170" t="s">
        <v>18</v>
      </c>
      <c r="U35" s="115"/>
      <c r="V35" s="116"/>
      <c r="W35" s="102"/>
      <c r="X35" s="103"/>
      <c r="Y35" s="103"/>
      <c r="Z35" s="103"/>
      <c r="AA35" s="103"/>
      <c r="AB35" s="103"/>
      <c r="AC35" s="104"/>
      <c r="AD35" s="102"/>
      <c r="AE35" s="103"/>
      <c r="AF35" s="103"/>
      <c r="AG35" s="103"/>
      <c r="AH35" s="103"/>
      <c r="AI35" s="103"/>
      <c r="AJ35" s="104"/>
      <c r="AK35" s="102"/>
      <c r="AL35" s="103"/>
      <c r="AM35" s="103"/>
      <c r="AN35" s="103"/>
      <c r="AO35" s="103"/>
      <c r="AP35" s="103"/>
      <c r="AQ35" s="104"/>
      <c r="AR35" s="102"/>
      <c r="AS35" s="103"/>
      <c r="AT35" s="103"/>
      <c r="AU35" s="103"/>
      <c r="AV35" s="103"/>
      <c r="AW35" s="103"/>
      <c r="AX35" s="104"/>
      <c r="AY35" s="102"/>
      <c r="AZ35" s="103"/>
      <c r="BA35" s="105"/>
      <c r="BB35" s="571"/>
      <c r="BC35" s="572"/>
      <c r="BD35" s="573"/>
      <c r="BE35" s="574"/>
      <c r="BF35" s="575"/>
      <c r="BG35" s="576"/>
      <c r="BH35" s="576"/>
      <c r="BI35" s="576"/>
      <c r="BJ35" s="577"/>
    </row>
    <row r="36" spans="2:62" ht="20.25" customHeight="1" x14ac:dyDescent="0.4">
      <c r="B36" s="606"/>
      <c r="C36" s="619"/>
      <c r="D36" s="620"/>
      <c r="E36" s="149"/>
      <c r="F36" s="150">
        <f>C35</f>
        <v>0</v>
      </c>
      <c r="G36" s="149"/>
      <c r="H36" s="150">
        <f>I35</f>
        <v>0</v>
      </c>
      <c r="I36" s="621"/>
      <c r="J36" s="622"/>
      <c r="K36" s="623"/>
      <c r="L36" s="624"/>
      <c r="M36" s="624"/>
      <c r="N36" s="620"/>
      <c r="O36" s="565"/>
      <c r="P36" s="566"/>
      <c r="Q36" s="566"/>
      <c r="R36" s="566"/>
      <c r="S36" s="567"/>
      <c r="T36" s="171" t="s">
        <v>132</v>
      </c>
      <c r="U36" s="117"/>
      <c r="V36" s="172"/>
      <c r="W36" s="159" t="str">
        <f>IF(W35="","",VLOOKUP(W35,'様式9-② シフト記号表'!$C$6:$L$47,10,FALSE))</f>
        <v/>
      </c>
      <c r="X36" s="160" t="str">
        <f>IF(X35="","",VLOOKUP(X35,'様式9-② シフト記号表'!$C$6:$L$47,10,FALSE))</f>
        <v/>
      </c>
      <c r="Y36" s="160" t="str">
        <f>IF(Y35="","",VLOOKUP(Y35,'様式9-② シフト記号表'!$C$6:$L$47,10,FALSE))</f>
        <v/>
      </c>
      <c r="Z36" s="160" t="str">
        <f>IF(Z35="","",VLOOKUP(Z35,'様式9-② シフト記号表'!$C$6:$L$47,10,FALSE))</f>
        <v/>
      </c>
      <c r="AA36" s="160" t="str">
        <f>IF(AA35="","",VLOOKUP(AA35,'様式9-② シフト記号表'!$C$6:$L$47,10,FALSE))</f>
        <v/>
      </c>
      <c r="AB36" s="160" t="str">
        <f>IF(AB35="","",VLOOKUP(AB35,'様式9-② シフト記号表'!$C$6:$L$47,10,FALSE))</f>
        <v/>
      </c>
      <c r="AC36" s="161" t="str">
        <f>IF(AC35="","",VLOOKUP(AC35,'様式9-② シフト記号表'!$C$6:$L$47,10,FALSE))</f>
        <v/>
      </c>
      <c r="AD36" s="159" t="str">
        <f>IF(AD35="","",VLOOKUP(AD35,'様式9-② シフト記号表'!$C$6:$L$47,10,FALSE))</f>
        <v/>
      </c>
      <c r="AE36" s="160" t="str">
        <f>IF(AE35="","",VLOOKUP(AE35,'様式9-② シフト記号表'!$C$6:$L$47,10,FALSE))</f>
        <v/>
      </c>
      <c r="AF36" s="160" t="str">
        <f>IF(AF35="","",VLOOKUP(AF35,'様式9-② シフト記号表'!$C$6:$L$47,10,FALSE))</f>
        <v/>
      </c>
      <c r="AG36" s="160" t="str">
        <f>IF(AG35="","",VLOOKUP(AG35,'様式9-② シフト記号表'!$C$6:$L$47,10,FALSE))</f>
        <v/>
      </c>
      <c r="AH36" s="160" t="str">
        <f>IF(AH35="","",VLOOKUP(AH35,'様式9-② シフト記号表'!$C$6:$L$47,10,FALSE))</f>
        <v/>
      </c>
      <c r="AI36" s="160" t="str">
        <f>IF(AI35="","",VLOOKUP(AI35,'様式9-② シフト記号表'!$C$6:$L$47,10,FALSE))</f>
        <v/>
      </c>
      <c r="AJ36" s="161" t="str">
        <f>IF(AJ35="","",VLOOKUP(AJ35,'様式9-② シフト記号表'!$C$6:$L$47,10,FALSE))</f>
        <v/>
      </c>
      <c r="AK36" s="159" t="str">
        <f>IF(AK35="","",VLOOKUP(AK35,'様式9-② シフト記号表'!$C$6:$L$47,10,FALSE))</f>
        <v/>
      </c>
      <c r="AL36" s="160" t="str">
        <f>IF(AL35="","",VLOOKUP(AL35,'様式9-② シフト記号表'!$C$6:$L$47,10,FALSE))</f>
        <v/>
      </c>
      <c r="AM36" s="160" t="str">
        <f>IF(AM35="","",VLOOKUP(AM35,'様式9-② シフト記号表'!$C$6:$L$47,10,FALSE))</f>
        <v/>
      </c>
      <c r="AN36" s="160" t="str">
        <f>IF(AN35="","",VLOOKUP(AN35,'様式9-② シフト記号表'!$C$6:$L$47,10,FALSE))</f>
        <v/>
      </c>
      <c r="AO36" s="160" t="str">
        <f>IF(AO35="","",VLOOKUP(AO35,'様式9-② シフト記号表'!$C$6:$L$47,10,FALSE))</f>
        <v/>
      </c>
      <c r="AP36" s="160" t="str">
        <f>IF(AP35="","",VLOOKUP(AP35,'様式9-② シフト記号表'!$C$6:$L$47,10,FALSE))</f>
        <v/>
      </c>
      <c r="AQ36" s="161" t="str">
        <f>IF(AQ35="","",VLOOKUP(AQ35,'様式9-② シフト記号表'!$C$6:$L$47,10,FALSE))</f>
        <v/>
      </c>
      <c r="AR36" s="159" t="str">
        <f>IF(AR35="","",VLOOKUP(AR35,'様式9-② シフト記号表'!$C$6:$L$47,10,FALSE))</f>
        <v/>
      </c>
      <c r="AS36" s="160" t="str">
        <f>IF(AS35="","",VLOOKUP(AS35,'様式9-② シフト記号表'!$C$6:$L$47,10,FALSE))</f>
        <v/>
      </c>
      <c r="AT36" s="160" t="str">
        <f>IF(AT35="","",VLOOKUP(AT35,'様式9-② シフト記号表'!$C$6:$L$47,10,FALSE))</f>
        <v/>
      </c>
      <c r="AU36" s="160" t="str">
        <f>IF(AU35="","",VLOOKUP(AU35,'様式9-② シフト記号表'!$C$6:$L$47,10,FALSE))</f>
        <v/>
      </c>
      <c r="AV36" s="160" t="str">
        <f>IF(AV35="","",VLOOKUP(AV35,'様式9-② シフト記号表'!$C$6:$L$47,10,FALSE))</f>
        <v/>
      </c>
      <c r="AW36" s="160" t="str">
        <f>IF(AW35="","",VLOOKUP(AW35,'様式9-② シフト記号表'!$C$6:$L$47,10,FALSE))</f>
        <v/>
      </c>
      <c r="AX36" s="161" t="str">
        <f>IF(AX35="","",VLOOKUP(AX35,'様式9-② シフト記号表'!$C$6:$L$47,10,FALSE))</f>
        <v/>
      </c>
      <c r="AY36" s="159" t="str">
        <f>IF(AY35="","",VLOOKUP(AY35,'様式9-② シフト記号表'!$C$6:$L$47,10,FALSE))</f>
        <v/>
      </c>
      <c r="AZ36" s="160" t="str">
        <f>IF(AZ35="","",VLOOKUP(AZ35,'様式9-② シフト記号表'!$C$6:$L$47,10,FALSE))</f>
        <v/>
      </c>
      <c r="BA36" s="160" t="str">
        <f>IF(BA35="","",VLOOKUP(BA35,'様式9-② シフト記号表'!$C$6:$L$47,10,FALSE))</f>
        <v/>
      </c>
      <c r="BB36" s="616">
        <f>IF($BE$3="４週",SUM(W36:AX36),IF($BE$3="暦月",SUM(W36:BA36),""))</f>
        <v>0</v>
      </c>
      <c r="BC36" s="617"/>
      <c r="BD36" s="618">
        <f>IF($BE$3="４週",BB36/4,IF($BE$3="暦月",(BB36/($BE$8/7)),""))</f>
        <v>0</v>
      </c>
      <c r="BE36" s="617"/>
      <c r="BF36" s="613"/>
      <c r="BG36" s="614"/>
      <c r="BH36" s="614"/>
      <c r="BI36" s="614"/>
      <c r="BJ36" s="615"/>
    </row>
    <row r="37" spans="2:62" ht="20.25" customHeight="1" x14ac:dyDescent="0.4">
      <c r="B37" s="586">
        <f>B35+1</f>
        <v>11</v>
      </c>
      <c r="C37" s="588"/>
      <c r="D37" s="589"/>
      <c r="E37" s="149"/>
      <c r="F37" s="150"/>
      <c r="G37" s="149"/>
      <c r="H37" s="150"/>
      <c r="I37" s="592"/>
      <c r="J37" s="593"/>
      <c r="K37" s="596"/>
      <c r="L37" s="597"/>
      <c r="M37" s="597"/>
      <c r="N37" s="589"/>
      <c r="O37" s="565"/>
      <c r="P37" s="566"/>
      <c r="Q37" s="566"/>
      <c r="R37" s="566"/>
      <c r="S37" s="567"/>
      <c r="T37" s="170" t="s">
        <v>18</v>
      </c>
      <c r="U37" s="115"/>
      <c r="V37" s="116"/>
      <c r="W37" s="102"/>
      <c r="X37" s="103"/>
      <c r="Y37" s="103"/>
      <c r="Z37" s="103"/>
      <c r="AA37" s="103"/>
      <c r="AB37" s="103"/>
      <c r="AC37" s="104"/>
      <c r="AD37" s="102"/>
      <c r="AE37" s="103"/>
      <c r="AF37" s="103"/>
      <c r="AG37" s="103"/>
      <c r="AH37" s="103"/>
      <c r="AI37" s="103"/>
      <c r="AJ37" s="104"/>
      <c r="AK37" s="102"/>
      <c r="AL37" s="103"/>
      <c r="AM37" s="103"/>
      <c r="AN37" s="103"/>
      <c r="AO37" s="103"/>
      <c r="AP37" s="103"/>
      <c r="AQ37" s="104"/>
      <c r="AR37" s="102"/>
      <c r="AS37" s="103"/>
      <c r="AT37" s="103"/>
      <c r="AU37" s="103"/>
      <c r="AV37" s="103"/>
      <c r="AW37" s="103"/>
      <c r="AX37" s="104"/>
      <c r="AY37" s="102"/>
      <c r="AZ37" s="103"/>
      <c r="BA37" s="105"/>
      <c r="BB37" s="571"/>
      <c r="BC37" s="572"/>
      <c r="BD37" s="573"/>
      <c r="BE37" s="574"/>
      <c r="BF37" s="575"/>
      <c r="BG37" s="576"/>
      <c r="BH37" s="576"/>
      <c r="BI37" s="576"/>
      <c r="BJ37" s="577"/>
    </row>
    <row r="38" spans="2:62" ht="20.25" customHeight="1" x14ac:dyDescent="0.4">
      <c r="B38" s="606"/>
      <c r="C38" s="619"/>
      <c r="D38" s="620"/>
      <c r="E38" s="149"/>
      <c r="F38" s="150">
        <f>C37</f>
        <v>0</v>
      </c>
      <c r="G38" s="149"/>
      <c r="H38" s="150">
        <f>I37</f>
        <v>0</v>
      </c>
      <c r="I38" s="621"/>
      <c r="J38" s="622"/>
      <c r="K38" s="623"/>
      <c r="L38" s="624"/>
      <c r="M38" s="624"/>
      <c r="N38" s="620"/>
      <c r="O38" s="565"/>
      <c r="P38" s="566"/>
      <c r="Q38" s="566"/>
      <c r="R38" s="566"/>
      <c r="S38" s="567"/>
      <c r="T38" s="171" t="s">
        <v>132</v>
      </c>
      <c r="U38" s="117"/>
      <c r="V38" s="172"/>
      <c r="W38" s="159" t="str">
        <f>IF(W37="","",VLOOKUP(W37,'様式9-② シフト記号表'!$C$6:$L$47,10,FALSE))</f>
        <v/>
      </c>
      <c r="X38" s="160" t="str">
        <f>IF(X37="","",VLOOKUP(X37,'様式9-② シフト記号表'!$C$6:$L$47,10,FALSE))</f>
        <v/>
      </c>
      <c r="Y38" s="160" t="str">
        <f>IF(Y37="","",VLOOKUP(Y37,'様式9-② シフト記号表'!$C$6:$L$47,10,FALSE))</f>
        <v/>
      </c>
      <c r="Z38" s="160" t="str">
        <f>IF(Z37="","",VLOOKUP(Z37,'様式9-② シフト記号表'!$C$6:$L$47,10,FALSE))</f>
        <v/>
      </c>
      <c r="AA38" s="160" t="str">
        <f>IF(AA37="","",VLOOKUP(AA37,'様式9-② シフト記号表'!$C$6:$L$47,10,FALSE))</f>
        <v/>
      </c>
      <c r="AB38" s="160" t="str">
        <f>IF(AB37="","",VLOOKUP(AB37,'様式9-② シフト記号表'!$C$6:$L$47,10,FALSE))</f>
        <v/>
      </c>
      <c r="AC38" s="161" t="str">
        <f>IF(AC37="","",VLOOKUP(AC37,'様式9-② シフト記号表'!$C$6:$L$47,10,FALSE))</f>
        <v/>
      </c>
      <c r="AD38" s="159" t="str">
        <f>IF(AD37="","",VLOOKUP(AD37,'様式9-② シフト記号表'!$C$6:$L$47,10,FALSE))</f>
        <v/>
      </c>
      <c r="AE38" s="160" t="str">
        <f>IF(AE37="","",VLOOKUP(AE37,'様式9-② シフト記号表'!$C$6:$L$47,10,FALSE))</f>
        <v/>
      </c>
      <c r="AF38" s="160" t="str">
        <f>IF(AF37="","",VLOOKUP(AF37,'様式9-② シフト記号表'!$C$6:$L$47,10,FALSE))</f>
        <v/>
      </c>
      <c r="AG38" s="160" t="str">
        <f>IF(AG37="","",VLOOKUP(AG37,'様式9-② シフト記号表'!$C$6:$L$47,10,FALSE))</f>
        <v/>
      </c>
      <c r="AH38" s="160" t="str">
        <f>IF(AH37="","",VLOOKUP(AH37,'様式9-② シフト記号表'!$C$6:$L$47,10,FALSE))</f>
        <v/>
      </c>
      <c r="AI38" s="160" t="str">
        <f>IF(AI37="","",VLOOKUP(AI37,'様式9-② シフト記号表'!$C$6:$L$47,10,FALSE))</f>
        <v/>
      </c>
      <c r="AJ38" s="161" t="str">
        <f>IF(AJ37="","",VLOOKUP(AJ37,'様式9-② シフト記号表'!$C$6:$L$47,10,FALSE))</f>
        <v/>
      </c>
      <c r="AK38" s="159" t="str">
        <f>IF(AK37="","",VLOOKUP(AK37,'様式9-② シフト記号表'!$C$6:$L$47,10,FALSE))</f>
        <v/>
      </c>
      <c r="AL38" s="160" t="str">
        <f>IF(AL37="","",VLOOKUP(AL37,'様式9-② シフト記号表'!$C$6:$L$47,10,FALSE))</f>
        <v/>
      </c>
      <c r="AM38" s="160" t="str">
        <f>IF(AM37="","",VLOOKUP(AM37,'様式9-② シフト記号表'!$C$6:$L$47,10,FALSE))</f>
        <v/>
      </c>
      <c r="AN38" s="160" t="str">
        <f>IF(AN37="","",VLOOKUP(AN37,'様式9-② シフト記号表'!$C$6:$L$47,10,FALSE))</f>
        <v/>
      </c>
      <c r="AO38" s="160" t="str">
        <f>IF(AO37="","",VLOOKUP(AO37,'様式9-② シフト記号表'!$C$6:$L$47,10,FALSE))</f>
        <v/>
      </c>
      <c r="AP38" s="160" t="str">
        <f>IF(AP37="","",VLOOKUP(AP37,'様式9-② シフト記号表'!$C$6:$L$47,10,FALSE))</f>
        <v/>
      </c>
      <c r="AQ38" s="161" t="str">
        <f>IF(AQ37="","",VLOOKUP(AQ37,'様式9-② シフト記号表'!$C$6:$L$47,10,FALSE))</f>
        <v/>
      </c>
      <c r="AR38" s="159" t="str">
        <f>IF(AR37="","",VLOOKUP(AR37,'様式9-② シフト記号表'!$C$6:$L$47,10,FALSE))</f>
        <v/>
      </c>
      <c r="AS38" s="160" t="str">
        <f>IF(AS37="","",VLOOKUP(AS37,'様式9-② シフト記号表'!$C$6:$L$47,10,FALSE))</f>
        <v/>
      </c>
      <c r="AT38" s="160" t="str">
        <f>IF(AT37="","",VLOOKUP(AT37,'様式9-② シフト記号表'!$C$6:$L$47,10,FALSE))</f>
        <v/>
      </c>
      <c r="AU38" s="160" t="str">
        <f>IF(AU37="","",VLOOKUP(AU37,'様式9-② シフト記号表'!$C$6:$L$47,10,FALSE))</f>
        <v/>
      </c>
      <c r="AV38" s="160" t="str">
        <f>IF(AV37="","",VLOOKUP(AV37,'様式9-② シフト記号表'!$C$6:$L$47,10,FALSE))</f>
        <v/>
      </c>
      <c r="AW38" s="160" t="str">
        <f>IF(AW37="","",VLOOKUP(AW37,'様式9-② シフト記号表'!$C$6:$L$47,10,FALSE))</f>
        <v/>
      </c>
      <c r="AX38" s="161" t="str">
        <f>IF(AX37="","",VLOOKUP(AX37,'様式9-② シフト記号表'!$C$6:$L$47,10,FALSE))</f>
        <v/>
      </c>
      <c r="AY38" s="159" t="str">
        <f>IF(AY37="","",VLOOKUP(AY37,'様式9-② シフト記号表'!$C$6:$L$47,10,FALSE))</f>
        <v/>
      </c>
      <c r="AZ38" s="160" t="str">
        <f>IF(AZ37="","",VLOOKUP(AZ37,'様式9-② シフト記号表'!$C$6:$L$47,10,FALSE))</f>
        <v/>
      </c>
      <c r="BA38" s="160" t="str">
        <f>IF(BA37="","",VLOOKUP(BA37,'様式9-② シフト記号表'!$C$6:$L$47,10,FALSE))</f>
        <v/>
      </c>
      <c r="BB38" s="616">
        <f>IF($BE$3="４週",SUM(W38:AX38),IF($BE$3="暦月",SUM(W38:BA38),""))</f>
        <v>0</v>
      </c>
      <c r="BC38" s="617"/>
      <c r="BD38" s="618">
        <f>IF($BE$3="４週",BB38/4,IF($BE$3="暦月",(BB38/($BE$8/7)),""))</f>
        <v>0</v>
      </c>
      <c r="BE38" s="617"/>
      <c r="BF38" s="613"/>
      <c r="BG38" s="614"/>
      <c r="BH38" s="614"/>
      <c r="BI38" s="614"/>
      <c r="BJ38" s="615"/>
    </row>
    <row r="39" spans="2:62" ht="20.25" customHeight="1" x14ac:dyDescent="0.4">
      <c r="B39" s="586">
        <f>B37+1</f>
        <v>12</v>
      </c>
      <c r="C39" s="588"/>
      <c r="D39" s="589"/>
      <c r="E39" s="149"/>
      <c r="F39" s="150"/>
      <c r="G39" s="149"/>
      <c r="H39" s="150"/>
      <c r="I39" s="592"/>
      <c r="J39" s="593"/>
      <c r="K39" s="596"/>
      <c r="L39" s="597"/>
      <c r="M39" s="597"/>
      <c r="N39" s="589"/>
      <c r="O39" s="565"/>
      <c r="P39" s="566"/>
      <c r="Q39" s="566"/>
      <c r="R39" s="566"/>
      <c r="S39" s="567"/>
      <c r="T39" s="170" t="s">
        <v>18</v>
      </c>
      <c r="U39" s="115"/>
      <c r="V39" s="116"/>
      <c r="W39" s="102"/>
      <c r="X39" s="103"/>
      <c r="Y39" s="103"/>
      <c r="Z39" s="103"/>
      <c r="AA39" s="103"/>
      <c r="AB39" s="103"/>
      <c r="AC39" s="104"/>
      <c r="AD39" s="102"/>
      <c r="AE39" s="103"/>
      <c r="AF39" s="103"/>
      <c r="AG39" s="103"/>
      <c r="AH39" s="103"/>
      <c r="AI39" s="103"/>
      <c r="AJ39" s="104"/>
      <c r="AK39" s="102"/>
      <c r="AL39" s="103"/>
      <c r="AM39" s="103"/>
      <c r="AN39" s="103"/>
      <c r="AO39" s="103"/>
      <c r="AP39" s="103"/>
      <c r="AQ39" s="104"/>
      <c r="AR39" s="102"/>
      <c r="AS39" s="103"/>
      <c r="AT39" s="103"/>
      <c r="AU39" s="103"/>
      <c r="AV39" s="103"/>
      <c r="AW39" s="103"/>
      <c r="AX39" s="104"/>
      <c r="AY39" s="102"/>
      <c r="AZ39" s="103"/>
      <c r="BA39" s="105"/>
      <c r="BB39" s="571"/>
      <c r="BC39" s="572"/>
      <c r="BD39" s="573"/>
      <c r="BE39" s="574"/>
      <c r="BF39" s="575"/>
      <c r="BG39" s="576"/>
      <c r="BH39" s="576"/>
      <c r="BI39" s="576"/>
      <c r="BJ39" s="577"/>
    </row>
    <row r="40" spans="2:62" ht="20.25" customHeight="1" x14ac:dyDescent="0.4">
      <c r="B40" s="606"/>
      <c r="C40" s="619"/>
      <c r="D40" s="620"/>
      <c r="E40" s="149"/>
      <c r="F40" s="150">
        <f>C39</f>
        <v>0</v>
      </c>
      <c r="G40" s="149"/>
      <c r="H40" s="150">
        <f>I39</f>
        <v>0</v>
      </c>
      <c r="I40" s="621"/>
      <c r="J40" s="622"/>
      <c r="K40" s="623"/>
      <c r="L40" s="624"/>
      <c r="M40" s="624"/>
      <c r="N40" s="620"/>
      <c r="O40" s="565"/>
      <c r="P40" s="566"/>
      <c r="Q40" s="566"/>
      <c r="R40" s="566"/>
      <c r="S40" s="567"/>
      <c r="T40" s="171" t="s">
        <v>132</v>
      </c>
      <c r="U40" s="117"/>
      <c r="V40" s="172"/>
      <c r="W40" s="159" t="str">
        <f>IF(W39="","",VLOOKUP(W39,'様式9-② シフト記号表'!$C$6:$L$47,10,FALSE))</f>
        <v/>
      </c>
      <c r="X40" s="160" t="str">
        <f>IF(X39="","",VLOOKUP(X39,'様式9-② シフト記号表'!$C$6:$L$47,10,FALSE))</f>
        <v/>
      </c>
      <c r="Y40" s="160" t="str">
        <f>IF(Y39="","",VLOOKUP(Y39,'様式9-② シフト記号表'!$C$6:$L$47,10,FALSE))</f>
        <v/>
      </c>
      <c r="Z40" s="160" t="str">
        <f>IF(Z39="","",VLOOKUP(Z39,'様式9-② シフト記号表'!$C$6:$L$47,10,FALSE))</f>
        <v/>
      </c>
      <c r="AA40" s="160" t="str">
        <f>IF(AA39="","",VLOOKUP(AA39,'様式9-② シフト記号表'!$C$6:$L$47,10,FALSE))</f>
        <v/>
      </c>
      <c r="AB40" s="160" t="str">
        <f>IF(AB39="","",VLOOKUP(AB39,'様式9-② シフト記号表'!$C$6:$L$47,10,FALSE))</f>
        <v/>
      </c>
      <c r="AC40" s="161" t="str">
        <f>IF(AC39="","",VLOOKUP(AC39,'様式9-② シフト記号表'!$C$6:$L$47,10,FALSE))</f>
        <v/>
      </c>
      <c r="AD40" s="159" t="str">
        <f>IF(AD39="","",VLOOKUP(AD39,'様式9-② シフト記号表'!$C$6:$L$47,10,FALSE))</f>
        <v/>
      </c>
      <c r="AE40" s="160" t="str">
        <f>IF(AE39="","",VLOOKUP(AE39,'様式9-② シフト記号表'!$C$6:$L$47,10,FALSE))</f>
        <v/>
      </c>
      <c r="AF40" s="160" t="str">
        <f>IF(AF39="","",VLOOKUP(AF39,'様式9-② シフト記号表'!$C$6:$L$47,10,FALSE))</f>
        <v/>
      </c>
      <c r="AG40" s="160" t="str">
        <f>IF(AG39="","",VLOOKUP(AG39,'様式9-② シフト記号表'!$C$6:$L$47,10,FALSE))</f>
        <v/>
      </c>
      <c r="AH40" s="160" t="str">
        <f>IF(AH39="","",VLOOKUP(AH39,'様式9-② シフト記号表'!$C$6:$L$47,10,FALSE))</f>
        <v/>
      </c>
      <c r="AI40" s="160" t="str">
        <f>IF(AI39="","",VLOOKUP(AI39,'様式9-② シフト記号表'!$C$6:$L$47,10,FALSE))</f>
        <v/>
      </c>
      <c r="AJ40" s="161" t="str">
        <f>IF(AJ39="","",VLOOKUP(AJ39,'様式9-② シフト記号表'!$C$6:$L$47,10,FALSE))</f>
        <v/>
      </c>
      <c r="AK40" s="159" t="str">
        <f>IF(AK39="","",VLOOKUP(AK39,'様式9-② シフト記号表'!$C$6:$L$47,10,FALSE))</f>
        <v/>
      </c>
      <c r="AL40" s="160" t="str">
        <f>IF(AL39="","",VLOOKUP(AL39,'様式9-② シフト記号表'!$C$6:$L$47,10,FALSE))</f>
        <v/>
      </c>
      <c r="AM40" s="160" t="str">
        <f>IF(AM39="","",VLOOKUP(AM39,'様式9-② シフト記号表'!$C$6:$L$47,10,FALSE))</f>
        <v/>
      </c>
      <c r="AN40" s="160" t="str">
        <f>IF(AN39="","",VLOOKUP(AN39,'様式9-② シフト記号表'!$C$6:$L$47,10,FALSE))</f>
        <v/>
      </c>
      <c r="AO40" s="160" t="str">
        <f>IF(AO39="","",VLOOKUP(AO39,'様式9-② シフト記号表'!$C$6:$L$47,10,FALSE))</f>
        <v/>
      </c>
      <c r="AP40" s="160" t="str">
        <f>IF(AP39="","",VLOOKUP(AP39,'様式9-② シフト記号表'!$C$6:$L$47,10,FALSE))</f>
        <v/>
      </c>
      <c r="AQ40" s="161" t="str">
        <f>IF(AQ39="","",VLOOKUP(AQ39,'様式9-② シフト記号表'!$C$6:$L$47,10,FALSE))</f>
        <v/>
      </c>
      <c r="AR40" s="159" t="str">
        <f>IF(AR39="","",VLOOKUP(AR39,'様式9-② シフト記号表'!$C$6:$L$47,10,FALSE))</f>
        <v/>
      </c>
      <c r="AS40" s="160" t="str">
        <f>IF(AS39="","",VLOOKUP(AS39,'様式9-② シフト記号表'!$C$6:$L$47,10,FALSE))</f>
        <v/>
      </c>
      <c r="AT40" s="160" t="str">
        <f>IF(AT39="","",VLOOKUP(AT39,'様式9-② シフト記号表'!$C$6:$L$47,10,FALSE))</f>
        <v/>
      </c>
      <c r="AU40" s="160" t="str">
        <f>IF(AU39="","",VLOOKUP(AU39,'様式9-② シフト記号表'!$C$6:$L$47,10,FALSE))</f>
        <v/>
      </c>
      <c r="AV40" s="160" t="str">
        <f>IF(AV39="","",VLOOKUP(AV39,'様式9-② シフト記号表'!$C$6:$L$47,10,FALSE))</f>
        <v/>
      </c>
      <c r="AW40" s="160" t="str">
        <f>IF(AW39="","",VLOOKUP(AW39,'様式9-② シフト記号表'!$C$6:$L$47,10,FALSE))</f>
        <v/>
      </c>
      <c r="AX40" s="161" t="str">
        <f>IF(AX39="","",VLOOKUP(AX39,'様式9-② シフト記号表'!$C$6:$L$47,10,FALSE))</f>
        <v/>
      </c>
      <c r="AY40" s="159" t="str">
        <f>IF(AY39="","",VLOOKUP(AY39,'様式9-② シフト記号表'!$C$6:$L$47,10,FALSE))</f>
        <v/>
      </c>
      <c r="AZ40" s="160" t="str">
        <f>IF(AZ39="","",VLOOKUP(AZ39,'様式9-② シフト記号表'!$C$6:$L$47,10,FALSE))</f>
        <v/>
      </c>
      <c r="BA40" s="160" t="str">
        <f>IF(BA39="","",VLOOKUP(BA39,'様式9-② シフト記号表'!$C$6:$L$47,10,FALSE))</f>
        <v/>
      </c>
      <c r="BB40" s="616">
        <f>IF($BE$3="４週",SUM(W40:AX40),IF($BE$3="暦月",SUM(W40:BA40),""))</f>
        <v>0</v>
      </c>
      <c r="BC40" s="617"/>
      <c r="BD40" s="618">
        <f>IF($BE$3="４週",BB40/4,IF($BE$3="暦月",(BB40/($BE$8/7)),""))</f>
        <v>0</v>
      </c>
      <c r="BE40" s="617"/>
      <c r="BF40" s="613"/>
      <c r="BG40" s="614"/>
      <c r="BH40" s="614"/>
      <c r="BI40" s="614"/>
      <c r="BJ40" s="615"/>
    </row>
    <row r="41" spans="2:62" ht="20.25" customHeight="1" x14ac:dyDescent="0.4">
      <c r="B41" s="586">
        <f>B39+1</f>
        <v>13</v>
      </c>
      <c r="C41" s="588"/>
      <c r="D41" s="589"/>
      <c r="E41" s="149"/>
      <c r="F41" s="150"/>
      <c r="G41" s="149"/>
      <c r="H41" s="150"/>
      <c r="I41" s="592"/>
      <c r="J41" s="593"/>
      <c r="K41" s="596"/>
      <c r="L41" s="597"/>
      <c r="M41" s="597"/>
      <c r="N41" s="589"/>
      <c r="O41" s="565"/>
      <c r="P41" s="566"/>
      <c r="Q41" s="566"/>
      <c r="R41" s="566"/>
      <c r="S41" s="567"/>
      <c r="T41" s="170" t="s">
        <v>18</v>
      </c>
      <c r="U41" s="115"/>
      <c r="V41" s="116"/>
      <c r="W41" s="102"/>
      <c r="X41" s="103"/>
      <c r="Y41" s="103"/>
      <c r="Z41" s="103"/>
      <c r="AA41" s="103"/>
      <c r="AB41" s="103"/>
      <c r="AC41" s="104"/>
      <c r="AD41" s="102"/>
      <c r="AE41" s="103"/>
      <c r="AF41" s="103"/>
      <c r="AG41" s="103"/>
      <c r="AH41" s="103"/>
      <c r="AI41" s="103"/>
      <c r="AJ41" s="104"/>
      <c r="AK41" s="102"/>
      <c r="AL41" s="103"/>
      <c r="AM41" s="103"/>
      <c r="AN41" s="103"/>
      <c r="AO41" s="103"/>
      <c r="AP41" s="103"/>
      <c r="AQ41" s="104"/>
      <c r="AR41" s="102"/>
      <c r="AS41" s="103"/>
      <c r="AT41" s="103"/>
      <c r="AU41" s="103"/>
      <c r="AV41" s="103"/>
      <c r="AW41" s="103"/>
      <c r="AX41" s="104"/>
      <c r="AY41" s="102"/>
      <c r="AZ41" s="103"/>
      <c r="BA41" s="105"/>
      <c r="BB41" s="571"/>
      <c r="BC41" s="572"/>
      <c r="BD41" s="573"/>
      <c r="BE41" s="574"/>
      <c r="BF41" s="575"/>
      <c r="BG41" s="576"/>
      <c r="BH41" s="576"/>
      <c r="BI41" s="576"/>
      <c r="BJ41" s="577"/>
    </row>
    <row r="42" spans="2:62" ht="20.25" customHeight="1" x14ac:dyDescent="0.4">
      <c r="B42" s="606"/>
      <c r="C42" s="619"/>
      <c r="D42" s="620"/>
      <c r="E42" s="149"/>
      <c r="F42" s="150">
        <f>C41</f>
        <v>0</v>
      </c>
      <c r="G42" s="149"/>
      <c r="H42" s="150">
        <f>I41</f>
        <v>0</v>
      </c>
      <c r="I42" s="621"/>
      <c r="J42" s="622"/>
      <c r="K42" s="623"/>
      <c r="L42" s="624"/>
      <c r="M42" s="624"/>
      <c r="N42" s="620"/>
      <c r="O42" s="565"/>
      <c r="P42" s="566"/>
      <c r="Q42" s="566"/>
      <c r="R42" s="566"/>
      <c r="S42" s="567"/>
      <c r="T42" s="171" t="s">
        <v>132</v>
      </c>
      <c r="U42" s="117"/>
      <c r="V42" s="172"/>
      <c r="W42" s="159" t="str">
        <f>IF(W41="","",VLOOKUP(W41,'様式9-② シフト記号表'!$C$6:$L$47,10,FALSE))</f>
        <v/>
      </c>
      <c r="X42" s="160" t="str">
        <f>IF(X41="","",VLOOKUP(X41,'様式9-② シフト記号表'!$C$6:$L$47,10,FALSE))</f>
        <v/>
      </c>
      <c r="Y42" s="160" t="str">
        <f>IF(Y41="","",VLOOKUP(Y41,'様式9-② シフト記号表'!$C$6:$L$47,10,FALSE))</f>
        <v/>
      </c>
      <c r="Z42" s="160" t="str">
        <f>IF(Z41="","",VLOOKUP(Z41,'様式9-② シフト記号表'!$C$6:$L$47,10,FALSE))</f>
        <v/>
      </c>
      <c r="AA42" s="160" t="str">
        <f>IF(AA41="","",VLOOKUP(AA41,'様式9-② シフト記号表'!$C$6:$L$47,10,FALSE))</f>
        <v/>
      </c>
      <c r="AB42" s="160" t="str">
        <f>IF(AB41="","",VLOOKUP(AB41,'様式9-② シフト記号表'!$C$6:$L$47,10,FALSE))</f>
        <v/>
      </c>
      <c r="AC42" s="161" t="str">
        <f>IF(AC41="","",VLOOKUP(AC41,'様式9-② シフト記号表'!$C$6:$L$47,10,FALSE))</f>
        <v/>
      </c>
      <c r="AD42" s="159" t="str">
        <f>IF(AD41="","",VLOOKUP(AD41,'様式9-② シフト記号表'!$C$6:$L$47,10,FALSE))</f>
        <v/>
      </c>
      <c r="AE42" s="160" t="str">
        <f>IF(AE41="","",VLOOKUP(AE41,'様式9-② シフト記号表'!$C$6:$L$47,10,FALSE))</f>
        <v/>
      </c>
      <c r="AF42" s="160" t="str">
        <f>IF(AF41="","",VLOOKUP(AF41,'様式9-② シフト記号表'!$C$6:$L$47,10,FALSE))</f>
        <v/>
      </c>
      <c r="AG42" s="160" t="str">
        <f>IF(AG41="","",VLOOKUP(AG41,'様式9-② シフト記号表'!$C$6:$L$47,10,FALSE))</f>
        <v/>
      </c>
      <c r="AH42" s="160" t="str">
        <f>IF(AH41="","",VLOOKUP(AH41,'様式9-② シフト記号表'!$C$6:$L$47,10,FALSE))</f>
        <v/>
      </c>
      <c r="AI42" s="160" t="str">
        <f>IF(AI41="","",VLOOKUP(AI41,'様式9-② シフト記号表'!$C$6:$L$47,10,FALSE))</f>
        <v/>
      </c>
      <c r="AJ42" s="161" t="str">
        <f>IF(AJ41="","",VLOOKUP(AJ41,'様式9-② シフト記号表'!$C$6:$L$47,10,FALSE))</f>
        <v/>
      </c>
      <c r="AK42" s="159" t="str">
        <f>IF(AK41="","",VLOOKUP(AK41,'様式9-② シフト記号表'!$C$6:$L$47,10,FALSE))</f>
        <v/>
      </c>
      <c r="AL42" s="160" t="str">
        <f>IF(AL41="","",VLOOKUP(AL41,'様式9-② シフト記号表'!$C$6:$L$47,10,FALSE))</f>
        <v/>
      </c>
      <c r="AM42" s="160" t="str">
        <f>IF(AM41="","",VLOOKUP(AM41,'様式9-② シフト記号表'!$C$6:$L$47,10,FALSE))</f>
        <v/>
      </c>
      <c r="AN42" s="160" t="str">
        <f>IF(AN41="","",VLOOKUP(AN41,'様式9-② シフト記号表'!$C$6:$L$47,10,FALSE))</f>
        <v/>
      </c>
      <c r="AO42" s="160" t="str">
        <f>IF(AO41="","",VLOOKUP(AO41,'様式9-② シフト記号表'!$C$6:$L$47,10,FALSE))</f>
        <v/>
      </c>
      <c r="AP42" s="160" t="str">
        <f>IF(AP41="","",VLOOKUP(AP41,'様式9-② シフト記号表'!$C$6:$L$47,10,FALSE))</f>
        <v/>
      </c>
      <c r="AQ42" s="161" t="str">
        <f>IF(AQ41="","",VLOOKUP(AQ41,'様式9-② シフト記号表'!$C$6:$L$47,10,FALSE))</f>
        <v/>
      </c>
      <c r="AR42" s="159" t="str">
        <f>IF(AR41="","",VLOOKUP(AR41,'様式9-② シフト記号表'!$C$6:$L$47,10,FALSE))</f>
        <v/>
      </c>
      <c r="AS42" s="160" t="str">
        <f>IF(AS41="","",VLOOKUP(AS41,'様式9-② シフト記号表'!$C$6:$L$47,10,FALSE))</f>
        <v/>
      </c>
      <c r="AT42" s="160" t="str">
        <f>IF(AT41="","",VLOOKUP(AT41,'様式9-② シフト記号表'!$C$6:$L$47,10,FALSE))</f>
        <v/>
      </c>
      <c r="AU42" s="160" t="str">
        <f>IF(AU41="","",VLOOKUP(AU41,'様式9-② シフト記号表'!$C$6:$L$47,10,FALSE))</f>
        <v/>
      </c>
      <c r="AV42" s="160" t="str">
        <f>IF(AV41="","",VLOOKUP(AV41,'様式9-② シフト記号表'!$C$6:$L$47,10,FALSE))</f>
        <v/>
      </c>
      <c r="AW42" s="160" t="str">
        <f>IF(AW41="","",VLOOKUP(AW41,'様式9-② シフト記号表'!$C$6:$L$47,10,FALSE))</f>
        <v/>
      </c>
      <c r="AX42" s="161" t="str">
        <f>IF(AX41="","",VLOOKUP(AX41,'様式9-② シフト記号表'!$C$6:$L$47,10,FALSE))</f>
        <v/>
      </c>
      <c r="AY42" s="159" t="str">
        <f>IF(AY41="","",VLOOKUP(AY41,'様式9-② シフト記号表'!$C$6:$L$47,10,FALSE))</f>
        <v/>
      </c>
      <c r="AZ42" s="160" t="str">
        <f>IF(AZ41="","",VLOOKUP(AZ41,'様式9-② シフト記号表'!$C$6:$L$47,10,FALSE))</f>
        <v/>
      </c>
      <c r="BA42" s="160" t="str">
        <f>IF(BA41="","",VLOOKUP(BA41,'様式9-② シフト記号表'!$C$6:$L$47,10,FALSE))</f>
        <v/>
      </c>
      <c r="BB42" s="616">
        <f>IF($BE$3="４週",SUM(W42:AX42),IF($BE$3="暦月",SUM(W42:BA42),""))</f>
        <v>0</v>
      </c>
      <c r="BC42" s="617"/>
      <c r="BD42" s="618">
        <f>IF($BE$3="４週",BB42/4,IF($BE$3="暦月",(BB42/($BE$8/7)),""))</f>
        <v>0</v>
      </c>
      <c r="BE42" s="617"/>
      <c r="BF42" s="613"/>
      <c r="BG42" s="614"/>
      <c r="BH42" s="614"/>
      <c r="BI42" s="614"/>
      <c r="BJ42" s="615"/>
    </row>
    <row r="43" spans="2:62" ht="20.25" customHeight="1" x14ac:dyDescent="0.4">
      <c r="B43" s="586">
        <f>B41+1</f>
        <v>14</v>
      </c>
      <c r="C43" s="588"/>
      <c r="D43" s="589"/>
      <c r="E43" s="149"/>
      <c r="F43" s="150"/>
      <c r="G43" s="149"/>
      <c r="H43" s="150"/>
      <c r="I43" s="592"/>
      <c r="J43" s="593"/>
      <c r="K43" s="596"/>
      <c r="L43" s="597"/>
      <c r="M43" s="597"/>
      <c r="N43" s="589"/>
      <c r="O43" s="565"/>
      <c r="P43" s="566"/>
      <c r="Q43" s="566"/>
      <c r="R43" s="566"/>
      <c r="S43" s="567"/>
      <c r="T43" s="170" t="s">
        <v>18</v>
      </c>
      <c r="U43" s="115"/>
      <c r="V43" s="116"/>
      <c r="W43" s="102"/>
      <c r="X43" s="103"/>
      <c r="Y43" s="103"/>
      <c r="Z43" s="103"/>
      <c r="AA43" s="103"/>
      <c r="AB43" s="103"/>
      <c r="AC43" s="104"/>
      <c r="AD43" s="102"/>
      <c r="AE43" s="103"/>
      <c r="AF43" s="103"/>
      <c r="AG43" s="103"/>
      <c r="AH43" s="103"/>
      <c r="AI43" s="103"/>
      <c r="AJ43" s="104"/>
      <c r="AK43" s="102"/>
      <c r="AL43" s="103"/>
      <c r="AM43" s="103"/>
      <c r="AN43" s="103"/>
      <c r="AO43" s="103"/>
      <c r="AP43" s="103"/>
      <c r="AQ43" s="104"/>
      <c r="AR43" s="102"/>
      <c r="AS43" s="103"/>
      <c r="AT43" s="103"/>
      <c r="AU43" s="103"/>
      <c r="AV43" s="103"/>
      <c r="AW43" s="103"/>
      <c r="AX43" s="104"/>
      <c r="AY43" s="102"/>
      <c r="AZ43" s="103"/>
      <c r="BA43" s="105"/>
      <c r="BB43" s="571"/>
      <c r="BC43" s="572"/>
      <c r="BD43" s="573"/>
      <c r="BE43" s="574"/>
      <c r="BF43" s="575"/>
      <c r="BG43" s="576"/>
      <c r="BH43" s="576"/>
      <c r="BI43" s="576"/>
      <c r="BJ43" s="577"/>
    </row>
    <row r="44" spans="2:62" ht="20.25" customHeight="1" x14ac:dyDescent="0.4">
      <c r="B44" s="606"/>
      <c r="C44" s="619"/>
      <c r="D44" s="620"/>
      <c r="E44" s="149"/>
      <c r="F44" s="150">
        <f>C43</f>
        <v>0</v>
      </c>
      <c r="G44" s="149"/>
      <c r="H44" s="150">
        <f>I43</f>
        <v>0</v>
      </c>
      <c r="I44" s="621"/>
      <c r="J44" s="622"/>
      <c r="K44" s="623"/>
      <c r="L44" s="624"/>
      <c r="M44" s="624"/>
      <c r="N44" s="620"/>
      <c r="O44" s="565"/>
      <c r="P44" s="566"/>
      <c r="Q44" s="566"/>
      <c r="R44" s="566"/>
      <c r="S44" s="567"/>
      <c r="T44" s="171" t="s">
        <v>132</v>
      </c>
      <c r="U44" s="117"/>
      <c r="V44" s="172"/>
      <c r="W44" s="159" t="str">
        <f>IF(W43="","",VLOOKUP(W43,'様式9-② シフト記号表'!$C$6:$L$47,10,FALSE))</f>
        <v/>
      </c>
      <c r="X44" s="160" t="str">
        <f>IF(X43="","",VLOOKUP(X43,'様式9-② シフト記号表'!$C$6:$L$47,10,FALSE))</f>
        <v/>
      </c>
      <c r="Y44" s="160" t="str">
        <f>IF(Y43="","",VLOOKUP(Y43,'様式9-② シフト記号表'!$C$6:$L$47,10,FALSE))</f>
        <v/>
      </c>
      <c r="Z44" s="160" t="str">
        <f>IF(Z43="","",VLOOKUP(Z43,'様式9-② シフト記号表'!$C$6:$L$47,10,FALSE))</f>
        <v/>
      </c>
      <c r="AA44" s="160" t="str">
        <f>IF(AA43="","",VLOOKUP(AA43,'様式9-② シフト記号表'!$C$6:$L$47,10,FALSE))</f>
        <v/>
      </c>
      <c r="AB44" s="160" t="str">
        <f>IF(AB43="","",VLOOKUP(AB43,'様式9-② シフト記号表'!$C$6:$L$47,10,FALSE))</f>
        <v/>
      </c>
      <c r="AC44" s="161" t="str">
        <f>IF(AC43="","",VLOOKUP(AC43,'様式9-② シフト記号表'!$C$6:$L$47,10,FALSE))</f>
        <v/>
      </c>
      <c r="AD44" s="159" t="str">
        <f>IF(AD43="","",VLOOKUP(AD43,'様式9-② シフト記号表'!$C$6:$L$47,10,FALSE))</f>
        <v/>
      </c>
      <c r="AE44" s="160" t="str">
        <f>IF(AE43="","",VLOOKUP(AE43,'様式9-② シフト記号表'!$C$6:$L$47,10,FALSE))</f>
        <v/>
      </c>
      <c r="AF44" s="160" t="str">
        <f>IF(AF43="","",VLOOKUP(AF43,'様式9-② シフト記号表'!$C$6:$L$47,10,FALSE))</f>
        <v/>
      </c>
      <c r="AG44" s="160" t="str">
        <f>IF(AG43="","",VLOOKUP(AG43,'様式9-② シフト記号表'!$C$6:$L$47,10,FALSE))</f>
        <v/>
      </c>
      <c r="AH44" s="160" t="str">
        <f>IF(AH43="","",VLOOKUP(AH43,'様式9-② シフト記号表'!$C$6:$L$47,10,FALSE))</f>
        <v/>
      </c>
      <c r="AI44" s="160" t="str">
        <f>IF(AI43="","",VLOOKUP(AI43,'様式9-② シフト記号表'!$C$6:$L$47,10,FALSE))</f>
        <v/>
      </c>
      <c r="AJ44" s="161" t="str">
        <f>IF(AJ43="","",VLOOKUP(AJ43,'様式9-② シフト記号表'!$C$6:$L$47,10,FALSE))</f>
        <v/>
      </c>
      <c r="AK44" s="159" t="str">
        <f>IF(AK43="","",VLOOKUP(AK43,'様式9-② シフト記号表'!$C$6:$L$47,10,FALSE))</f>
        <v/>
      </c>
      <c r="AL44" s="160" t="str">
        <f>IF(AL43="","",VLOOKUP(AL43,'様式9-② シフト記号表'!$C$6:$L$47,10,FALSE))</f>
        <v/>
      </c>
      <c r="AM44" s="160" t="str">
        <f>IF(AM43="","",VLOOKUP(AM43,'様式9-② シフト記号表'!$C$6:$L$47,10,FALSE))</f>
        <v/>
      </c>
      <c r="AN44" s="160" t="str">
        <f>IF(AN43="","",VLOOKUP(AN43,'様式9-② シフト記号表'!$C$6:$L$47,10,FALSE))</f>
        <v/>
      </c>
      <c r="AO44" s="160" t="str">
        <f>IF(AO43="","",VLOOKUP(AO43,'様式9-② シフト記号表'!$C$6:$L$47,10,FALSE))</f>
        <v/>
      </c>
      <c r="AP44" s="160" t="str">
        <f>IF(AP43="","",VLOOKUP(AP43,'様式9-② シフト記号表'!$C$6:$L$47,10,FALSE))</f>
        <v/>
      </c>
      <c r="AQ44" s="161" t="str">
        <f>IF(AQ43="","",VLOOKUP(AQ43,'様式9-② シフト記号表'!$C$6:$L$47,10,FALSE))</f>
        <v/>
      </c>
      <c r="AR44" s="159" t="str">
        <f>IF(AR43="","",VLOOKUP(AR43,'様式9-② シフト記号表'!$C$6:$L$47,10,FALSE))</f>
        <v/>
      </c>
      <c r="AS44" s="160" t="str">
        <f>IF(AS43="","",VLOOKUP(AS43,'様式9-② シフト記号表'!$C$6:$L$47,10,FALSE))</f>
        <v/>
      </c>
      <c r="AT44" s="160" t="str">
        <f>IF(AT43="","",VLOOKUP(AT43,'様式9-② シフト記号表'!$C$6:$L$47,10,FALSE))</f>
        <v/>
      </c>
      <c r="AU44" s="160" t="str">
        <f>IF(AU43="","",VLOOKUP(AU43,'様式9-② シフト記号表'!$C$6:$L$47,10,FALSE))</f>
        <v/>
      </c>
      <c r="AV44" s="160" t="str">
        <f>IF(AV43="","",VLOOKUP(AV43,'様式9-② シフト記号表'!$C$6:$L$47,10,FALSE))</f>
        <v/>
      </c>
      <c r="AW44" s="160" t="str">
        <f>IF(AW43="","",VLOOKUP(AW43,'様式9-② シフト記号表'!$C$6:$L$47,10,FALSE))</f>
        <v/>
      </c>
      <c r="AX44" s="161" t="str">
        <f>IF(AX43="","",VLOOKUP(AX43,'様式9-② シフト記号表'!$C$6:$L$47,10,FALSE))</f>
        <v/>
      </c>
      <c r="AY44" s="159" t="str">
        <f>IF(AY43="","",VLOOKUP(AY43,'様式9-② シフト記号表'!$C$6:$L$47,10,FALSE))</f>
        <v/>
      </c>
      <c r="AZ44" s="160" t="str">
        <f>IF(AZ43="","",VLOOKUP(AZ43,'様式9-② シフト記号表'!$C$6:$L$47,10,FALSE))</f>
        <v/>
      </c>
      <c r="BA44" s="160" t="str">
        <f>IF(BA43="","",VLOOKUP(BA43,'様式9-② シフト記号表'!$C$6:$L$47,10,FALSE))</f>
        <v/>
      </c>
      <c r="BB44" s="616">
        <f>IF($BE$3="４週",SUM(W44:AX44),IF($BE$3="暦月",SUM(W44:BA44),""))</f>
        <v>0</v>
      </c>
      <c r="BC44" s="617"/>
      <c r="BD44" s="618">
        <f>IF($BE$3="４週",BB44/4,IF($BE$3="暦月",(BB44/($BE$8/7)),""))</f>
        <v>0</v>
      </c>
      <c r="BE44" s="617"/>
      <c r="BF44" s="613"/>
      <c r="BG44" s="614"/>
      <c r="BH44" s="614"/>
      <c r="BI44" s="614"/>
      <c r="BJ44" s="615"/>
    </row>
    <row r="45" spans="2:62" ht="20.25" customHeight="1" x14ac:dyDescent="0.4">
      <c r="B45" s="586">
        <f>B43+1</f>
        <v>15</v>
      </c>
      <c r="C45" s="588"/>
      <c r="D45" s="589"/>
      <c r="E45" s="149"/>
      <c r="F45" s="150"/>
      <c r="G45" s="149"/>
      <c r="H45" s="150"/>
      <c r="I45" s="592"/>
      <c r="J45" s="593"/>
      <c r="K45" s="596"/>
      <c r="L45" s="597"/>
      <c r="M45" s="597"/>
      <c r="N45" s="589"/>
      <c r="O45" s="565"/>
      <c r="P45" s="566"/>
      <c r="Q45" s="566"/>
      <c r="R45" s="566"/>
      <c r="S45" s="567"/>
      <c r="T45" s="170" t="s">
        <v>18</v>
      </c>
      <c r="U45" s="115"/>
      <c r="V45" s="116"/>
      <c r="W45" s="102"/>
      <c r="X45" s="103"/>
      <c r="Y45" s="103"/>
      <c r="Z45" s="103"/>
      <c r="AA45" s="103"/>
      <c r="AB45" s="103"/>
      <c r="AC45" s="104"/>
      <c r="AD45" s="102"/>
      <c r="AE45" s="103"/>
      <c r="AF45" s="103"/>
      <c r="AG45" s="103"/>
      <c r="AH45" s="103"/>
      <c r="AI45" s="103"/>
      <c r="AJ45" s="104"/>
      <c r="AK45" s="102"/>
      <c r="AL45" s="103"/>
      <c r="AM45" s="103"/>
      <c r="AN45" s="103"/>
      <c r="AO45" s="103"/>
      <c r="AP45" s="103"/>
      <c r="AQ45" s="104"/>
      <c r="AR45" s="102"/>
      <c r="AS45" s="103"/>
      <c r="AT45" s="103"/>
      <c r="AU45" s="103"/>
      <c r="AV45" s="103"/>
      <c r="AW45" s="103"/>
      <c r="AX45" s="104"/>
      <c r="AY45" s="102"/>
      <c r="AZ45" s="103"/>
      <c r="BA45" s="105"/>
      <c r="BB45" s="571"/>
      <c r="BC45" s="572"/>
      <c r="BD45" s="573"/>
      <c r="BE45" s="574"/>
      <c r="BF45" s="575"/>
      <c r="BG45" s="576"/>
      <c r="BH45" s="576"/>
      <c r="BI45" s="576"/>
      <c r="BJ45" s="577"/>
    </row>
    <row r="46" spans="2:62" ht="20.25" customHeight="1" x14ac:dyDescent="0.4">
      <c r="B46" s="606"/>
      <c r="C46" s="619"/>
      <c r="D46" s="620"/>
      <c r="E46" s="149"/>
      <c r="F46" s="150">
        <f>C45</f>
        <v>0</v>
      </c>
      <c r="G46" s="149"/>
      <c r="H46" s="150">
        <f>I45</f>
        <v>0</v>
      </c>
      <c r="I46" s="621"/>
      <c r="J46" s="622"/>
      <c r="K46" s="623"/>
      <c r="L46" s="624"/>
      <c r="M46" s="624"/>
      <c r="N46" s="620"/>
      <c r="O46" s="565"/>
      <c r="P46" s="566"/>
      <c r="Q46" s="566"/>
      <c r="R46" s="566"/>
      <c r="S46" s="567"/>
      <c r="T46" s="171" t="s">
        <v>132</v>
      </c>
      <c r="U46" s="117"/>
      <c r="V46" s="172"/>
      <c r="W46" s="159" t="str">
        <f>IF(W45="","",VLOOKUP(W45,'様式9-② シフト記号表'!$C$6:$L$47,10,FALSE))</f>
        <v/>
      </c>
      <c r="X46" s="160" t="str">
        <f>IF(X45="","",VLOOKUP(X45,'様式9-② シフト記号表'!$C$6:$L$47,10,FALSE))</f>
        <v/>
      </c>
      <c r="Y46" s="160" t="str">
        <f>IF(Y45="","",VLOOKUP(Y45,'様式9-② シフト記号表'!$C$6:$L$47,10,FALSE))</f>
        <v/>
      </c>
      <c r="Z46" s="160" t="str">
        <f>IF(Z45="","",VLOOKUP(Z45,'様式9-② シフト記号表'!$C$6:$L$47,10,FALSE))</f>
        <v/>
      </c>
      <c r="AA46" s="160" t="str">
        <f>IF(AA45="","",VLOOKUP(AA45,'様式9-② シフト記号表'!$C$6:$L$47,10,FALSE))</f>
        <v/>
      </c>
      <c r="AB46" s="160" t="str">
        <f>IF(AB45="","",VLOOKUP(AB45,'様式9-② シフト記号表'!$C$6:$L$47,10,FALSE))</f>
        <v/>
      </c>
      <c r="AC46" s="161" t="str">
        <f>IF(AC45="","",VLOOKUP(AC45,'様式9-② シフト記号表'!$C$6:$L$47,10,FALSE))</f>
        <v/>
      </c>
      <c r="AD46" s="159" t="str">
        <f>IF(AD45="","",VLOOKUP(AD45,'様式9-② シフト記号表'!$C$6:$L$47,10,FALSE))</f>
        <v/>
      </c>
      <c r="AE46" s="160" t="str">
        <f>IF(AE45="","",VLOOKUP(AE45,'様式9-② シフト記号表'!$C$6:$L$47,10,FALSE))</f>
        <v/>
      </c>
      <c r="AF46" s="160" t="str">
        <f>IF(AF45="","",VLOOKUP(AF45,'様式9-② シフト記号表'!$C$6:$L$47,10,FALSE))</f>
        <v/>
      </c>
      <c r="AG46" s="160" t="str">
        <f>IF(AG45="","",VLOOKUP(AG45,'様式9-② シフト記号表'!$C$6:$L$47,10,FALSE))</f>
        <v/>
      </c>
      <c r="AH46" s="160" t="str">
        <f>IF(AH45="","",VLOOKUP(AH45,'様式9-② シフト記号表'!$C$6:$L$47,10,FALSE))</f>
        <v/>
      </c>
      <c r="AI46" s="160" t="str">
        <f>IF(AI45="","",VLOOKUP(AI45,'様式9-② シフト記号表'!$C$6:$L$47,10,FALSE))</f>
        <v/>
      </c>
      <c r="AJ46" s="161" t="str">
        <f>IF(AJ45="","",VLOOKUP(AJ45,'様式9-② シフト記号表'!$C$6:$L$47,10,FALSE))</f>
        <v/>
      </c>
      <c r="AK46" s="159" t="str">
        <f>IF(AK45="","",VLOOKUP(AK45,'様式9-② シフト記号表'!$C$6:$L$47,10,FALSE))</f>
        <v/>
      </c>
      <c r="AL46" s="160" t="str">
        <f>IF(AL45="","",VLOOKUP(AL45,'様式9-② シフト記号表'!$C$6:$L$47,10,FALSE))</f>
        <v/>
      </c>
      <c r="AM46" s="160" t="str">
        <f>IF(AM45="","",VLOOKUP(AM45,'様式9-② シフト記号表'!$C$6:$L$47,10,FALSE))</f>
        <v/>
      </c>
      <c r="AN46" s="160" t="str">
        <f>IF(AN45="","",VLOOKUP(AN45,'様式9-② シフト記号表'!$C$6:$L$47,10,FALSE))</f>
        <v/>
      </c>
      <c r="AO46" s="160" t="str">
        <f>IF(AO45="","",VLOOKUP(AO45,'様式9-② シフト記号表'!$C$6:$L$47,10,FALSE))</f>
        <v/>
      </c>
      <c r="AP46" s="160" t="str">
        <f>IF(AP45="","",VLOOKUP(AP45,'様式9-② シフト記号表'!$C$6:$L$47,10,FALSE))</f>
        <v/>
      </c>
      <c r="AQ46" s="161" t="str">
        <f>IF(AQ45="","",VLOOKUP(AQ45,'様式9-② シフト記号表'!$C$6:$L$47,10,FALSE))</f>
        <v/>
      </c>
      <c r="AR46" s="159" t="str">
        <f>IF(AR45="","",VLOOKUP(AR45,'様式9-② シフト記号表'!$C$6:$L$47,10,FALSE))</f>
        <v/>
      </c>
      <c r="AS46" s="160" t="str">
        <f>IF(AS45="","",VLOOKUP(AS45,'様式9-② シフト記号表'!$C$6:$L$47,10,FALSE))</f>
        <v/>
      </c>
      <c r="AT46" s="160" t="str">
        <f>IF(AT45="","",VLOOKUP(AT45,'様式9-② シフト記号表'!$C$6:$L$47,10,FALSE))</f>
        <v/>
      </c>
      <c r="AU46" s="160" t="str">
        <f>IF(AU45="","",VLOOKUP(AU45,'様式9-② シフト記号表'!$C$6:$L$47,10,FALSE))</f>
        <v/>
      </c>
      <c r="AV46" s="160" t="str">
        <f>IF(AV45="","",VLOOKUP(AV45,'様式9-② シフト記号表'!$C$6:$L$47,10,FALSE))</f>
        <v/>
      </c>
      <c r="AW46" s="160" t="str">
        <f>IF(AW45="","",VLOOKUP(AW45,'様式9-② シフト記号表'!$C$6:$L$47,10,FALSE))</f>
        <v/>
      </c>
      <c r="AX46" s="161" t="str">
        <f>IF(AX45="","",VLOOKUP(AX45,'様式9-② シフト記号表'!$C$6:$L$47,10,FALSE))</f>
        <v/>
      </c>
      <c r="AY46" s="159" t="str">
        <f>IF(AY45="","",VLOOKUP(AY45,'様式9-② シフト記号表'!$C$6:$L$47,10,FALSE))</f>
        <v/>
      </c>
      <c r="AZ46" s="160" t="str">
        <f>IF(AZ45="","",VLOOKUP(AZ45,'様式9-② シフト記号表'!$C$6:$L$47,10,FALSE))</f>
        <v/>
      </c>
      <c r="BA46" s="160" t="str">
        <f>IF(BA45="","",VLOOKUP(BA45,'様式9-② シフト記号表'!$C$6:$L$47,10,FALSE))</f>
        <v/>
      </c>
      <c r="BB46" s="616">
        <f>IF($BE$3="４週",SUM(W46:AX46),IF($BE$3="暦月",SUM(W46:BA46),""))</f>
        <v>0</v>
      </c>
      <c r="BC46" s="617"/>
      <c r="BD46" s="618">
        <f>IF($BE$3="４週",BB46/4,IF($BE$3="暦月",(BB46/($BE$8/7)),""))</f>
        <v>0</v>
      </c>
      <c r="BE46" s="617"/>
      <c r="BF46" s="613"/>
      <c r="BG46" s="614"/>
      <c r="BH46" s="614"/>
      <c r="BI46" s="614"/>
      <c r="BJ46" s="615"/>
    </row>
    <row r="47" spans="2:62" ht="20.25" customHeight="1" x14ac:dyDescent="0.4">
      <c r="B47" s="586">
        <f>B45+1</f>
        <v>16</v>
      </c>
      <c r="C47" s="588"/>
      <c r="D47" s="589"/>
      <c r="E47" s="149"/>
      <c r="F47" s="150"/>
      <c r="G47" s="149"/>
      <c r="H47" s="150"/>
      <c r="I47" s="592"/>
      <c r="J47" s="593"/>
      <c r="K47" s="596"/>
      <c r="L47" s="597"/>
      <c r="M47" s="597"/>
      <c r="N47" s="589"/>
      <c r="O47" s="565"/>
      <c r="P47" s="566"/>
      <c r="Q47" s="566"/>
      <c r="R47" s="566"/>
      <c r="S47" s="567"/>
      <c r="T47" s="170" t="s">
        <v>18</v>
      </c>
      <c r="U47" s="115"/>
      <c r="V47" s="116"/>
      <c r="W47" s="102"/>
      <c r="X47" s="103"/>
      <c r="Y47" s="103"/>
      <c r="Z47" s="103"/>
      <c r="AA47" s="103"/>
      <c r="AB47" s="103"/>
      <c r="AC47" s="104"/>
      <c r="AD47" s="102"/>
      <c r="AE47" s="103"/>
      <c r="AF47" s="103"/>
      <c r="AG47" s="103"/>
      <c r="AH47" s="103"/>
      <c r="AI47" s="103"/>
      <c r="AJ47" s="104"/>
      <c r="AK47" s="102"/>
      <c r="AL47" s="103"/>
      <c r="AM47" s="103"/>
      <c r="AN47" s="103"/>
      <c r="AO47" s="103"/>
      <c r="AP47" s="103"/>
      <c r="AQ47" s="104"/>
      <c r="AR47" s="102"/>
      <c r="AS47" s="103"/>
      <c r="AT47" s="103"/>
      <c r="AU47" s="103"/>
      <c r="AV47" s="103"/>
      <c r="AW47" s="103"/>
      <c r="AX47" s="104"/>
      <c r="AY47" s="102"/>
      <c r="AZ47" s="103"/>
      <c r="BA47" s="105"/>
      <c r="BB47" s="571"/>
      <c r="BC47" s="572"/>
      <c r="BD47" s="573"/>
      <c r="BE47" s="574"/>
      <c r="BF47" s="575"/>
      <c r="BG47" s="576"/>
      <c r="BH47" s="576"/>
      <c r="BI47" s="576"/>
      <c r="BJ47" s="577"/>
    </row>
    <row r="48" spans="2:62" ht="20.25" customHeight="1" x14ac:dyDescent="0.4">
      <c r="B48" s="606"/>
      <c r="C48" s="619"/>
      <c r="D48" s="620"/>
      <c r="E48" s="149"/>
      <c r="F48" s="150">
        <f>C47</f>
        <v>0</v>
      </c>
      <c r="G48" s="149"/>
      <c r="H48" s="150">
        <f>I47</f>
        <v>0</v>
      </c>
      <c r="I48" s="621"/>
      <c r="J48" s="622"/>
      <c r="K48" s="623"/>
      <c r="L48" s="624"/>
      <c r="M48" s="624"/>
      <c r="N48" s="620"/>
      <c r="O48" s="565"/>
      <c r="P48" s="566"/>
      <c r="Q48" s="566"/>
      <c r="R48" s="566"/>
      <c r="S48" s="567"/>
      <c r="T48" s="171" t="s">
        <v>132</v>
      </c>
      <c r="U48" s="117"/>
      <c r="V48" s="172"/>
      <c r="W48" s="159" t="str">
        <f>IF(W47="","",VLOOKUP(W47,'様式9-② シフト記号表'!$C$6:$L$47,10,FALSE))</f>
        <v/>
      </c>
      <c r="X48" s="160" t="str">
        <f>IF(X47="","",VLOOKUP(X47,'様式9-② シフト記号表'!$C$6:$L$47,10,FALSE))</f>
        <v/>
      </c>
      <c r="Y48" s="160" t="str">
        <f>IF(Y47="","",VLOOKUP(Y47,'様式9-② シフト記号表'!$C$6:$L$47,10,FALSE))</f>
        <v/>
      </c>
      <c r="Z48" s="160" t="str">
        <f>IF(Z47="","",VLOOKUP(Z47,'様式9-② シフト記号表'!$C$6:$L$47,10,FALSE))</f>
        <v/>
      </c>
      <c r="AA48" s="160" t="str">
        <f>IF(AA47="","",VLOOKUP(AA47,'様式9-② シフト記号表'!$C$6:$L$47,10,FALSE))</f>
        <v/>
      </c>
      <c r="AB48" s="160" t="str">
        <f>IF(AB47="","",VLOOKUP(AB47,'様式9-② シフト記号表'!$C$6:$L$47,10,FALSE))</f>
        <v/>
      </c>
      <c r="AC48" s="161" t="str">
        <f>IF(AC47="","",VLOOKUP(AC47,'様式9-② シフト記号表'!$C$6:$L$47,10,FALSE))</f>
        <v/>
      </c>
      <c r="AD48" s="159" t="str">
        <f>IF(AD47="","",VLOOKUP(AD47,'様式9-② シフト記号表'!$C$6:$L$47,10,FALSE))</f>
        <v/>
      </c>
      <c r="AE48" s="160" t="str">
        <f>IF(AE47="","",VLOOKUP(AE47,'様式9-② シフト記号表'!$C$6:$L$47,10,FALSE))</f>
        <v/>
      </c>
      <c r="AF48" s="160" t="str">
        <f>IF(AF47="","",VLOOKUP(AF47,'様式9-② シフト記号表'!$C$6:$L$47,10,FALSE))</f>
        <v/>
      </c>
      <c r="AG48" s="160" t="str">
        <f>IF(AG47="","",VLOOKUP(AG47,'様式9-② シフト記号表'!$C$6:$L$47,10,FALSE))</f>
        <v/>
      </c>
      <c r="AH48" s="160" t="str">
        <f>IF(AH47="","",VLOOKUP(AH47,'様式9-② シフト記号表'!$C$6:$L$47,10,FALSE))</f>
        <v/>
      </c>
      <c r="AI48" s="160" t="str">
        <f>IF(AI47="","",VLOOKUP(AI47,'様式9-② シフト記号表'!$C$6:$L$47,10,FALSE))</f>
        <v/>
      </c>
      <c r="AJ48" s="161" t="str">
        <f>IF(AJ47="","",VLOOKUP(AJ47,'様式9-② シフト記号表'!$C$6:$L$47,10,FALSE))</f>
        <v/>
      </c>
      <c r="AK48" s="159" t="str">
        <f>IF(AK47="","",VLOOKUP(AK47,'様式9-② シフト記号表'!$C$6:$L$47,10,FALSE))</f>
        <v/>
      </c>
      <c r="AL48" s="160" t="str">
        <f>IF(AL47="","",VLOOKUP(AL47,'様式9-② シフト記号表'!$C$6:$L$47,10,FALSE))</f>
        <v/>
      </c>
      <c r="AM48" s="160" t="str">
        <f>IF(AM47="","",VLOOKUP(AM47,'様式9-② シフト記号表'!$C$6:$L$47,10,FALSE))</f>
        <v/>
      </c>
      <c r="AN48" s="160" t="str">
        <f>IF(AN47="","",VLOOKUP(AN47,'様式9-② シフト記号表'!$C$6:$L$47,10,FALSE))</f>
        <v/>
      </c>
      <c r="AO48" s="160" t="str">
        <f>IF(AO47="","",VLOOKUP(AO47,'様式9-② シフト記号表'!$C$6:$L$47,10,FALSE))</f>
        <v/>
      </c>
      <c r="AP48" s="160" t="str">
        <f>IF(AP47="","",VLOOKUP(AP47,'様式9-② シフト記号表'!$C$6:$L$47,10,FALSE))</f>
        <v/>
      </c>
      <c r="AQ48" s="161" t="str">
        <f>IF(AQ47="","",VLOOKUP(AQ47,'様式9-② シフト記号表'!$C$6:$L$47,10,FALSE))</f>
        <v/>
      </c>
      <c r="AR48" s="159" t="str">
        <f>IF(AR47="","",VLOOKUP(AR47,'様式9-② シフト記号表'!$C$6:$L$47,10,FALSE))</f>
        <v/>
      </c>
      <c r="AS48" s="160" t="str">
        <f>IF(AS47="","",VLOOKUP(AS47,'様式9-② シフト記号表'!$C$6:$L$47,10,FALSE))</f>
        <v/>
      </c>
      <c r="AT48" s="160" t="str">
        <f>IF(AT47="","",VLOOKUP(AT47,'様式9-② シフト記号表'!$C$6:$L$47,10,FALSE))</f>
        <v/>
      </c>
      <c r="AU48" s="160" t="str">
        <f>IF(AU47="","",VLOOKUP(AU47,'様式9-② シフト記号表'!$C$6:$L$47,10,FALSE))</f>
        <v/>
      </c>
      <c r="AV48" s="160" t="str">
        <f>IF(AV47="","",VLOOKUP(AV47,'様式9-② シフト記号表'!$C$6:$L$47,10,FALSE))</f>
        <v/>
      </c>
      <c r="AW48" s="160" t="str">
        <f>IF(AW47="","",VLOOKUP(AW47,'様式9-② シフト記号表'!$C$6:$L$47,10,FALSE))</f>
        <v/>
      </c>
      <c r="AX48" s="161" t="str">
        <f>IF(AX47="","",VLOOKUP(AX47,'様式9-② シフト記号表'!$C$6:$L$47,10,FALSE))</f>
        <v/>
      </c>
      <c r="AY48" s="159" t="str">
        <f>IF(AY47="","",VLOOKUP(AY47,'様式9-② シフト記号表'!$C$6:$L$47,10,FALSE))</f>
        <v/>
      </c>
      <c r="AZ48" s="160" t="str">
        <f>IF(AZ47="","",VLOOKUP(AZ47,'様式9-② シフト記号表'!$C$6:$L$47,10,FALSE))</f>
        <v/>
      </c>
      <c r="BA48" s="160" t="str">
        <f>IF(BA47="","",VLOOKUP(BA47,'様式9-② シフト記号表'!$C$6:$L$47,10,FALSE))</f>
        <v/>
      </c>
      <c r="BB48" s="616">
        <f>IF($BE$3="４週",SUM(W48:AX48),IF($BE$3="暦月",SUM(W48:BA48),""))</f>
        <v>0</v>
      </c>
      <c r="BC48" s="617"/>
      <c r="BD48" s="618">
        <f>IF($BE$3="４週",BB48/4,IF($BE$3="暦月",(BB48/($BE$8/7)),""))</f>
        <v>0</v>
      </c>
      <c r="BE48" s="617"/>
      <c r="BF48" s="613"/>
      <c r="BG48" s="614"/>
      <c r="BH48" s="614"/>
      <c r="BI48" s="614"/>
      <c r="BJ48" s="615"/>
    </row>
    <row r="49" spans="2:62" ht="20.25" customHeight="1" x14ac:dyDescent="0.4">
      <c r="B49" s="586">
        <f>B47+1</f>
        <v>17</v>
      </c>
      <c r="C49" s="588"/>
      <c r="D49" s="589"/>
      <c r="E49" s="149"/>
      <c r="F49" s="150"/>
      <c r="G49" s="149"/>
      <c r="H49" s="150"/>
      <c r="I49" s="592"/>
      <c r="J49" s="593"/>
      <c r="K49" s="596"/>
      <c r="L49" s="597"/>
      <c r="M49" s="597"/>
      <c r="N49" s="589"/>
      <c r="O49" s="565"/>
      <c r="P49" s="566"/>
      <c r="Q49" s="566"/>
      <c r="R49" s="566"/>
      <c r="S49" s="567"/>
      <c r="T49" s="170" t="s">
        <v>18</v>
      </c>
      <c r="U49" s="115"/>
      <c r="V49" s="116"/>
      <c r="W49" s="102"/>
      <c r="X49" s="103"/>
      <c r="Y49" s="103"/>
      <c r="Z49" s="103"/>
      <c r="AA49" s="103"/>
      <c r="AB49" s="103"/>
      <c r="AC49" s="104"/>
      <c r="AD49" s="102"/>
      <c r="AE49" s="103"/>
      <c r="AF49" s="103"/>
      <c r="AG49" s="103"/>
      <c r="AH49" s="103"/>
      <c r="AI49" s="103"/>
      <c r="AJ49" s="104"/>
      <c r="AK49" s="102"/>
      <c r="AL49" s="103"/>
      <c r="AM49" s="103"/>
      <c r="AN49" s="103"/>
      <c r="AO49" s="103"/>
      <c r="AP49" s="103"/>
      <c r="AQ49" s="104"/>
      <c r="AR49" s="102"/>
      <c r="AS49" s="103"/>
      <c r="AT49" s="103"/>
      <c r="AU49" s="103"/>
      <c r="AV49" s="103"/>
      <c r="AW49" s="103"/>
      <c r="AX49" s="104"/>
      <c r="AY49" s="102"/>
      <c r="AZ49" s="103"/>
      <c r="BA49" s="105"/>
      <c r="BB49" s="571"/>
      <c r="BC49" s="572"/>
      <c r="BD49" s="573"/>
      <c r="BE49" s="574"/>
      <c r="BF49" s="575"/>
      <c r="BG49" s="576"/>
      <c r="BH49" s="576"/>
      <c r="BI49" s="576"/>
      <c r="BJ49" s="577"/>
    </row>
    <row r="50" spans="2:62" ht="20.25" customHeight="1" x14ac:dyDescent="0.4">
      <c r="B50" s="606"/>
      <c r="C50" s="619"/>
      <c r="D50" s="620"/>
      <c r="E50" s="149"/>
      <c r="F50" s="150">
        <f>C49</f>
        <v>0</v>
      </c>
      <c r="G50" s="149"/>
      <c r="H50" s="150">
        <f>I49</f>
        <v>0</v>
      </c>
      <c r="I50" s="621"/>
      <c r="J50" s="622"/>
      <c r="K50" s="623"/>
      <c r="L50" s="624"/>
      <c r="M50" s="624"/>
      <c r="N50" s="620"/>
      <c r="O50" s="565"/>
      <c r="P50" s="566"/>
      <c r="Q50" s="566"/>
      <c r="R50" s="566"/>
      <c r="S50" s="567"/>
      <c r="T50" s="171" t="s">
        <v>132</v>
      </c>
      <c r="U50" s="117"/>
      <c r="V50" s="172"/>
      <c r="W50" s="159" t="str">
        <f>IF(W49="","",VLOOKUP(W49,'様式9-② シフト記号表'!$C$6:$L$47,10,FALSE))</f>
        <v/>
      </c>
      <c r="X50" s="160" t="str">
        <f>IF(X49="","",VLOOKUP(X49,'様式9-② シフト記号表'!$C$6:$L$47,10,FALSE))</f>
        <v/>
      </c>
      <c r="Y50" s="160" t="str">
        <f>IF(Y49="","",VLOOKUP(Y49,'様式9-② シフト記号表'!$C$6:$L$47,10,FALSE))</f>
        <v/>
      </c>
      <c r="Z50" s="160" t="str">
        <f>IF(Z49="","",VLOOKUP(Z49,'様式9-② シフト記号表'!$C$6:$L$47,10,FALSE))</f>
        <v/>
      </c>
      <c r="AA50" s="160" t="str">
        <f>IF(AA49="","",VLOOKUP(AA49,'様式9-② シフト記号表'!$C$6:$L$47,10,FALSE))</f>
        <v/>
      </c>
      <c r="AB50" s="160" t="str">
        <f>IF(AB49="","",VLOOKUP(AB49,'様式9-② シフト記号表'!$C$6:$L$47,10,FALSE))</f>
        <v/>
      </c>
      <c r="AC50" s="161" t="str">
        <f>IF(AC49="","",VLOOKUP(AC49,'様式9-② シフト記号表'!$C$6:$L$47,10,FALSE))</f>
        <v/>
      </c>
      <c r="AD50" s="159" t="str">
        <f>IF(AD49="","",VLOOKUP(AD49,'様式9-② シフト記号表'!$C$6:$L$47,10,FALSE))</f>
        <v/>
      </c>
      <c r="AE50" s="160" t="str">
        <f>IF(AE49="","",VLOOKUP(AE49,'様式9-② シフト記号表'!$C$6:$L$47,10,FALSE))</f>
        <v/>
      </c>
      <c r="AF50" s="160" t="str">
        <f>IF(AF49="","",VLOOKUP(AF49,'様式9-② シフト記号表'!$C$6:$L$47,10,FALSE))</f>
        <v/>
      </c>
      <c r="AG50" s="160" t="str">
        <f>IF(AG49="","",VLOOKUP(AG49,'様式9-② シフト記号表'!$C$6:$L$47,10,FALSE))</f>
        <v/>
      </c>
      <c r="AH50" s="160" t="str">
        <f>IF(AH49="","",VLOOKUP(AH49,'様式9-② シフト記号表'!$C$6:$L$47,10,FALSE))</f>
        <v/>
      </c>
      <c r="AI50" s="160" t="str">
        <f>IF(AI49="","",VLOOKUP(AI49,'様式9-② シフト記号表'!$C$6:$L$47,10,FALSE))</f>
        <v/>
      </c>
      <c r="AJ50" s="161" t="str">
        <f>IF(AJ49="","",VLOOKUP(AJ49,'様式9-② シフト記号表'!$C$6:$L$47,10,FALSE))</f>
        <v/>
      </c>
      <c r="AK50" s="159" t="str">
        <f>IF(AK49="","",VLOOKUP(AK49,'様式9-② シフト記号表'!$C$6:$L$47,10,FALSE))</f>
        <v/>
      </c>
      <c r="AL50" s="160" t="str">
        <f>IF(AL49="","",VLOOKUP(AL49,'様式9-② シフト記号表'!$C$6:$L$47,10,FALSE))</f>
        <v/>
      </c>
      <c r="AM50" s="160" t="str">
        <f>IF(AM49="","",VLOOKUP(AM49,'様式9-② シフト記号表'!$C$6:$L$47,10,FALSE))</f>
        <v/>
      </c>
      <c r="AN50" s="160" t="str">
        <f>IF(AN49="","",VLOOKUP(AN49,'様式9-② シフト記号表'!$C$6:$L$47,10,FALSE))</f>
        <v/>
      </c>
      <c r="AO50" s="160" t="str">
        <f>IF(AO49="","",VLOOKUP(AO49,'様式9-② シフト記号表'!$C$6:$L$47,10,FALSE))</f>
        <v/>
      </c>
      <c r="AP50" s="160" t="str">
        <f>IF(AP49="","",VLOOKUP(AP49,'様式9-② シフト記号表'!$C$6:$L$47,10,FALSE))</f>
        <v/>
      </c>
      <c r="AQ50" s="161" t="str">
        <f>IF(AQ49="","",VLOOKUP(AQ49,'様式9-② シフト記号表'!$C$6:$L$47,10,FALSE))</f>
        <v/>
      </c>
      <c r="AR50" s="159" t="str">
        <f>IF(AR49="","",VLOOKUP(AR49,'様式9-② シフト記号表'!$C$6:$L$47,10,FALSE))</f>
        <v/>
      </c>
      <c r="AS50" s="160" t="str">
        <f>IF(AS49="","",VLOOKUP(AS49,'様式9-② シフト記号表'!$C$6:$L$47,10,FALSE))</f>
        <v/>
      </c>
      <c r="AT50" s="160" t="str">
        <f>IF(AT49="","",VLOOKUP(AT49,'様式9-② シフト記号表'!$C$6:$L$47,10,FALSE))</f>
        <v/>
      </c>
      <c r="AU50" s="160" t="str">
        <f>IF(AU49="","",VLOOKUP(AU49,'様式9-② シフト記号表'!$C$6:$L$47,10,FALSE))</f>
        <v/>
      </c>
      <c r="AV50" s="160" t="str">
        <f>IF(AV49="","",VLOOKUP(AV49,'様式9-② シフト記号表'!$C$6:$L$47,10,FALSE))</f>
        <v/>
      </c>
      <c r="AW50" s="160" t="str">
        <f>IF(AW49="","",VLOOKUP(AW49,'様式9-② シフト記号表'!$C$6:$L$47,10,FALSE))</f>
        <v/>
      </c>
      <c r="AX50" s="161" t="str">
        <f>IF(AX49="","",VLOOKUP(AX49,'様式9-② シフト記号表'!$C$6:$L$47,10,FALSE))</f>
        <v/>
      </c>
      <c r="AY50" s="159" t="str">
        <f>IF(AY49="","",VLOOKUP(AY49,'様式9-② シフト記号表'!$C$6:$L$47,10,FALSE))</f>
        <v/>
      </c>
      <c r="AZ50" s="160" t="str">
        <f>IF(AZ49="","",VLOOKUP(AZ49,'様式9-② シフト記号表'!$C$6:$L$47,10,FALSE))</f>
        <v/>
      </c>
      <c r="BA50" s="160" t="str">
        <f>IF(BA49="","",VLOOKUP(BA49,'様式9-② シフト記号表'!$C$6:$L$47,10,FALSE))</f>
        <v/>
      </c>
      <c r="BB50" s="616">
        <f>IF($BE$3="４週",SUM(W50:AX50),IF($BE$3="暦月",SUM(W50:BA50),""))</f>
        <v>0</v>
      </c>
      <c r="BC50" s="617"/>
      <c r="BD50" s="618">
        <f>IF($BE$3="４週",BB50/4,IF($BE$3="暦月",(BB50/($BE$8/7)),""))</f>
        <v>0</v>
      </c>
      <c r="BE50" s="617"/>
      <c r="BF50" s="613"/>
      <c r="BG50" s="614"/>
      <c r="BH50" s="614"/>
      <c r="BI50" s="614"/>
      <c r="BJ50" s="615"/>
    </row>
    <row r="51" spans="2:62" ht="20.25" customHeight="1" x14ac:dyDescent="0.4">
      <c r="B51" s="586">
        <f>B49+1</f>
        <v>18</v>
      </c>
      <c r="C51" s="588"/>
      <c r="D51" s="589"/>
      <c r="E51" s="149"/>
      <c r="F51" s="150"/>
      <c r="G51" s="149"/>
      <c r="H51" s="150"/>
      <c r="I51" s="592"/>
      <c r="J51" s="593"/>
      <c r="K51" s="596"/>
      <c r="L51" s="597"/>
      <c r="M51" s="597"/>
      <c r="N51" s="589"/>
      <c r="O51" s="565"/>
      <c r="P51" s="566"/>
      <c r="Q51" s="566"/>
      <c r="R51" s="566"/>
      <c r="S51" s="567"/>
      <c r="T51" s="170" t="s">
        <v>18</v>
      </c>
      <c r="U51" s="115"/>
      <c r="V51" s="116"/>
      <c r="W51" s="102"/>
      <c r="X51" s="103"/>
      <c r="Y51" s="103"/>
      <c r="Z51" s="103"/>
      <c r="AA51" s="103"/>
      <c r="AB51" s="103"/>
      <c r="AC51" s="104"/>
      <c r="AD51" s="102"/>
      <c r="AE51" s="103"/>
      <c r="AF51" s="103"/>
      <c r="AG51" s="103"/>
      <c r="AH51" s="103"/>
      <c r="AI51" s="103"/>
      <c r="AJ51" s="104"/>
      <c r="AK51" s="102"/>
      <c r="AL51" s="103"/>
      <c r="AM51" s="103"/>
      <c r="AN51" s="103"/>
      <c r="AO51" s="103"/>
      <c r="AP51" s="103"/>
      <c r="AQ51" s="104"/>
      <c r="AR51" s="102"/>
      <c r="AS51" s="103"/>
      <c r="AT51" s="103"/>
      <c r="AU51" s="103"/>
      <c r="AV51" s="103"/>
      <c r="AW51" s="103"/>
      <c r="AX51" s="104"/>
      <c r="AY51" s="102"/>
      <c r="AZ51" s="103"/>
      <c r="BA51" s="105"/>
      <c r="BB51" s="571"/>
      <c r="BC51" s="572"/>
      <c r="BD51" s="573"/>
      <c r="BE51" s="574"/>
      <c r="BF51" s="575"/>
      <c r="BG51" s="576"/>
      <c r="BH51" s="576"/>
      <c r="BI51" s="576"/>
      <c r="BJ51" s="577"/>
    </row>
    <row r="52" spans="2:62" ht="20.25" customHeight="1" x14ac:dyDescent="0.4">
      <c r="B52" s="606"/>
      <c r="C52" s="619"/>
      <c r="D52" s="620"/>
      <c r="E52" s="149"/>
      <c r="F52" s="150">
        <f>C51</f>
        <v>0</v>
      </c>
      <c r="G52" s="149"/>
      <c r="H52" s="150">
        <f>I51</f>
        <v>0</v>
      </c>
      <c r="I52" s="621"/>
      <c r="J52" s="622"/>
      <c r="K52" s="623"/>
      <c r="L52" s="624"/>
      <c r="M52" s="624"/>
      <c r="N52" s="620"/>
      <c r="O52" s="565"/>
      <c r="P52" s="566"/>
      <c r="Q52" s="566"/>
      <c r="R52" s="566"/>
      <c r="S52" s="567"/>
      <c r="T52" s="171" t="s">
        <v>132</v>
      </c>
      <c r="U52" s="117"/>
      <c r="V52" s="172"/>
      <c r="W52" s="159" t="str">
        <f>IF(W51="","",VLOOKUP(W51,'様式9-② シフト記号表'!$C$6:$L$47,10,FALSE))</f>
        <v/>
      </c>
      <c r="X52" s="160" t="str">
        <f>IF(X51="","",VLOOKUP(X51,'様式9-② シフト記号表'!$C$6:$L$47,10,FALSE))</f>
        <v/>
      </c>
      <c r="Y52" s="160" t="str">
        <f>IF(Y51="","",VLOOKUP(Y51,'様式9-② シフト記号表'!$C$6:$L$47,10,FALSE))</f>
        <v/>
      </c>
      <c r="Z52" s="160" t="str">
        <f>IF(Z51="","",VLOOKUP(Z51,'様式9-② シフト記号表'!$C$6:$L$47,10,FALSE))</f>
        <v/>
      </c>
      <c r="AA52" s="160" t="str">
        <f>IF(AA51="","",VLOOKUP(AA51,'様式9-② シフト記号表'!$C$6:$L$47,10,FALSE))</f>
        <v/>
      </c>
      <c r="AB52" s="160" t="str">
        <f>IF(AB51="","",VLOOKUP(AB51,'様式9-② シフト記号表'!$C$6:$L$47,10,FALSE))</f>
        <v/>
      </c>
      <c r="AC52" s="161" t="str">
        <f>IF(AC51="","",VLOOKUP(AC51,'様式9-② シフト記号表'!$C$6:$L$47,10,FALSE))</f>
        <v/>
      </c>
      <c r="AD52" s="159" t="str">
        <f>IF(AD51="","",VLOOKUP(AD51,'様式9-② シフト記号表'!$C$6:$L$47,10,FALSE))</f>
        <v/>
      </c>
      <c r="AE52" s="160" t="str">
        <f>IF(AE51="","",VLOOKUP(AE51,'様式9-② シフト記号表'!$C$6:$L$47,10,FALSE))</f>
        <v/>
      </c>
      <c r="AF52" s="160" t="str">
        <f>IF(AF51="","",VLOOKUP(AF51,'様式9-② シフト記号表'!$C$6:$L$47,10,FALSE))</f>
        <v/>
      </c>
      <c r="AG52" s="160" t="str">
        <f>IF(AG51="","",VLOOKUP(AG51,'様式9-② シフト記号表'!$C$6:$L$47,10,FALSE))</f>
        <v/>
      </c>
      <c r="AH52" s="160" t="str">
        <f>IF(AH51="","",VLOOKUP(AH51,'様式9-② シフト記号表'!$C$6:$L$47,10,FALSE))</f>
        <v/>
      </c>
      <c r="AI52" s="160" t="str">
        <f>IF(AI51="","",VLOOKUP(AI51,'様式9-② シフト記号表'!$C$6:$L$47,10,FALSE))</f>
        <v/>
      </c>
      <c r="AJ52" s="161" t="str">
        <f>IF(AJ51="","",VLOOKUP(AJ51,'様式9-② シフト記号表'!$C$6:$L$47,10,FALSE))</f>
        <v/>
      </c>
      <c r="AK52" s="159" t="str">
        <f>IF(AK51="","",VLOOKUP(AK51,'様式9-② シフト記号表'!$C$6:$L$47,10,FALSE))</f>
        <v/>
      </c>
      <c r="AL52" s="160" t="str">
        <f>IF(AL51="","",VLOOKUP(AL51,'様式9-② シフト記号表'!$C$6:$L$47,10,FALSE))</f>
        <v/>
      </c>
      <c r="AM52" s="160" t="str">
        <f>IF(AM51="","",VLOOKUP(AM51,'様式9-② シフト記号表'!$C$6:$L$47,10,FALSE))</f>
        <v/>
      </c>
      <c r="AN52" s="160" t="str">
        <f>IF(AN51="","",VLOOKUP(AN51,'様式9-② シフト記号表'!$C$6:$L$47,10,FALSE))</f>
        <v/>
      </c>
      <c r="AO52" s="160" t="str">
        <f>IF(AO51="","",VLOOKUP(AO51,'様式9-② シフト記号表'!$C$6:$L$47,10,FALSE))</f>
        <v/>
      </c>
      <c r="AP52" s="160" t="str">
        <f>IF(AP51="","",VLOOKUP(AP51,'様式9-② シフト記号表'!$C$6:$L$47,10,FALSE))</f>
        <v/>
      </c>
      <c r="AQ52" s="161" t="str">
        <f>IF(AQ51="","",VLOOKUP(AQ51,'様式9-② シフト記号表'!$C$6:$L$47,10,FALSE))</f>
        <v/>
      </c>
      <c r="AR52" s="159" t="str">
        <f>IF(AR51="","",VLOOKUP(AR51,'様式9-② シフト記号表'!$C$6:$L$47,10,FALSE))</f>
        <v/>
      </c>
      <c r="AS52" s="160" t="str">
        <f>IF(AS51="","",VLOOKUP(AS51,'様式9-② シフト記号表'!$C$6:$L$47,10,FALSE))</f>
        <v/>
      </c>
      <c r="AT52" s="160" t="str">
        <f>IF(AT51="","",VLOOKUP(AT51,'様式9-② シフト記号表'!$C$6:$L$47,10,FALSE))</f>
        <v/>
      </c>
      <c r="AU52" s="160" t="str">
        <f>IF(AU51="","",VLOOKUP(AU51,'様式9-② シフト記号表'!$C$6:$L$47,10,FALSE))</f>
        <v/>
      </c>
      <c r="AV52" s="160" t="str">
        <f>IF(AV51="","",VLOOKUP(AV51,'様式9-② シフト記号表'!$C$6:$L$47,10,FALSE))</f>
        <v/>
      </c>
      <c r="AW52" s="160" t="str">
        <f>IF(AW51="","",VLOOKUP(AW51,'様式9-② シフト記号表'!$C$6:$L$47,10,FALSE))</f>
        <v/>
      </c>
      <c r="AX52" s="161" t="str">
        <f>IF(AX51="","",VLOOKUP(AX51,'様式9-② シフト記号表'!$C$6:$L$47,10,FALSE))</f>
        <v/>
      </c>
      <c r="AY52" s="159" t="str">
        <f>IF(AY51="","",VLOOKUP(AY51,'様式9-② シフト記号表'!$C$6:$L$47,10,FALSE))</f>
        <v/>
      </c>
      <c r="AZ52" s="160" t="str">
        <f>IF(AZ51="","",VLOOKUP(AZ51,'様式9-② シフト記号表'!$C$6:$L$47,10,FALSE))</f>
        <v/>
      </c>
      <c r="BA52" s="160" t="str">
        <f>IF(BA51="","",VLOOKUP(BA51,'様式9-② シフト記号表'!$C$6:$L$47,10,FALSE))</f>
        <v/>
      </c>
      <c r="BB52" s="616">
        <f>IF($BE$3="４週",SUM(W52:AX52),IF($BE$3="暦月",SUM(W52:BA52),""))</f>
        <v>0</v>
      </c>
      <c r="BC52" s="617"/>
      <c r="BD52" s="618">
        <f>IF($BE$3="４週",BB52/4,IF($BE$3="暦月",(BB52/($BE$8/7)),""))</f>
        <v>0</v>
      </c>
      <c r="BE52" s="617"/>
      <c r="BF52" s="613"/>
      <c r="BG52" s="614"/>
      <c r="BH52" s="614"/>
      <c r="BI52" s="614"/>
      <c r="BJ52" s="615"/>
    </row>
    <row r="53" spans="2:62" ht="20.25" customHeight="1" x14ac:dyDescent="0.4">
      <c r="B53" s="586">
        <f>B51+1</f>
        <v>19</v>
      </c>
      <c r="C53" s="588"/>
      <c r="D53" s="589"/>
      <c r="E53" s="151"/>
      <c r="F53" s="152"/>
      <c r="G53" s="151"/>
      <c r="H53" s="152"/>
      <c r="I53" s="592"/>
      <c r="J53" s="593"/>
      <c r="K53" s="596"/>
      <c r="L53" s="597"/>
      <c r="M53" s="597"/>
      <c r="N53" s="589"/>
      <c r="O53" s="565"/>
      <c r="P53" s="566"/>
      <c r="Q53" s="566"/>
      <c r="R53" s="566"/>
      <c r="S53" s="567"/>
      <c r="T53" s="112" t="s">
        <v>18</v>
      </c>
      <c r="U53" s="113"/>
      <c r="V53" s="114"/>
      <c r="W53" s="102"/>
      <c r="X53" s="103"/>
      <c r="Y53" s="103"/>
      <c r="Z53" s="103"/>
      <c r="AA53" s="103"/>
      <c r="AB53" s="103"/>
      <c r="AC53" s="104"/>
      <c r="AD53" s="102"/>
      <c r="AE53" s="103"/>
      <c r="AF53" s="103"/>
      <c r="AG53" s="103"/>
      <c r="AH53" s="103"/>
      <c r="AI53" s="103"/>
      <c r="AJ53" s="104"/>
      <c r="AK53" s="102"/>
      <c r="AL53" s="103"/>
      <c r="AM53" s="103"/>
      <c r="AN53" s="103"/>
      <c r="AO53" s="103"/>
      <c r="AP53" s="103"/>
      <c r="AQ53" s="104"/>
      <c r="AR53" s="102"/>
      <c r="AS53" s="103"/>
      <c r="AT53" s="103"/>
      <c r="AU53" s="103"/>
      <c r="AV53" s="103"/>
      <c r="AW53" s="103"/>
      <c r="AX53" s="104"/>
      <c r="AY53" s="102"/>
      <c r="AZ53" s="103"/>
      <c r="BA53" s="105"/>
      <c r="BB53" s="571"/>
      <c r="BC53" s="572"/>
      <c r="BD53" s="573"/>
      <c r="BE53" s="574"/>
      <c r="BF53" s="575"/>
      <c r="BG53" s="576"/>
      <c r="BH53" s="576"/>
      <c r="BI53" s="576"/>
      <c r="BJ53" s="577"/>
    </row>
    <row r="54" spans="2:62" ht="20.25" customHeight="1" x14ac:dyDescent="0.4">
      <c r="B54" s="606"/>
      <c r="C54" s="619"/>
      <c r="D54" s="620"/>
      <c r="E54" s="149"/>
      <c r="F54" s="150">
        <f>C53</f>
        <v>0</v>
      </c>
      <c r="G54" s="149"/>
      <c r="H54" s="150">
        <f>I53</f>
        <v>0</v>
      </c>
      <c r="I54" s="621"/>
      <c r="J54" s="622"/>
      <c r="K54" s="623"/>
      <c r="L54" s="624"/>
      <c r="M54" s="624"/>
      <c r="N54" s="620"/>
      <c r="O54" s="565"/>
      <c r="P54" s="566"/>
      <c r="Q54" s="566"/>
      <c r="R54" s="566"/>
      <c r="S54" s="567"/>
      <c r="T54" s="171" t="s">
        <v>132</v>
      </c>
      <c r="U54" s="110"/>
      <c r="V54" s="111"/>
      <c r="W54" s="159" t="str">
        <f>IF(W53="","",VLOOKUP(W53,'様式9-② シフト記号表'!$C$6:$L$47,10,FALSE))</f>
        <v/>
      </c>
      <c r="X54" s="160" t="str">
        <f>IF(X53="","",VLOOKUP(X53,'様式9-② シフト記号表'!$C$6:$L$47,10,FALSE))</f>
        <v/>
      </c>
      <c r="Y54" s="160" t="str">
        <f>IF(Y53="","",VLOOKUP(Y53,'様式9-② シフト記号表'!$C$6:$L$47,10,FALSE))</f>
        <v/>
      </c>
      <c r="Z54" s="160" t="str">
        <f>IF(Z53="","",VLOOKUP(Z53,'様式9-② シフト記号表'!$C$6:$L$47,10,FALSE))</f>
        <v/>
      </c>
      <c r="AA54" s="160" t="str">
        <f>IF(AA53="","",VLOOKUP(AA53,'様式9-② シフト記号表'!$C$6:$L$47,10,FALSE))</f>
        <v/>
      </c>
      <c r="AB54" s="160" t="str">
        <f>IF(AB53="","",VLOOKUP(AB53,'様式9-② シフト記号表'!$C$6:$L$47,10,FALSE))</f>
        <v/>
      </c>
      <c r="AC54" s="161" t="str">
        <f>IF(AC53="","",VLOOKUP(AC53,'様式9-② シフト記号表'!$C$6:$L$47,10,FALSE))</f>
        <v/>
      </c>
      <c r="AD54" s="159" t="str">
        <f>IF(AD53="","",VLOOKUP(AD53,'様式9-② シフト記号表'!$C$6:$L$47,10,FALSE))</f>
        <v/>
      </c>
      <c r="AE54" s="160" t="str">
        <f>IF(AE53="","",VLOOKUP(AE53,'様式9-② シフト記号表'!$C$6:$L$47,10,FALSE))</f>
        <v/>
      </c>
      <c r="AF54" s="160" t="str">
        <f>IF(AF53="","",VLOOKUP(AF53,'様式9-② シフト記号表'!$C$6:$L$47,10,FALSE))</f>
        <v/>
      </c>
      <c r="AG54" s="160" t="str">
        <f>IF(AG53="","",VLOOKUP(AG53,'様式9-② シフト記号表'!$C$6:$L$47,10,FALSE))</f>
        <v/>
      </c>
      <c r="AH54" s="160" t="str">
        <f>IF(AH53="","",VLOOKUP(AH53,'様式9-② シフト記号表'!$C$6:$L$47,10,FALSE))</f>
        <v/>
      </c>
      <c r="AI54" s="160" t="str">
        <f>IF(AI53="","",VLOOKUP(AI53,'様式9-② シフト記号表'!$C$6:$L$47,10,FALSE))</f>
        <v/>
      </c>
      <c r="AJ54" s="161" t="str">
        <f>IF(AJ53="","",VLOOKUP(AJ53,'様式9-② シフト記号表'!$C$6:$L$47,10,FALSE))</f>
        <v/>
      </c>
      <c r="AK54" s="159" t="str">
        <f>IF(AK53="","",VLOOKUP(AK53,'様式9-② シフト記号表'!$C$6:$L$47,10,FALSE))</f>
        <v/>
      </c>
      <c r="AL54" s="160" t="str">
        <f>IF(AL53="","",VLOOKUP(AL53,'様式9-② シフト記号表'!$C$6:$L$47,10,FALSE))</f>
        <v/>
      </c>
      <c r="AM54" s="160" t="str">
        <f>IF(AM53="","",VLOOKUP(AM53,'様式9-② シフト記号表'!$C$6:$L$47,10,FALSE))</f>
        <v/>
      </c>
      <c r="AN54" s="160" t="str">
        <f>IF(AN53="","",VLOOKUP(AN53,'様式9-② シフト記号表'!$C$6:$L$47,10,FALSE))</f>
        <v/>
      </c>
      <c r="AO54" s="160" t="str">
        <f>IF(AO53="","",VLOOKUP(AO53,'様式9-② シフト記号表'!$C$6:$L$47,10,FALSE))</f>
        <v/>
      </c>
      <c r="AP54" s="160" t="str">
        <f>IF(AP53="","",VLOOKUP(AP53,'様式9-② シフト記号表'!$C$6:$L$47,10,FALSE))</f>
        <v/>
      </c>
      <c r="AQ54" s="161" t="str">
        <f>IF(AQ53="","",VLOOKUP(AQ53,'様式9-② シフト記号表'!$C$6:$L$47,10,FALSE))</f>
        <v/>
      </c>
      <c r="AR54" s="159" t="str">
        <f>IF(AR53="","",VLOOKUP(AR53,'様式9-② シフト記号表'!$C$6:$L$47,10,FALSE))</f>
        <v/>
      </c>
      <c r="AS54" s="160" t="str">
        <f>IF(AS53="","",VLOOKUP(AS53,'様式9-② シフト記号表'!$C$6:$L$47,10,FALSE))</f>
        <v/>
      </c>
      <c r="AT54" s="160" t="str">
        <f>IF(AT53="","",VLOOKUP(AT53,'様式9-② シフト記号表'!$C$6:$L$47,10,FALSE))</f>
        <v/>
      </c>
      <c r="AU54" s="160" t="str">
        <f>IF(AU53="","",VLOOKUP(AU53,'様式9-② シフト記号表'!$C$6:$L$47,10,FALSE))</f>
        <v/>
      </c>
      <c r="AV54" s="160" t="str">
        <f>IF(AV53="","",VLOOKUP(AV53,'様式9-② シフト記号表'!$C$6:$L$47,10,FALSE))</f>
        <v/>
      </c>
      <c r="AW54" s="160" t="str">
        <f>IF(AW53="","",VLOOKUP(AW53,'様式9-② シフト記号表'!$C$6:$L$47,10,FALSE))</f>
        <v/>
      </c>
      <c r="AX54" s="161" t="str">
        <f>IF(AX53="","",VLOOKUP(AX53,'様式9-② シフト記号表'!$C$6:$L$47,10,FALSE))</f>
        <v/>
      </c>
      <c r="AY54" s="159" t="str">
        <f>IF(AY53="","",VLOOKUP(AY53,'様式9-② シフト記号表'!$C$6:$L$47,10,FALSE))</f>
        <v/>
      </c>
      <c r="AZ54" s="160" t="str">
        <f>IF(AZ53="","",VLOOKUP(AZ53,'様式9-② シフト記号表'!$C$6:$L$47,10,FALSE))</f>
        <v/>
      </c>
      <c r="BA54" s="160" t="str">
        <f>IF(BA53="","",VLOOKUP(BA53,'様式9-② シフト記号表'!$C$6:$L$47,10,FALSE))</f>
        <v/>
      </c>
      <c r="BB54" s="616">
        <f>IF($BE$3="４週",SUM(W54:AX54),IF($BE$3="暦月",SUM(W54:BA54),""))</f>
        <v>0</v>
      </c>
      <c r="BC54" s="617"/>
      <c r="BD54" s="618">
        <f>IF($BE$3="４週",BB54/4,IF($BE$3="暦月",(BB54/($BE$8/7)),""))</f>
        <v>0</v>
      </c>
      <c r="BE54" s="617"/>
      <c r="BF54" s="613"/>
      <c r="BG54" s="614"/>
      <c r="BH54" s="614"/>
      <c r="BI54" s="614"/>
      <c r="BJ54" s="615"/>
    </row>
    <row r="55" spans="2:62" ht="20.25" customHeight="1" x14ac:dyDescent="0.4">
      <c r="B55" s="586">
        <f>B53+1</f>
        <v>20</v>
      </c>
      <c r="C55" s="588"/>
      <c r="D55" s="589"/>
      <c r="E55" s="151"/>
      <c r="F55" s="152"/>
      <c r="G55" s="151"/>
      <c r="H55" s="152"/>
      <c r="I55" s="592"/>
      <c r="J55" s="593"/>
      <c r="K55" s="596"/>
      <c r="L55" s="597"/>
      <c r="M55" s="597"/>
      <c r="N55" s="589"/>
      <c r="O55" s="565"/>
      <c r="P55" s="566"/>
      <c r="Q55" s="566"/>
      <c r="R55" s="566"/>
      <c r="S55" s="567"/>
      <c r="T55" s="112" t="s">
        <v>18</v>
      </c>
      <c r="U55" s="113"/>
      <c r="V55" s="114"/>
      <c r="W55" s="102"/>
      <c r="X55" s="103"/>
      <c r="Y55" s="103"/>
      <c r="Z55" s="103"/>
      <c r="AA55" s="103"/>
      <c r="AB55" s="103"/>
      <c r="AC55" s="104"/>
      <c r="AD55" s="102"/>
      <c r="AE55" s="103"/>
      <c r="AF55" s="103"/>
      <c r="AG55" s="103"/>
      <c r="AH55" s="103"/>
      <c r="AI55" s="103"/>
      <c r="AJ55" s="104"/>
      <c r="AK55" s="102"/>
      <c r="AL55" s="103"/>
      <c r="AM55" s="103"/>
      <c r="AN55" s="103"/>
      <c r="AO55" s="103"/>
      <c r="AP55" s="103"/>
      <c r="AQ55" s="104"/>
      <c r="AR55" s="102"/>
      <c r="AS55" s="103"/>
      <c r="AT55" s="103"/>
      <c r="AU55" s="103"/>
      <c r="AV55" s="103"/>
      <c r="AW55" s="103"/>
      <c r="AX55" s="104"/>
      <c r="AY55" s="102"/>
      <c r="AZ55" s="103"/>
      <c r="BA55" s="105"/>
      <c r="BB55" s="571"/>
      <c r="BC55" s="572"/>
      <c r="BD55" s="573"/>
      <c r="BE55" s="574"/>
      <c r="BF55" s="575"/>
      <c r="BG55" s="576"/>
      <c r="BH55" s="576"/>
      <c r="BI55" s="576"/>
      <c r="BJ55" s="577"/>
    </row>
    <row r="56" spans="2:62" ht="20.25" customHeight="1" x14ac:dyDescent="0.4">
      <c r="B56" s="606"/>
      <c r="C56" s="619"/>
      <c r="D56" s="620"/>
      <c r="E56" s="149"/>
      <c r="F56" s="150">
        <f>C55</f>
        <v>0</v>
      </c>
      <c r="G56" s="149"/>
      <c r="H56" s="150">
        <f>I55</f>
        <v>0</v>
      </c>
      <c r="I56" s="621"/>
      <c r="J56" s="622"/>
      <c r="K56" s="623"/>
      <c r="L56" s="624"/>
      <c r="M56" s="624"/>
      <c r="N56" s="620"/>
      <c r="O56" s="565"/>
      <c r="P56" s="566"/>
      <c r="Q56" s="566"/>
      <c r="R56" s="566"/>
      <c r="S56" s="567"/>
      <c r="T56" s="171" t="s">
        <v>132</v>
      </c>
      <c r="U56" s="117"/>
      <c r="V56" s="172"/>
      <c r="W56" s="159" t="str">
        <f>IF(W55="","",VLOOKUP(W55,'様式9-② シフト記号表'!$C$6:$L$47,10,FALSE))</f>
        <v/>
      </c>
      <c r="X56" s="160" t="str">
        <f>IF(X55="","",VLOOKUP(X55,'様式9-② シフト記号表'!$C$6:$L$47,10,FALSE))</f>
        <v/>
      </c>
      <c r="Y56" s="160" t="str">
        <f>IF(Y55="","",VLOOKUP(Y55,'様式9-② シフト記号表'!$C$6:$L$47,10,FALSE))</f>
        <v/>
      </c>
      <c r="Z56" s="160" t="str">
        <f>IF(Z55="","",VLOOKUP(Z55,'様式9-② シフト記号表'!$C$6:$L$47,10,FALSE))</f>
        <v/>
      </c>
      <c r="AA56" s="160" t="str">
        <f>IF(AA55="","",VLOOKUP(AA55,'様式9-② シフト記号表'!$C$6:$L$47,10,FALSE))</f>
        <v/>
      </c>
      <c r="AB56" s="160" t="str">
        <f>IF(AB55="","",VLOOKUP(AB55,'様式9-② シフト記号表'!$C$6:$L$47,10,FALSE))</f>
        <v/>
      </c>
      <c r="AC56" s="161" t="str">
        <f>IF(AC55="","",VLOOKUP(AC55,'様式9-② シフト記号表'!$C$6:$L$47,10,FALSE))</f>
        <v/>
      </c>
      <c r="AD56" s="159" t="str">
        <f>IF(AD55="","",VLOOKUP(AD55,'様式9-② シフト記号表'!$C$6:$L$47,10,FALSE))</f>
        <v/>
      </c>
      <c r="AE56" s="160" t="str">
        <f>IF(AE55="","",VLOOKUP(AE55,'様式9-② シフト記号表'!$C$6:$L$47,10,FALSE))</f>
        <v/>
      </c>
      <c r="AF56" s="160" t="str">
        <f>IF(AF55="","",VLOOKUP(AF55,'様式9-② シフト記号表'!$C$6:$L$47,10,FALSE))</f>
        <v/>
      </c>
      <c r="AG56" s="160" t="str">
        <f>IF(AG55="","",VLOOKUP(AG55,'様式9-② シフト記号表'!$C$6:$L$47,10,FALSE))</f>
        <v/>
      </c>
      <c r="AH56" s="160" t="str">
        <f>IF(AH55="","",VLOOKUP(AH55,'様式9-② シフト記号表'!$C$6:$L$47,10,FALSE))</f>
        <v/>
      </c>
      <c r="AI56" s="160" t="str">
        <f>IF(AI55="","",VLOOKUP(AI55,'様式9-② シフト記号表'!$C$6:$L$47,10,FALSE))</f>
        <v/>
      </c>
      <c r="AJ56" s="161" t="str">
        <f>IF(AJ55="","",VLOOKUP(AJ55,'様式9-② シフト記号表'!$C$6:$L$47,10,FALSE))</f>
        <v/>
      </c>
      <c r="AK56" s="159" t="str">
        <f>IF(AK55="","",VLOOKUP(AK55,'様式9-② シフト記号表'!$C$6:$L$47,10,FALSE))</f>
        <v/>
      </c>
      <c r="AL56" s="160" t="str">
        <f>IF(AL55="","",VLOOKUP(AL55,'様式9-② シフト記号表'!$C$6:$L$47,10,FALSE))</f>
        <v/>
      </c>
      <c r="AM56" s="160" t="str">
        <f>IF(AM55="","",VLOOKUP(AM55,'様式9-② シフト記号表'!$C$6:$L$47,10,FALSE))</f>
        <v/>
      </c>
      <c r="AN56" s="160" t="str">
        <f>IF(AN55="","",VLOOKUP(AN55,'様式9-② シフト記号表'!$C$6:$L$47,10,FALSE))</f>
        <v/>
      </c>
      <c r="AO56" s="160" t="str">
        <f>IF(AO55="","",VLOOKUP(AO55,'様式9-② シフト記号表'!$C$6:$L$47,10,FALSE))</f>
        <v/>
      </c>
      <c r="AP56" s="160" t="str">
        <f>IF(AP55="","",VLOOKUP(AP55,'様式9-② シフト記号表'!$C$6:$L$47,10,FALSE))</f>
        <v/>
      </c>
      <c r="AQ56" s="161" t="str">
        <f>IF(AQ55="","",VLOOKUP(AQ55,'様式9-② シフト記号表'!$C$6:$L$47,10,FALSE))</f>
        <v/>
      </c>
      <c r="AR56" s="159" t="str">
        <f>IF(AR55="","",VLOOKUP(AR55,'様式9-② シフト記号表'!$C$6:$L$47,10,FALSE))</f>
        <v/>
      </c>
      <c r="AS56" s="160" t="str">
        <f>IF(AS55="","",VLOOKUP(AS55,'様式9-② シフト記号表'!$C$6:$L$47,10,FALSE))</f>
        <v/>
      </c>
      <c r="AT56" s="160" t="str">
        <f>IF(AT55="","",VLOOKUP(AT55,'様式9-② シフト記号表'!$C$6:$L$47,10,FALSE))</f>
        <v/>
      </c>
      <c r="AU56" s="160" t="str">
        <f>IF(AU55="","",VLOOKUP(AU55,'様式9-② シフト記号表'!$C$6:$L$47,10,FALSE))</f>
        <v/>
      </c>
      <c r="AV56" s="160" t="str">
        <f>IF(AV55="","",VLOOKUP(AV55,'様式9-② シフト記号表'!$C$6:$L$47,10,FALSE))</f>
        <v/>
      </c>
      <c r="AW56" s="160" t="str">
        <f>IF(AW55="","",VLOOKUP(AW55,'様式9-② シフト記号表'!$C$6:$L$47,10,FALSE))</f>
        <v/>
      </c>
      <c r="AX56" s="161" t="str">
        <f>IF(AX55="","",VLOOKUP(AX55,'様式9-② シフト記号表'!$C$6:$L$47,10,FALSE))</f>
        <v/>
      </c>
      <c r="AY56" s="159" t="str">
        <f>IF(AY55="","",VLOOKUP(AY55,'様式9-② シフト記号表'!$C$6:$L$47,10,FALSE))</f>
        <v/>
      </c>
      <c r="AZ56" s="160" t="str">
        <f>IF(AZ55="","",VLOOKUP(AZ55,'様式9-② シフト記号表'!$C$6:$L$47,10,FALSE))</f>
        <v/>
      </c>
      <c r="BA56" s="160" t="str">
        <f>IF(BA55="","",VLOOKUP(BA55,'様式9-② シフト記号表'!$C$6:$L$47,10,FALSE))</f>
        <v/>
      </c>
      <c r="BB56" s="616">
        <f>IF($BE$3="４週",SUM(W56:AX56),IF($BE$3="暦月",SUM(W56:BA56),""))</f>
        <v>0</v>
      </c>
      <c r="BC56" s="617"/>
      <c r="BD56" s="618">
        <f>IF($BE$3="４週",BB56/4,IF($BE$3="暦月",(BB56/($BE$8/7)),""))</f>
        <v>0</v>
      </c>
      <c r="BE56" s="617"/>
      <c r="BF56" s="613"/>
      <c r="BG56" s="614"/>
      <c r="BH56" s="614"/>
      <c r="BI56" s="614"/>
      <c r="BJ56" s="615"/>
    </row>
    <row r="57" spans="2:62" ht="20.25" customHeight="1" x14ac:dyDescent="0.4">
      <c r="B57" s="586">
        <f>B55+1</f>
        <v>21</v>
      </c>
      <c r="C57" s="588"/>
      <c r="D57" s="589"/>
      <c r="E57" s="149"/>
      <c r="F57" s="150"/>
      <c r="G57" s="149"/>
      <c r="H57" s="150"/>
      <c r="I57" s="592"/>
      <c r="J57" s="593"/>
      <c r="K57" s="596"/>
      <c r="L57" s="597"/>
      <c r="M57" s="597"/>
      <c r="N57" s="589"/>
      <c r="O57" s="565"/>
      <c r="P57" s="566"/>
      <c r="Q57" s="566"/>
      <c r="R57" s="566"/>
      <c r="S57" s="567"/>
      <c r="T57" s="170" t="s">
        <v>18</v>
      </c>
      <c r="U57" s="115"/>
      <c r="V57" s="116"/>
      <c r="W57" s="102"/>
      <c r="X57" s="103"/>
      <c r="Y57" s="103"/>
      <c r="Z57" s="103"/>
      <c r="AA57" s="103"/>
      <c r="AB57" s="103"/>
      <c r="AC57" s="104"/>
      <c r="AD57" s="102"/>
      <c r="AE57" s="103"/>
      <c r="AF57" s="103"/>
      <c r="AG57" s="103"/>
      <c r="AH57" s="103"/>
      <c r="AI57" s="103"/>
      <c r="AJ57" s="104"/>
      <c r="AK57" s="102"/>
      <c r="AL57" s="103"/>
      <c r="AM57" s="103"/>
      <c r="AN57" s="103"/>
      <c r="AO57" s="103"/>
      <c r="AP57" s="103"/>
      <c r="AQ57" s="104"/>
      <c r="AR57" s="102"/>
      <c r="AS57" s="103"/>
      <c r="AT57" s="103"/>
      <c r="AU57" s="103"/>
      <c r="AV57" s="103"/>
      <c r="AW57" s="103"/>
      <c r="AX57" s="104"/>
      <c r="AY57" s="102"/>
      <c r="AZ57" s="103"/>
      <c r="BA57" s="105"/>
      <c r="BB57" s="571"/>
      <c r="BC57" s="572"/>
      <c r="BD57" s="573"/>
      <c r="BE57" s="574"/>
      <c r="BF57" s="575"/>
      <c r="BG57" s="576"/>
      <c r="BH57" s="576"/>
      <c r="BI57" s="576"/>
      <c r="BJ57" s="577"/>
    </row>
    <row r="58" spans="2:62" ht="20.25" customHeight="1" x14ac:dyDescent="0.4">
      <c r="B58" s="606"/>
      <c r="C58" s="619"/>
      <c r="D58" s="620"/>
      <c r="E58" s="149"/>
      <c r="F58" s="150">
        <f>C57</f>
        <v>0</v>
      </c>
      <c r="G58" s="149"/>
      <c r="H58" s="150">
        <f>I57</f>
        <v>0</v>
      </c>
      <c r="I58" s="621"/>
      <c r="J58" s="622"/>
      <c r="K58" s="623"/>
      <c r="L58" s="624"/>
      <c r="M58" s="624"/>
      <c r="N58" s="620"/>
      <c r="O58" s="565"/>
      <c r="P58" s="566"/>
      <c r="Q58" s="566"/>
      <c r="R58" s="566"/>
      <c r="S58" s="567"/>
      <c r="T58" s="171" t="s">
        <v>132</v>
      </c>
      <c r="U58" s="117"/>
      <c r="V58" s="172"/>
      <c r="W58" s="159" t="str">
        <f>IF(W57="","",VLOOKUP(W57,'様式9-② シフト記号表'!$C$6:$L$47,10,FALSE))</f>
        <v/>
      </c>
      <c r="X58" s="160" t="str">
        <f>IF(X57="","",VLOOKUP(X57,'様式9-② シフト記号表'!$C$6:$L$47,10,FALSE))</f>
        <v/>
      </c>
      <c r="Y58" s="160" t="str">
        <f>IF(Y57="","",VLOOKUP(Y57,'様式9-② シフト記号表'!$C$6:$L$47,10,FALSE))</f>
        <v/>
      </c>
      <c r="Z58" s="160" t="str">
        <f>IF(Z57="","",VLOOKUP(Z57,'様式9-② シフト記号表'!$C$6:$L$47,10,FALSE))</f>
        <v/>
      </c>
      <c r="AA58" s="160" t="str">
        <f>IF(AA57="","",VLOOKUP(AA57,'様式9-② シフト記号表'!$C$6:$L$47,10,FALSE))</f>
        <v/>
      </c>
      <c r="AB58" s="160" t="str">
        <f>IF(AB57="","",VLOOKUP(AB57,'様式9-② シフト記号表'!$C$6:$L$47,10,FALSE))</f>
        <v/>
      </c>
      <c r="AC58" s="161" t="str">
        <f>IF(AC57="","",VLOOKUP(AC57,'様式9-② シフト記号表'!$C$6:$L$47,10,FALSE))</f>
        <v/>
      </c>
      <c r="AD58" s="159" t="str">
        <f>IF(AD57="","",VLOOKUP(AD57,'様式9-② シフト記号表'!$C$6:$L$47,10,FALSE))</f>
        <v/>
      </c>
      <c r="AE58" s="160" t="str">
        <f>IF(AE57="","",VLOOKUP(AE57,'様式9-② シフト記号表'!$C$6:$L$47,10,FALSE))</f>
        <v/>
      </c>
      <c r="AF58" s="160" t="str">
        <f>IF(AF57="","",VLOOKUP(AF57,'様式9-② シフト記号表'!$C$6:$L$47,10,FALSE))</f>
        <v/>
      </c>
      <c r="AG58" s="160" t="str">
        <f>IF(AG57="","",VLOOKUP(AG57,'様式9-② シフト記号表'!$C$6:$L$47,10,FALSE))</f>
        <v/>
      </c>
      <c r="AH58" s="160" t="str">
        <f>IF(AH57="","",VLOOKUP(AH57,'様式9-② シフト記号表'!$C$6:$L$47,10,FALSE))</f>
        <v/>
      </c>
      <c r="AI58" s="160" t="str">
        <f>IF(AI57="","",VLOOKUP(AI57,'様式9-② シフト記号表'!$C$6:$L$47,10,FALSE))</f>
        <v/>
      </c>
      <c r="AJ58" s="161" t="str">
        <f>IF(AJ57="","",VLOOKUP(AJ57,'様式9-② シフト記号表'!$C$6:$L$47,10,FALSE))</f>
        <v/>
      </c>
      <c r="AK58" s="159" t="str">
        <f>IF(AK57="","",VLOOKUP(AK57,'様式9-② シフト記号表'!$C$6:$L$47,10,FALSE))</f>
        <v/>
      </c>
      <c r="AL58" s="160" t="str">
        <f>IF(AL57="","",VLOOKUP(AL57,'様式9-② シフト記号表'!$C$6:$L$47,10,FALSE))</f>
        <v/>
      </c>
      <c r="AM58" s="160" t="str">
        <f>IF(AM57="","",VLOOKUP(AM57,'様式9-② シフト記号表'!$C$6:$L$47,10,FALSE))</f>
        <v/>
      </c>
      <c r="AN58" s="160" t="str">
        <f>IF(AN57="","",VLOOKUP(AN57,'様式9-② シフト記号表'!$C$6:$L$47,10,FALSE))</f>
        <v/>
      </c>
      <c r="AO58" s="160" t="str">
        <f>IF(AO57="","",VLOOKUP(AO57,'様式9-② シフト記号表'!$C$6:$L$47,10,FALSE))</f>
        <v/>
      </c>
      <c r="AP58" s="160" t="str">
        <f>IF(AP57="","",VLOOKUP(AP57,'様式9-② シフト記号表'!$C$6:$L$47,10,FALSE))</f>
        <v/>
      </c>
      <c r="AQ58" s="161" t="str">
        <f>IF(AQ57="","",VLOOKUP(AQ57,'様式9-② シフト記号表'!$C$6:$L$47,10,FALSE))</f>
        <v/>
      </c>
      <c r="AR58" s="159" t="str">
        <f>IF(AR57="","",VLOOKUP(AR57,'様式9-② シフト記号表'!$C$6:$L$47,10,FALSE))</f>
        <v/>
      </c>
      <c r="AS58" s="160" t="str">
        <f>IF(AS57="","",VLOOKUP(AS57,'様式9-② シフト記号表'!$C$6:$L$47,10,FALSE))</f>
        <v/>
      </c>
      <c r="AT58" s="160" t="str">
        <f>IF(AT57="","",VLOOKUP(AT57,'様式9-② シフト記号表'!$C$6:$L$47,10,FALSE))</f>
        <v/>
      </c>
      <c r="AU58" s="160" t="str">
        <f>IF(AU57="","",VLOOKUP(AU57,'様式9-② シフト記号表'!$C$6:$L$47,10,FALSE))</f>
        <v/>
      </c>
      <c r="AV58" s="160" t="str">
        <f>IF(AV57="","",VLOOKUP(AV57,'様式9-② シフト記号表'!$C$6:$L$47,10,FALSE))</f>
        <v/>
      </c>
      <c r="AW58" s="160" t="str">
        <f>IF(AW57="","",VLOOKUP(AW57,'様式9-② シフト記号表'!$C$6:$L$47,10,FALSE))</f>
        <v/>
      </c>
      <c r="AX58" s="161" t="str">
        <f>IF(AX57="","",VLOOKUP(AX57,'様式9-② シフト記号表'!$C$6:$L$47,10,FALSE))</f>
        <v/>
      </c>
      <c r="AY58" s="159" t="str">
        <f>IF(AY57="","",VLOOKUP(AY57,'様式9-② シフト記号表'!$C$6:$L$47,10,FALSE))</f>
        <v/>
      </c>
      <c r="AZ58" s="160" t="str">
        <f>IF(AZ57="","",VLOOKUP(AZ57,'様式9-② シフト記号表'!$C$6:$L$47,10,FALSE))</f>
        <v/>
      </c>
      <c r="BA58" s="160" t="str">
        <f>IF(BA57="","",VLOOKUP(BA57,'様式9-② シフト記号表'!$C$6:$L$47,10,FALSE))</f>
        <v/>
      </c>
      <c r="BB58" s="616">
        <f>IF($BE$3="４週",SUM(W58:AX58),IF($BE$3="暦月",SUM(W58:BA58),""))</f>
        <v>0</v>
      </c>
      <c r="BC58" s="617"/>
      <c r="BD58" s="618">
        <f>IF($BE$3="４週",BB58/4,IF($BE$3="暦月",(BB58/($BE$8/7)),""))</f>
        <v>0</v>
      </c>
      <c r="BE58" s="617"/>
      <c r="BF58" s="613"/>
      <c r="BG58" s="614"/>
      <c r="BH58" s="614"/>
      <c r="BI58" s="614"/>
      <c r="BJ58" s="615"/>
    </row>
    <row r="59" spans="2:62" ht="20.25" customHeight="1" x14ac:dyDescent="0.4">
      <c r="B59" s="586">
        <f>B57+1</f>
        <v>22</v>
      </c>
      <c r="C59" s="588"/>
      <c r="D59" s="589"/>
      <c r="E59" s="149"/>
      <c r="F59" s="150"/>
      <c r="G59" s="149"/>
      <c r="H59" s="150"/>
      <c r="I59" s="592"/>
      <c r="J59" s="593"/>
      <c r="K59" s="596"/>
      <c r="L59" s="597"/>
      <c r="M59" s="597"/>
      <c r="N59" s="589"/>
      <c r="O59" s="565"/>
      <c r="P59" s="566"/>
      <c r="Q59" s="566"/>
      <c r="R59" s="566"/>
      <c r="S59" s="567"/>
      <c r="T59" s="170" t="s">
        <v>18</v>
      </c>
      <c r="U59" s="115"/>
      <c r="V59" s="116"/>
      <c r="W59" s="102"/>
      <c r="X59" s="103"/>
      <c r="Y59" s="103"/>
      <c r="Z59" s="103"/>
      <c r="AA59" s="103"/>
      <c r="AB59" s="103"/>
      <c r="AC59" s="104"/>
      <c r="AD59" s="102"/>
      <c r="AE59" s="103"/>
      <c r="AF59" s="103"/>
      <c r="AG59" s="103"/>
      <c r="AH59" s="103"/>
      <c r="AI59" s="103"/>
      <c r="AJ59" s="104"/>
      <c r="AK59" s="102"/>
      <c r="AL59" s="103"/>
      <c r="AM59" s="103"/>
      <c r="AN59" s="103"/>
      <c r="AO59" s="103"/>
      <c r="AP59" s="103"/>
      <c r="AQ59" s="104"/>
      <c r="AR59" s="102"/>
      <c r="AS59" s="103"/>
      <c r="AT59" s="103"/>
      <c r="AU59" s="103"/>
      <c r="AV59" s="103"/>
      <c r="AW59" s="103"/>
      <c r="AX59" s="104"/>
      <c r="AY59" s="102"/>
      <c r="AZ59" s="103"/>
      <c r="BA59" s="105"/>
      <c r="BB59" s="571"/>
      <c r="BC59" s="572"/>
      <c r="BD59" s="573"/>
      <c r="BE59" s="574"/>
      <c r="BF59" s="575"/>
      <c r="BG59" s="576"/>
      <c r="BH59" s="576"/>
      <c r="BI59" s="576"/>
      <c r="BJ59" s="577"/>
    </row>
    <row r="60" spans="2:62" ht="20.25" customHeight="1" x14ac:dyDescent="0.4">
      <c r="B60" s="606"/>
      <c r="C60" s="619"/>
      <c r="D60" s="620"/>
      <c r="E60" s="149"/>
      <c r="F60" s="150">
        <f>C59</f>
        <v>0</v>
      </c>
      <c r="G60" s="149"/>
      <c r="H60" s="150">
        <f>I59</f>
        <v>0</v>
      </c>
      <c r="I60" s="621"/>
      <c r="J60" s="622"/>
      <c r="K60" s="623"/>
      <c r="L60" s="624"/>
      <c r="M60" s="624"/>
      <c r="N60" s="620"/>
      <c r="O60" s="565"/>
      <c r="P60" s="566"/>
      <c r="Q60" s="566"/>
      <c r="R60" s="566"/>
      <c r="S60" s="567"/>
      <c r="T60" s="171" t="s">
        <v>132</v>
      </c>
      <c r="U60" s="117"/>
      <c r="V60" s="172"/>
      <c r="W60" s="159" t="str">
        <f>IF(W59="","",VLOOKUP(W59,'様式9-② シフト記号表'!$C$6:$L$47,10,FALSE))</f>
        <v/>
      </c>
      <c r="X60" s="160" t="str">
        <f>IF(X59="","",VLOOKUP(X59,'様式9-② シフト記号表'!$C$6:$L$47,10,FALSE))</f>
        <v/>
      </c>
      <c r="Y60" s="160" t="str">
        <f>IF(Y59="","",VLOOKUP(Y59,'様式9-② シフト記号表'!$C$6:$L$47,10,FALSE))</f>
        <v/>
      </c>
      <c r="Z60" s="160" t="str">
        <f>IF(Z59="","",VLOOKUP(Z59,'様式9-② シフト記号表'!$C$6:$L$47,10,FALSE))</f>
        <v/>
      </c>
      <c r="AA60" s="160" t="str">
        <f>IF(AA59="","",VLOOKUP(AA59,'様式9-② シフト記号表'!$C$6:$L$47,10,FALSE))</f>
        <v/>
      </c>
      <c r="AB60" s="160" t="str">
        <f>IF(AB59="","",VLOOKUP(AB59,'様式9-② シフト記号表'!$C$6:$L$47,10,FALSE))</f>
        <v/>
      </c>
      <c r="AC60" s="161" t="str">
        <f>IF(AC59="","",VLOOKUP(AC59,'様式9-② シフト記号表'!$C$6:$L$47,10,FALSE))</f>
        <v/>
      </c>
      <c r="AD60" s="159" t="str">
        <f>IF(AD59="","",VLOOKUP(AD59,'様式9-② シフト記号表'!$C$6:$L$47,10,FALSE))</f>
        <v/>
      </c>
      <c r="AE60" s="160" t="str">
        <f>IF(AE59="","",VLOOKUP(AE59,'様式9-② シフト記号表'!$C$6:$L$47,10,FALSE))</f>
        <v/>
      </c>
      <c r="AF60" s="160" t="str">
        <f>IF(AF59="","",VLOOKUP(AF59,'様式9-② シフト記号表'!$C$6:$L$47,10,FALSE))</f>
        <v/>
      </c>
      <c r="AG60" s="160" t="str">
        <f>IF(AG59="","",VLOOKUP(AG59,'様式9-② シフト記号表'!$C$6:$L$47,10,FALSE))</f>
        <v/>
      </c>
      <c r="AH60" s="160" t="str">
        <f>IF(AH59="","",VLOOKUP(AH59,'様式9-② シフト記号表'!$C$6:$L$47,10,FALSE))</f>
        <v/>
      </c>
      <c r="AI60" s="160" t="str">
        <f>IF(AI59="","",VLOOKUP(AI59,'様式9-② シフト記号表'!$C$6:$L$47,10,FALSE))</f>
        <v/>
      </c>
      <c r="AJ60" s="161" t="str">
        <f>IF(AJ59="","",VLOOKUP(AJ59,'様式9-② シフト記号表'!$C$6:$L$47,10,FALSE))</f>
        <v/>
      </c>
      <c r="AK60" s="159" t="str">
        <f>IF(AK59="","",VLOOKUP(AK59,'様式9-② シフト記号表'!$C$6:$L$47,10,FALSE))</f>
        <v/>
      </c>
      <c r="AL60" s="160" t="str">
        <f>IF(AL59="","",VLOOKUP(AL59,'様式9-② シフト記号表'!$C$6:$L$47,10,FALSE))</f>
        <v/>
      </c>
      <c r="AM60" s="160" t="str">
        <f>IF(AM59="","",VLOOKUP(AM59,'様式9-② シフト記号表'!$C$6:$L$47,10,FALSE))</f>
        <v/>
      </c>
      <c r="AN60" s="160" t="str">
        <f>IF(AN59="","",VLOOKUP(AN59,'様式9-② シフト記号表'!$C$6:$L$47,10,FALSE))</f>
        <v/>
      </c>
      <c r="AO60" s="160" t="str">
        <f>IF(AO59="","",VLOOKUP(AO59,'様式9-② シフト記号表'!$C$6:$L$47,10,FALSE))</f>
        <v/>
      </c>
      <c r="AP60" s="160" t="str">
        <f>IF(AP59="","",VLOOKUP(AP59,'様式9-② シフト記号表'!$C$6:$L$47,10,FALSE))</f>
        <v/>
      </c>
      <c r="AQ60" s="161" t="str">
        <f>IF(AQ59="","",VLOOKUP(AQ59,'様式9-② シフト記号表'!$C$6:$L$47,10,FALSE))</f>
        <v/>
      </c>
      <c r="AR60" s="159" t="str">
        <f>IF(AR59="","",VLOOKUP(AR59,'様式9-② シフト記号表'!$C$6:$L$47,10,FALSE))</f>
        <v/>
      </c>
      <c r="AS60" s="160" t="str">
        <f>IF(AS59="","",VLOOKUP(AS59,'様式9-② シフト記号表'!$C$6:$L$47,10,FALSE))</f>
        <v/>
      </c>
      <c r="AT60" s="160" t="str">
        <f>IF(AT59="","",VLOOKUP(AT59,'様式9-② シフト記号表'!$C$6:$L$47,10,FALSE))</f>
        <v/>
      </c>
      <c r="AU60" s="160" t="str">
        <f>IF(AU59="","",VLOOKUP(AU59,'様式9-② シフト記号表'!$C$6:$L$47,10,FALSE))</f>
        <v/>
      </c>
      <c r="AV60" s="160" t="str">
        <f>IF(AV59="","",VLOOKUP(AV59,'様式9-② シフト記号表'!$C$6:$L$47,10,FALSE))</f>
        <v/>
      </c>
      <c r="AW60" s="160" t="str">
        <f>IF(AW59="","",VLOOKUP(AW59,'様式9-② シフト記号表'!$C$6:$L$47,10,FALSE))</f>
        <v/>
      </c>
      <c r="AX60" s="161" t="str">
        <f>IF(AX59="","",VLOOKUP(AX59,'様式9-② シフト記号表'!$C$6:$L$47,10,FALSE))</f>
        <v/>
      </c>
      <c r="AY60" s="159" t="str">
        <f>IF(AY59="","",VLOOKUP(AY59,'様式9-② シフト記号表'!$C$6:$L$47,10,FALSE))</f>
        <v/>
      </c>
      <c r="AZ60" s="160" t="str">
        <f>IF(AZ59="","",VLOOKUP(AZ59,'様式9-② シフト記号表'!$C$6:$L$47,10,FALSE))</f>
        <v/>
      </c>
      <c r="BA60" s="160" t="str">
        <f>IF(BA59="","",VLOOKUP(BA59,'様式9-② シフト記号表'!$C$6:$L$47,10,FALSE))</f>
        <v/>
      </c>
      <c r="BB60" s="616">
        <f>IF($BE$3="４週",SUM(W60:AX60),IF($BE$3="暦月",SUM(W60:BA60),""))</f>
        <v>0</v>
      </c>
      <c r="BC60" s="617"/>
      <c r="BD60" s="618">
        <f>IF($BE$3="４週",BB60/4,IF($BE$3="暦月",(BB60/($BE$8/7)),""))</f>
        <v>0</v>
      </c>
      <c r="BE60" s="617"/>
      <c r="BF60" s="613"/>
      <c r="BG60" s="614"/>
      <c r="BH60" s="614"/>
      <c r="BI60" s="614"/>
      <c r="BJ60" s="615"/>
    </row>
    <row r="61" spans="2:62" ht="20.25" customHeight="1" x14ac:dyDescent="0.4">
      <c r="B61" s="586">
        <f>B59+1</f>
        <v>23</v>
      </c>
      <c r="C61" s="588"/>
      <c r="D61" s="589"/>
      <c r="E61" s="149"/>
      <c r="F61" s="150"/>
      <c r="G61" s="149"/>
      <c r="H61" s="150"/>
      <c r="I61" s="592"/>
      <c r="J61" s="593"/>
      <c r="K61" s="596"/>
      <c r="L61" s="597"/>
      <c r="M61" s="597"/>
      <c r="N61" s="589"/>
      <c r="O61" s="565"/>
      <c r="P61" s="566"/>
      <c r="Q61" s="566"/>
      <c r="R61" s="566"/>
      <c r="S61" s="567"/>
      <c r="T61" s="170" t="s">
        <v>18</v>
      </c>
      <c r="U61" s="115"/>
      <c r="V61" s="116"/>
      <c r="W61" s="102"/>
      <c r="X61" s="103"/>
      <c r="Y61" s="103"/>
      <c r="Z61" s="103"/>
      <c r="AA61" s="103"/>
      <c r="AB61" s="103"/>
      <c r="AC61" s="104"/>
      <c r="AD61" s="102"/>
      <c r="AE61" s="103"/>
      <c r="AF61" s="103"/>
      <c r="AG61" s="103"/>
      <c r="AH61" s="103"/>
      <c r="AI61" s="103"/>
      <c r="AJ61" s="104"/>
      <c r="AK61" s="102"/>
      <c r="AL61" s="103"/>
      <c r="AM61" s="103"/>
      <c r="AN61" s="103"/>
      <c r="AO61" s="103"/>
      <c r="AP61" s="103"/>
      <c r="AQ61" s="104"/>
      <c r="AR61" s="102"/>
      <c r="AS61" s="103"/>
      <c r="AT61" s="103"/>
      <c r="AU61" s="103"/>
      <c r="AV61" s="103"/>
      <c r="AW61" s="103"/>
      <c r="AX61" s="104"/>
      <c r="AY61" s="102"/>
      <c r="AZ61" s="103"/>
      <c r="BA61" s="105"/>
      <c r="BB61" s="571"/>
      <c r="BC61" s="572"/>
      <c r="BD61" s="573"/>
      <c r="BE61" s="574"/>
      <c r="BF61" s="575"/>
      <c r="BG61" s="576"/>
      <c r="BH61" s="576"/>
      <c r="BI61" s="576"/>
      <c r="BJ61" s="577"/>
    </row>
    <row r="62" spans="2:62" ht="20.25" customHeight="1" x14ac:dyDescent="0.4">
      <c r="B62" s="606"/>
      <c r="C62" s="619"/>
      <c r="D62" s="620"/>
      <c r="E62" s="149"/>
      <c r="F62" s="150">
        <f>C61</f>
        <v>0</v>
      </c>
      <c r="G62" s="149"/>
      <c r="H62" s="150">
        <f>I61</f>
        <v>0</v>
      </c>
      <c r="I62" s="621"/>
      <c r="J62" s="622"/>
      <c r="K62" s="623"/>
      <c r="L62" s="624"/>
      <c r="M62" s="624"/>
      <c r="N62" s="620"/>
      <c r="O62" s="565"/>
      <c r="P62" s="566"/>
      <c r="Q62" s="566"/>
      <c r="R62" s="566"/>
      <c r="S62" s="567"/>
      <c r="T62" s="171" t="s">
        <v>132</v>
      </c>
      <c r="U62" s="117"/>
      <c r="V62" s="172"/>
      <c r="W62" s="159" t="str">
        <f>IF(W61="","",VLOOKUP(W61,'様式9-② シフト記号表'!$C$6:$L$47,10,FALSE))</f>
        <v/>
      </c>
      <c r="X62" s="160" t="str">
        <f>IF(X61="","",VLOOKUP(X61,'様式9-② シフト記号表'!$C$6:$L$47,10,FALSE))</f>
        <v/>
      </c>
      <c r="Y62" s="160" t="str">
        <f>IF(Y61="","",VLOOKUP(Y61,'様式9-② シフト記号表'!$C$6:$L$47,10,FALSE))</f>
        <v/>
      </c>
      <c r="Z62" s="160" t="str">
        <f>IF(Z61="","",VLOOKUP(Z61,'様式9-② シフト記号表'!$C$6:$L$47,10,FALSE))</f>
        <v/>
      </c>
      <c r="AA62" s="160" t="str">
        <f>IF(AA61="","",VLOOKUP(AA61,'様式9-② シフト記号表'!$C$6:$L$47,10,FALSE))</f>
        <v/>
      </c>
      <c r="AB62" s="160" t="str">
        <f>IF(AB61="","",VLOOKUP(AB61,'様式9-② シフト記号表'!$C$6:$L$47,10,FALSE))</f>
        <v/>
      </c>
      <c r="AC62" s="161" t="str">
        <f>IF(AC61="","",VLOOKUP(AC61,'様式9-② シフト記号表'!$C$6:$L$47,10,FALSE))</f>
        <v/>
      </c>
      <c r="AD62" s="159" t="str">
        <f>IF(AD61="","",VLOOKUP(AD61,'様式9-② シフト記号表'!$C$6:$L$47,10,FALSE))</f>
        <v/>
      </c>
      <c r="AE62" s="160" t="str">
        <f>IF(AE61="","",VLOOKUP(AE61,'様式9-② シフト記号表'!$C$6:$L$47,10,FALSE))</f>
        <v/>
      </c>
      <c r="AF62" s="160" t="str">
        <f>IF(AF61="","",VLOOKUP(AF61,'様式9-② シフト記号表'!$C$6:$L$47,10,FALSE))</f>
        <v/>
      </c>
      <c r="AG62" s="160" t="str">
        <f>IF(AG61="","",VLOOKUP(AG61,'様式9-② シフト記号表'!$C$6:$L$47,10,FALSE))</f>
        <v/>
      </c>
      <c r="AH62" s="160" t="str">
        <f>IF(AH61="","",VLOOKUP(AH61,'様式9-② シフト記号表'!$C$6:$L$47,10,FALSE))</f>
        <v/>
      </c>
      <c r="AI62" s="160" t="str">
        <f>IF(AI61="","",VLOOKUP(AI61,'様式9-② シフト記号表'!$C$6:$L$47,10,FALSE))</f>
        <v/>
      </c>
      <c r="AJ62" s="161" t="str">
        <f>IF(AJ61="","",VLOOKUP(AJ61,'様式9-② シフト記号表'!$C$6:$L$47,10,FALSE))</f>
        <v/>
      </c>
      <c r="AK62" s="159" t="str">
        <f>IF(AK61="","",VLOOKUP(AK61,'様式9-② シフト記号表'!$C$6:$L$47,10,FALSE))</f>
        <v/>
      </c>
      <c r="AL62" s="160" t="str">
        <f>IF(AL61="","",VLOOKUP(AL61,'様式9-② シフト記号表'!$C$6:$L$47,10,FALSE))</f>
        <v/>
      </c>
      <c r="AM62" s="160" t="str">
        <f>IF(AM61="","",VLOOKUP(AM61,'様式9-② シフト記号表'!$C$6:$L$47,10,FALSE))</f>
        <v/>
      </c>
      <c r="AN62" s="160" t="str">
        <f>IF(AN61="","",VLOOKUP(AN61,'様式9-② シフト記号表'!$C$6:$L$47,10,FALSE))</f>
        <v/>
      </c>
      <c r="AO62" s="160" t="str">
        <f>IF(AO61="","",VLOOKUP(AO61,'様式9-② シフト記号表'!$C$6:$L$47,10,FALSE))</f>
        <v/>
      </c>
      <c r="AP62" s="160" t="str">
        <f>IF(AP61="","",VLOOKUP(AP61,'様式9-② シフト記号表'!$C$6:$L$47,10,FALSE))</f>
        <v/>
      </c>
      <c r="AQ62" s="161" t="str">
        <f>IF(AQ61="","",VLOOKUP(AQ61,'様式9-② シフト記号表'!$C$6:$L$47,10,FALSE))</f>
        <v/>
      </c>
      <c r="AR62" s="159" t="str">
        <f>IF(AR61="","",VLOOKUP(AR61,'様式9-② シフト記号表'!$C$6:$L$47,10,FALSE))</f>
        <v/>
      </c>
      <c r="AS62" s="160" t="str">
        <f>IF(AS61="","",VLOOKUP(AS61,'様式9-② シフト記号表'!$C$6:$L$47,10,FALSE))</f>
        <v/>
      </c>
      <c r="AT62" s="160" t="str">
        <f>IF(AT61="","",VLOOKUP(AT61,'様式9-② シフト記号表'!$C$6:$L$47,10,FALSE))</f>
        <v/>
      </c>
      <c r="AU62" s="160" t="str">
        <f>IF(AU61="","",VLOOKUP(AU61,'様式9-② シフト記号表'!$C$6:$L$47,10,FALSE))</f>
        <v/>
      </c>
      <c r="AV62" s="160" t="str">
        <f>IF(AV61="","",VLOOKUP(AV61,'様式9-② シフト記号表'!$C$6:$L$47,10,FALSE))</f>
        <v/>
      </c>
      <c r="AW62" s="160" t="str">
        <f>IF(AW61="","",VLOOKUP(AW61,'様式9-② シフト記号表'!$C$6:$L$47,10,FALSE))</f>
        <v/>
      </c>
      <c r="AX62" s="161" t="str">
        <f>IF(AX61="","",VLOOKUP(AX61,'様式9-② シフト記号表'!$C$6:$L$47,10,FALSE))</f>
        <v/>
      </c>
      <c r="AY62" s="159" t="str">
        <f>IF(AY61="","",VLOOKUP(AY61,'様式9-② シフト記号表'!$C$6:$L$47,10,FALSE))</f>
        <v/>
      </c>
      <c r="AZ62" s="160" t="str">
        <f>IF(AZ61="","",VLOOKUP(AZ61,'様式9-② シフト記号表'!$C$6:$L$47,10,FALSE))</f>
        <v/>
      </c>
      <c r="BA62" s="160" t="str">
        <f>IF(BA61="","",VLOOKUP(BA61,'様式9-② シフト記号表'!$C$6:$L$47,10,FALSE))</f>
        <v/>
      </c>
      <c r="BB62" s="616">
        <f>IF($BE$3="４週",SUM(W62:AX62),IF($BE$3="暦月",SUM(W62:BA62),""))</f>
        <v>0</v>
      </c>
      <c r="BC62" s="617"/>
      <c r="BD62" s="618">
        <f>IF($BE$3="４週",BB62/4,IF($BE$3="暦月",(BB62/($BE$8/7)),""))</f>
        <v>0</v>
      </c>
      <c r="BE62" s="617"/>
      <c r="BF62" s="613"/>
      <c r="BG62" s="614"/>
      <c r="BH62" s="614"/>
      <c r="BI62" s="614"/>
      <c r="BJ62" s="615"/>
    </row>
    <row r="63" spans="2:62" ht="20.25" customHeight="1" x14ac:dyDescent="0.4">
      <c r="B63" s="586">
        <f>B61+1</f>
        <v>24</v>
      </c>
      <c r="C63" s="588"/>
      <c r="D63" s="589"/>
      <c r="E63" s="149"/>
      <c r="F63" s="150"/>
      <c r="G63" s="149"/>
      <c r="H63" s="150"/>
      <c r="I63" s="592"/>
      <c r="J63" s="593"/>
      <c r="K63" s="596"/>
      <c r="L63" s="597"/>
      <c r="M63" s="597"/>
      <c r="N63" s="589"/>
      <c r="O63" s="565"/>
      <c r="P63" s="566"/>
      <c r="Q63" s="566"/>
      <c r="R63" s="566"/>
      <c r="S63" s="567"/>
      <c r="T63" s="170" t="s">
        <v>18</v>
      </c>
      <c r="U63" s="115"/>
      <c r="V63" s="116"/>
      <c r="W63" s="102"/>
      <c r="X63" s="103"/>
      <c r="Y63" s="103"/>
      <c r="Z63" s="103"/>
      <c r="AA63" s="103"/>
      <c r="AB63" s="103"/>
      <c r="AC63" s="104"/>
      <c r="AD63" s="102"/>
      <c r="AE63" s="103"/>
      <c r="AF63" s="103"/>
      <c r="AG63" s="103"/>
      <c r="AH63" s="103"/>
      <c r="AI63" s="103"/>
      <c r="AJ63" s="104"/>
      <c r="AK63" s="102"/>
      <c r="AL63" s="103"/>
      <c r="AM63" s="103"/>
      <c r="AN63" s="103"/>
      <c r="AO63" s="103"/>
      <c r="AP63" s="103"/>
      <c r="AQ63" s="104"/>
      <c r="AR63" s="102"/>
      <c r="AS63" s="103"/>
      <c r="AT63" s="103"/>
      <c r="AU63" s="103"/>
      <c r="AV63" s="103"/>
      <c r="AW63" s="103"/>
      <c r="AX63" s="104"/>
      <c r="AY63" s="102"/>
      <c r="AZ63" s="103"/>
      <c r="BA63" s="105"/>
      <c r="BB63" s="571"/>
      <c r="BC63" s="572"/>
      <c r="BD63" s="573"/>
      <c r="BE63" s="574"/>
      <c r="BF63" s="575"/>
      <c r="BG63" s="576"/>
      <c r="BH63" s="576"/>
      <c r="BI63" s="576"/>
      <c r="BJ63" s="577"/>
    </row>
    <row r="64" spans="2:62" ht="20.25" customHeight="1" x14ac:dyDescent="0.4">
      <c r="B64" s="606"/>
      <c r="C64" s="619"/>
      <c r="D64" s="620"/>
      <c r="E64" s="149"/>
      <c r="F64" s="150">
        <f>C63</f>
        <v>0</v>
      </c>
      <c r="G64" s="149"/>
      <c r="H64" s="150">
        <f>I63</f>
        <v>0</v>
      </c>
      <c r="I64" s="621"/>
      <c r="J64" s="622"/>
      <c r="K64" s="623"/>
      <c r="L64" s="624"/>
      <c r="M64" s="624"/>
      <c r="N64" s="620"/>
      <c r="O64" s="565"/>
      <c r="P64" s="566"/>
      <c r="Q64" s="566"/>
      <c r="R64" s="566"/>
      <c r="S64" s="567"/>
      <c r="T64" s="171" t="s">
        <v>132</v>
      </c>
      <c r="U64" s="117"/>
      <c r="V64" s="172"/>
      <c r="W64" s="159" t="str">
        <f>IF(W63="","",VLOOKUP(W63,'様式9-② シフト記号表'!$C$6:$L$47,10,FALSE))</f>
        <v/>
      </c>
      <c r="X64" s="160" t="str">
        <f>IF(X63="","",VLOOKUP(X63,'様式9-② シフト記号表'!$C$6:$L$47,10,FALSE))</f>
        <v/>
      </c>
      <c r="Y64" s="160" t="str">
        <f>IF(Y63="","",VLOOKUP(Y63,'様式9-② シフト記号表'!$C$6:$L$47,10,FALSE))</f>
        <v/>
      </c>
      <c r="Z64" s="160" t="str">
        <f>IF(Z63="","",VLOOKUP(Z63,'様式9-② シフト記号表'!$C$6:$L$47,10,FALSE))</f>
        <v/>
      </c>
      <c r="AA64" s="160" t="str">
        <f>IF(AA63="","",VLOOKUP(AA63,'様式9-② シフト記号表'!$C$6:$L$47,10,FALSE))</f>
        <v/>
      </c>
      <c r="AB64" s="160" t="str">
        <f>IF(AB63="","",VLOOKUP(AB63,'様式9-② シフト記号表'!$C$6:$L$47,10,FALSE))</f>
        <v/>
      </c>
      <c r="AC64" s="161" t="str">
        <f>IF(AC63="","",VLOOKUP(AC63,'様式9-② シフト記号表'!$C$6:$L$47,10,FALSE))</f>
        <v/>
      </c>
      <c r="AD64" s="159" t="str">
        <f>IF(AD63="","",VLOOKUP(AD63,'様式9-② シフト記号表'!$C$6:$L$47,10,FALSE))</f>
        <v/>
      </c>
      <c r="AE64" s="160" t="str">
        <f>IF(AE63="","",VLOOKUP(AE63,'様式9-② シフト記号表'!$C$6:$L$47,10,FALSE))</f>
        <v/>
      </c>
      <c r="AF64" s="160" t="str">
        <f>IF(AF63="","",VLOOKUP(AF63,'様式9-② シフト記号表'!$C$6:$L$47,10,FALSE))</f>
        <v/>
      </c>
      <c r="AG64" s="160" t="str">
        <f>IF(AG63="","",VLOOKUP(AG63,'様式9-② シフト記号表'!$C$6:$L$47,10,FALSE))</f>
        <v/>
      </c>
      <c r="AH64" s="160" t="str">
        <f>IF(AH63="","",VLOOKUP(AH63,'様式9-② シフト記号表'!$C$6:$L$47,10,FALSE))</f>
        <v/>
      </c>
      <c r="AI64" s="160" t="str">
        <f>IF(AI63="","",VLOOKUP(AI63,'様式9-② シフト記号表'!$C$6:$L$47,10,FALSE))</f>
        <v/>
      </c>
      <c r="AJ64" s="161" t="str">
        <f>IF(AJ63="","",VLOOKUP(AJ63,'様式9-② シフト記号表'!$C$6:$L$47,10,FALSE))</f>
        <v/>
      </c>
      <c r="AK64" s="159" t="str">
        <f>IF(AK63="","",VLOOKUP(AK63,'様式9-② シフト記号表'!$C$6:$L$47,10,FALSE))</f>
        <v/>
      </c>
      <c r="AL64" s="160" t="str">
        <f>IF(AL63="","",VLOOKUP(AL63,'様式9-② シフト記号表'!$C$6:$L$47,10,FALSE))</f>
        <v/>
      </c>
      <c r="AM64" s="160" t="str">
        <f>IF(AM63="","",VLOOKUP(AM63,'様式9-② シフト記号表'!$C$6:$L$47,10,FALSE))</f>
        <v/>
      </c>
      <c r="AN64" s="160" t="str">
        <f>IF(AN63="","",VLOOKUP(AN63,'様式9-② シフト記号表'!$C$6:$L$47,10,FALSE))</f>
        <v/>
      </c>
      <c r="AO64" s="160" t="str">
        <f>IF(AO63="","",VLOOKUP(AO63,'様式9-② シフト記号表'!$C$6:$L$47,10,FALSE))</f>
        <v/>
      </c>
      <c r="AP64" s="160" t="str">
        <f>IF(AP63="","",VLOOKUP(AP63,'様式9-② シフト記号表'!$C$6:$L$47,10,FALSE))</f>
        <v/>
      </c>
      <c r="AQ64" s="161" t="str">
        <f>IF(AQ63="","",VLOOKUP(AQ63,'様式9-② シフト記号表'!$C$6:$L$47,10,FALSE))</f>
        <v/>
      </c>
      <c r="AR64" s="159" t="str">
        <f>IF(AR63="","",VLOOKUP(AR63,'様式9-② シフト記号表'!$C$6:$L$47,10,FALSE))</f>
        <v/>
      </c>
      <c r="AS64" s="160" t="str">
        <f>IF(AS63="","",VLOOKUP(AS63,'様式9-② シフト記号表'!$C$6:$L$47,10,FALSE))</f>
        <v/>
      </c>
      <c r="AT64" s="160" t="str">
        <f>IF(AT63="","",VLOOKUP(AT63,'様式9-② シフト記号表'!$C$6:$L$47,10,FALSE))</f>
        <v/>
      </c>
      <c r="AU64" s="160" t="str">
        <f>IF(AU63="","",VLOOKUP(AU63,'様式9-② シフト記号表'!$C$6:$L$47,10,FALSE))</f>
        <v/>
      </c>
      <c r="AV64" s="160" t="str">
        <f>IF(AV63="","",VLOOKUP(AV63,'様式9-② シフト記号表'!$C$6:$L$47,10,FALSE))</f>
        <v/>
      </c>
      <c r="AW64" s="160" t="str">
        <f>IF(AW63="","",VLOOKUP(AW63,'様式9-② シフト記号表'!$C$6:$L$47,10,FALSE))</f>
        <v/>
      </c>
      <c r="AX64" s="161" t="str">
        <f>IF(AX63="","",VLOOKUP(AX63,'様式9-② シフト記号表'!$C$6:$L$47,10,FALSE))</f>
        <v/>
      </c>
      <c r="AY64" s="159" t="str">
        <f>IF(AY63="","",VLOOKUP(AY63,'様式9-② シフト記号表'!$C$6:$L$47,10,FALSE))</f>
        <v/>
      </c>
      <c r="AZ64" s="160" t="str">
        <f>IF(AZ63="","",VLOOKUP(AZ63,'様式9-② シフト記号表'!$C$6:$L$47,10,FALSE))</f>
        <v/>
      </c>
      <c r="BA64" s="160" t="str">
        <f>IF(BA63="","",VLOOKUP(BA63,'様式9-② シフト記号表'!$C$6:$L$47,10,FALSE))</f>
        <v/>
      </c>
      <c r="BB64" s="616">
        <f>IF($BE$3="４週",SUM(W64:AX64),IF($BE$3="暦月",SUM(W64:BA64),""))</f>
        <v>0</v>
      </c>
      <c r="BC64" s="617"/>
      <c r="BD64" s="618">
        <f>IF($BE$3="４週",BB64/4,IF($BE$3="暦月",(BB64/($BE$8/7)),""))</f>
        <v>0</v>
      </c>
      <c r="BE64" s="617"/>
      <c r="BF64" s="613"/>
      <c r="BG64" s="614"/>
      <c r="BH64" s="614"/>
      <c r="BI64" s="614"/>
      <c r="BJ64" s="615"/>
    </row>
    <row r="65" spans="2:62" ht="20.25" customHeight="1" x14ac:dyDescent="0.4">
      <c r="B65" s="586">
        <f>B63+1</f>
        <v>25</v>
      </c>
      <c r="C65" s="588"/>
      <c r="D65" s="589"/>
      <c r="E65" s="149"/>
      <c r="F65" s="150"/>
      <c r="G65" s="149"/>
      <c r="H65" s="150"/>
      <c r="I65" s="592"/>
      <c r="J65" s="593"/>
      <c r="K65" s="596"/>
      <c r="L65" s="597"/>
      <c r="M65" s="597"/>
      <c r="N65" s="589"/>
      <c r="O65" s="565"/>
      <c r="P65" s="566"/>
      <c r="Q65" s="566"/>
      <c r="R65" s="566"/>
      <c r="S65" s="567"/>
      <c r="T65" s="170" t="s">
        <v>18</v>
      </c>
      <c r="U65" s="115"/>
      <c r="V65" s="116"/>
      <c r="W65" s="102"/>
      <c r="X65" s="103"/>
      <c r="Y65" s="103"/>
      <c r="Z65" s="103"/>
      <c r="AA65" s="103"/>
      <c r="AB65" s="103"/>
      <c r="AC65" s="104"/>
      <c r="AD65" s="102"/>
      <c r="AE65" s="103"/>
      <c r="AF65" s="103"/>
      <c r="AG65" s="103"/>
      <c r="AH65" s="103"/>
      <c r="AI65" s="103"/>
      <c r="AJ65" s="104"/>
      <c r="AK65" s="102"/>
      <c r="AL65" s="103"/>
      <c r="AM65" s="103"/>
      <c r="AN65" s="103"/>
      <c r="AO65" s="103"/>
      <c r="AP65" s="103"/>
      <c r="AQ65" s="104"/>
      <c r="AR65" s="102"/>
      <c r="AS65" s="103"/>
      <c r="AT65" s="103"/>
      <c r="AU65" s="103"/>
      <c r="AV65" s="103"/>
      <c r="AW65" s="103"/>
      <c r="AX65" s="104"/>
      <c r="AY65" s="102"/>
      <c r="AZ65" s="103"/>
      <c r="BA65" s="105"/>
      <c r="BB65" s="571"/>
      <c r="BC65" s="572"/>
      <c r="BD65" s="573"/>
      <c r="BE65" s="574"/>
      <c r="BF65" s="575"/>
      <c r="BG65" s="576"/>
      <c r="BH65" s="576"/>
      <c r="BI65" s="576"/>
      <c r="BJ65" s="577"/>
    </row>
    <row r="66" spans="2:62" ht="20.25" customHeight="1" x14ac:dyDescent="0.4">
      <c r="B66" s="606"/>
      <c r="C66" s="619"/>
      <c r="D66" s="620"/>
      <c r="E66" s="149"/>
      <c r="F66" s="150">
        <f>C65</f>
        <v>0</v>
      </c>
      <c r="G66" s="149"/>
      <c r="H66" s="150">
        <f>I65</f>
        <v>0</v>
      </c>
      <c r="I66" s="621"/>
      <c r="J66" s="622"/>
      <c r="K66" s="623"/>
      <c r="L66" s="624"/>
      <c r="M66" s="624"/>
      <c r="N66" s="620"/>
      <c r="O66" s="565"/>
      <c r="P66" s="566"/>
      <c r="Q66" s="566"/>
      <c r="R66" s="566"/>
      <c r="S66" s="567"/>
      <c r="T66" s="171" t="s">
        <v>132</v>
      </c>
      <c r="U66" s="117"/>
      <c r="V66" s="172"/>
      <c r="W66" s="159" t="str">
        <f>IF(W65="","",VLOOKUP(W65,'様式9-② シフト記号表'!$C$6:$L$47,10,FALSE))</f>
        <v/>
      </c>
      <c r="X66" s="160" t="str">
        <f>IF(X65="","",VLOOKUP(X65,'様式9-② シフト記号表'!$C$6:$L$47,10,FALSE))</f>
        <v/>
      </c>
      <c r="Y66" s="160" t="str">
        <f>IF(Y65="","",VLOOKUP(Y65,'様式9-② シフト記号表'!$C$6:$L$47,10,FALSE))</f>
        <v/>
      </c>
      <c r="Z66" s="160" t="str">
        <f>IF(Z65="","",VLOOKUP(Z65,'様式9-② シフト記号表'!$C$6:$L$47,10,FALSE))</f>
        <v/>
      </c>
      <c r="AA66" s="160" t="str">
        <f>IF(AA65="","",VLOOKUP(AA65,'様式9-② シフト記号表'!$C$6:$L$47,10,FALSE))</f>
        <v/>
      </c>
      <c r="AB66" s="160" t="str">
        <f>IF(AB65="","",VLOOKUP(AB65,'様式9-② シフト記号表'!$C$6:$L$47,10,FALSE))</f>
        <v/>
      </c>
      <c r="AC66" s="161" t="str">
        <f>IF(AC65="","",VLOOKUP(AC65,'様式9-② シフト記号表'!$C$6:$L$47,10,FALSE))</f>
        <v/>
      </c>
      <c r="AD66" s="159" t="str">
        <f>IF(AD65="","",VLOOKUP(AD65,'様式9-② シフト記号表'!$C$6:$L$47,10,FALSE))</f>
        <v/>
      </c>
      <c r="AE66" s="160" t="str">
        <f>IF(AE65="","",VLOOKUP(AE65,'様式9-② シフト記号表'!$C$6:$L$47,10,FALSE))</f>
        <v/>
      </c>
      <c r="AF66" s="160" t="str">
        <f>IF(AF65="","",VLOOKUP(AF65,'様式9-② シフト記号表'!$C$6:$L$47,10,FALSE))</f>
        <v/>
      </c>
      <c r="AG66" s="160" t="str">
        <f>IF(AG65="","",VLOOKUP(AG65,'様式9-② シフト記号表'!$C$6:$L$47,10,FALSE))</f>
        <v/>
      </c>
      <c r="AH66" s="160" t="str">
        <f>IF(AH65="","",VLOOKUP(AH65,'様式9-② シフト記号表'!$C$6:$L$47,10,FALSE))</f>
        <v/>
      </c>
      <c r="AI66" s="160" t="str">
        <f>IF(AI65="","",VLOOKUP(AI65,'様式9-② シフト記号表'!$C$6:$L$47,10,FALSE))</f>
        <v/>
      </c>
      <c r="AJ66" s="161" t="str">
        <f>IF(AJ65="","",VLOOKUP(AJ65,'様式9-② シフト記号表'!$C$6:$L$47,10,FALSE))</f>
        <v/>
      </c>
      <c r="AK66" s="159" t="str">
        <f>IF(AK65="","",VLOOKUP(AK65,'様式9-② シフト記号表'!$C$6:$L$47,10,FALSE))</f>
        <v/>
      </c>
      <c r="AL66" s="160" t="str">
        <f>IF(AL65="","",VLOOKUP(AL65,'様式9-② シフト記号表'!$C$6:$L$47,10,FALSE))</f>
        <v/>
      </c>
      <c r="AM66" s="160" t="str">
        <f>IF(AM65="","",VLOOKUP(AM65,'様式9-② シフト記号表'!$C$6:$L$47,10,FALSE))</f>
        <v/>
      </c>
      <c r="AN66" s="160" t="str">
        <f>IF(AN65="","",VLOOKUP(AN65,'様式9-② シフト記号表'!$C$6:$L$47,10,FALSE))</f>
        <v/>
      </c>
      <c r="AO66" s="160" t="str">
        <f>IF(AO65="","",VLOOKUP(AO65,'様式9-② シフト記号表'!$C$6:$L$47,10,FALSE))</f>
        <v/>
      </c>
      <c r="AP66" s="160" t="str">
        <f>IF(AP65="","",VLOOKUP(AP65,'様式9-② シフト記号表'!$C$6:$L$47,10,FALSE))</f>
        <v/>
      </c>
      <c r="AQ66" s="161" t="str">
        <f>IF(AQ65="","",VLOOKUP(AQ65,'様式9-② シフト記号表'!$C$6:$L$47,10,FALSE))</f>
        <v/>
      </c>
      <c r="AR66" s="159" t="str">
        <f>IF(AR65="","",VLOOKUP(AR65,'様式9-② シフト記号表'!$C$6:$L$47,10,FALSE))</f>
        <v/>
      </c>
      <c r="AS66" s="160" t="str">
        <f>IF(AS65="","",VLOOKUP(AS65,'様式9-② シフト記号表'!$C$6:$L$47,10,FALSE))</f>
        <v/>
      </c>
      <c r="AT66" s="160" t="str">
        <f>IF(AT65="","",VLOOKUP(AT65,'様式9-② シフト記号表'!$C$6:$L$47,10,FALSE))</f>
        <v/>
      </c>
      <c r="AU66" s="160" t="str">
        <f>IF(AU65="","",VLOOKUP(AU65,'様式9-② シフト記号表'!$C$6:$L$47,10,FALSE))</f>
        <v/>
      </c>
      <c r="AV66" s="160" t="str">
        <f>IF(AV65="","",VLOOKUP(AV65,'様式9-② シフト記号表'!$C$6:$L$47,10,FALSE))</f>
        <v/>
      </c>
      <c r="AW66" s="160" t="str">
        <f>IF(AW65="","",VLOOKUP(AW65,'様式9-② シフト記号表'!$C$6:$L$47,10,FALSE))</f>
        <v/>
      </c>
      <c r="AX66" s="161" t="str">
        <f>IF(AX65="","",VLOOKUP(AX65,'様式9-② シフト記号表'!$C$6:$L$47,10,FALSE))</f>
        <v/>
      </c>
      <c r="AY66" s="159" t="str">
        <f>IF(AY65="","",VLOOKUP(AY65,'様式9-② シフト記号表'!$C$6:$L$47,10,FALSE))</f>
        <v/>
      </c>
      <c r="AZ66" s="160" t="str">
        <f>IF(AZ65="","",VLOOKUP(AZ65,'様式9-② シフト記号表'!$C$6:$L$47,10,FALSE))</f>
        <v/>
      </c>
      <c r="BA66" s="160" t="str">
        <f>IF(BA65="","",VLOOKUP(BA65,'様式9-② シフト記号表'!$C$6:$L$47,10,FALSE))</f>
        <v/>
      </c>
      <c r="BB66" s="616">
        <f>IF($BE$3="４週",SUM(W66:AX66),IF($BE$3="暦月",SUM(W66:BA66),""))</f>
        <v>0</v>
      </c>
      <c r="BC66" s="617"/>
      <c r="BD66" s="618">
        <f>IF($BE$3="４週",BB66/4,IF($BE$3="暦月",(BB66/($BE$8/7)),""))</f>
        <v>0</v>
      </c>
      <c r="BE66" s="617"/>
      <c r="BF66" s="613"/>
      <c r="BG66" s="614"/>
      <c r="BH66" s="614"/>
      <c r="BI66" s="614"/>
      <c r="BJ66" s="615"/>
    </row>
    <row r="67" spans="2:62" ht="20.25" customHeight="1" x14ac:dyDescent="0.4">
      <c r="B67" s="586">
        <f>B65+1</f>
        <v>26</v>
      </c>
      <c r="C67" s="588"/>
      <c r="D67" s="589"/>
      <c r="E67" s="149"/>
      <c r="F67" s="150"/>
      <c r="G67" s="149"/>
      <c r="H67" s="150"/>
      <c r="I67" s="592"/>
      <c r="J67" s="593"/>
      <c r="K67" s="596"/>
      <c r="L67" s="597"/>
      <c r="M67" s="597"/>
      <c r="N67" s="589"/>
      <c r="O67" s="565"/>
      <c r="P67" s="566"/>
      <c r="Q67" s="566"/>
      <c r="R67" s="566"/>
      <c r="S67" s="567"/>
      <c r="T67" s="170" t="s">
        <v>18</v>
      </c>
      <c r="U67" s="115"/>
      <c r="V67" s="116"/>
      <c r="W67" s="102"/>
      <c r="X67" s="103"/>
      <c r="Y67" s="103"/>
      <c r="Z67" s="103"/>
      <c r="AA67" s="103"/>
      <c r="AB67" s="103"/>
      <c r="AC67" s="104"/>
      <c r="AD67" s="102"/>
      <c r="AE67" s="103"/>
      <c r="AF67" s="103"/>
      <c r="AG67" s="103"/>
      <c r="AH67" s="103"/>
      <c r="AI67" s="103"/>
      <c r="AJ67" s="104"/>
      <c r="AK67" s="102"/>
      <c r="AL67" s="103"/>
      <c r="AM67" s="103"/>
      <c r="AN67" s="103"/>
      <c r="AO67" s="103"/>
      <c r="AP67" s="103"/>
      <c r="AQ67" s="104"/>
      <c r="AR67" s="102"/>
      <c r="AS67" s="103"/>
      <c r="AT67" s="103"/>
      <c r="AU67" s="103"/>
      <c r="AV67" s="103"/>
      <c r="AW67" s="103"/>
      <c r="AX67" s="104"/>
      <c r="AY67" s="102"/>
      <c r="AZ67" s="103"/>
      <c r="BA67" s="105"/>
      <c r="BB67" s="571"/>
      <c r="BC67" s="572"/>
      <c r="BD67" s="573"/>
      <c r="BE67" s="574"/>
      <c r="BF67" s="575"/>
      <c r="BG67" s="576"/>
      <c r="BH67" s="576"/>
      <c r="BI67" s="576"/>
      <c r="BJ67" s="577"/>
    </row>
    <row r="68" spans="2:62" ht="20.25" customHeight="1" x14ac:dyDescent="0.4">
      <c r="B68" s="606"/>
      <c r="C68" s="619"/>
      <c r="D68" s="620"/>
      <c r="E68" s="149"/>
      <c r="F68" s="150">
        <f>C67</f>
        <v>0</v>
      </c>
      <c r="G68" s="149"/>
      <c r="H68" s="150">
        <f>I67</f>
        <v>0</v>
      </c>
      <c r="I68" s="621"/>
      <c r="J68" s="622"/>
      <c r="K68" s="623"/>
      <c r="L68" s="624"/>
      <c r="M68" s="624"/>
      <c r="N68" s="620"/>
      <c r="O68" s="565"/>
      <c r="P68" s="566"/>
      <c r="Q68" s="566"/>
      <c r="R68" s="566"/>
      <c r="S68" s="567"/>
      <c r="T68" s="171" t="s">
        <v>132</v>
      </c>
      <c r="U68" s="117"/>
      <c r="V68" s="172"/>
      <c r="W68" s="159" t="str">
        <f>IF(W67="","",VLOOKUP(W67,'様式9-② シフト記号表'!$C$6:$L$47,10,FALSE))</f>
        <v/>
      </c>
      <c r="X68" s="160" t="str">
        <f>IF(X67="","",VLOOKUP(X67,'様式9-② シフト記号表'!$C$6:$L$47,10,FALSE))</f>
        <v/>
      </c>
      <c r="Y68" s="160" t="str">
        <f>IF(Y67="","",VLOOKUP(Y67,'様式9-② シフト記号表'!$C$6:$L$47,10,FALSE))</f>
        <v/>
      </c>
      <c r="Z68" s="160" t="str">
        <f>IF(Z67="","",VLOOKUP(Z67,'様式9-② シフト記号表'!$C$6:$L$47,10,FALSE))</f>
        <v/>
      </c>
      <c r="AA68" s="160" t="str">
        <f>IF(AA67="","",VLOOKUP(AA67,'様式9-② シフト記号表'!$C$6:$L$47,10,FALSE))</f>
        <v/>
      </c>
      <c r="AB68" s="160" t="str">
        <f>IF(AB67="","",VLOOKUP(AB67,'様式9-② シフト記号表'!$C$6:$L$47,10,FALSE))</f>
        <v/>
      </c>
      <c r="AC68" s="161" t="str">
        <f>IF(AC67="","",VLOOKUP(AC67,'様式9-② シフト記号表'!$C$6:$L$47,10,FALSE))</f>
        <v/>
      </c>
      <c r="AD68" s="159" t="str">
        <f>IF(AD67="","",VLOOKUP(AD67,'様式9-② シフト記号表'!$C$6:$L$47,10,FALSE))</f>
        <v/>
      </c>
      <c r="AE68" s="160" t="str">
        <f>IF(AE67="","",VLOOKUP(AE67,'様式9-② シフト記号表'!$C$6:$L$47,10,FALSE))</f>
        <v/>
      </c>
      <c r="AF68" s="160" t="str">
        <f>IF(AF67="","",VLOOKUP(AF67,'様式9-② シフト記号表'!$C$6:$L$47,10,FALSE))</f>
        <v/>
      </c>
      <c r="AG68" s="160" t="str">
        <f>IF(AG67="","",VLOOKUP(AG67,'様式9-② シフト記号表'!$C$6:$L$47,10,FALSE))</f>
        <v/>
      </c>
      <c r="AH68" s="160" t="str">
        <f>IF(AH67="","",VLOOKUP(AH67,'様式9-② シフト記号表'!$C$6:$L$47,10,FALSE))</f>
        <v/>
      </c>
      <c r="AI68" s="160" t="str">
        <f>IF(AI67="","",VLOOKUP(AI67,'様式9-② シフト記号表'!$C$6:$L$47,10,FALSE))</f>
        <v/>
      </c>
      <c r="AJ68" s="161" t="str">
        <f>IF(AJ67="","",VLOOKUP(AJ67,'様式9-② シフト記号表'!$C$6:$L$47,10,FALSE))</f>
        <v/>
      </c>
      <c r="AK68" s="159" t="str">
        <f>IF(AK67="","",VLOOKUP(AK67,'様式9-② シフト記号表'!$C$6:$L$47,10,FALSE))</f>
        <v/>
      </c>
      <c r="AL68" s="160" t="str">
        <f>IF(AL67="","",VLOOKUP(AL67,'様式9-② シフト記号表'!$C$6:$L$47,10,FALSE))</f>
        <v/>
      </c>
      <c r="AM68" s="160" t="str">
        <f>IF(AM67="","",VLOOKUP(AM67,'様式9-② シフト記号表'!$C$6:$L$47,10,FALSE))</f>
        <v/>
      </c>
      <c r="AN68" s="160" t="str">
        <f>IF(AN67="","",VLOOKUP(AN67,'様式9-② シフト記号表'!$C$6:$L$47,10,FALSE))</f>
        <v/>
      </c>
      <c r="AO68" s="160" t="str">
        <f>IF(AO67="","",VLOOKUP(AO67,'様式9-② シフト記号表'!$C$6:$L$47,10,FALSE))</f>
        <v/>
      </c>
      <c r="AP68" s="160" t="str">
        <f>IF(AP67="","",VLOOKUP(AP67,'様式9-② シフト記号表'!$C$6:$L$47,10,FALSE))</f>
        <v/>
      </c>
      <c r="AQ68" s="161" t="str">
        <f>IF(AQ67="","",VLOOKUP(AQ67,'様式9-② シフト記号表'!$C$6:$L$47,10,FALSE))</f>
        <v/>
      </c>
      <c r="AR68" s="159" t="str">
        <f>IF(AR67="","",VLOOKUP(AR67,'様式9-② シフト記号表'!$C$6:$L$47,10,FALSE))</f>
        <v/>
      </c>
      <c r="AS68" s="160" t="str">
        <f>IF(AS67="","",VLOOKUP(AS67,'様式9-② シフト記号表'!$C$6:$L$47,10,FALSE))</f>
        <v/>
      </c>
      <c r="AT68" s="160" t="str">
        <f>IF(AT67="","",VLOOKUP(AT67,'様式9-② シフト記号表'!$C$6:$L$47,10,FALSE))</f>
        <v/>
      </c>
      <c r="AU68" s="160" t="str">
        <f>IF(AU67="","",VLOOKUP(AU67,'様式9-② シフト記号表'!$C$6:$L$47,10,FALSE))</f>
        <v/>
      </c>
      <c r="AV68" s="160" t="str">
        <f>IF(AV67="","",VLOOKUP(AV67,'様式9-② シフト記号表'!$C$6:$L$47,10,FALSE))</f>
        <v/>
      </c>
      <c r="AW68" s="160" t="str">
        <f>IF(AW67="","",VLOOKUP(AW67,'様式9-② シフト記号表'!$C$6:$L$47,10,FALSE))</f>
        <v/>
      </c>
      <c r="AX68" s="161" t="str">
        <f>IF(AX67="","",VLOOKUP(AX67,'様式9-② シフト記号表'!$C$6:$L$47,10,FALSE))</f>
        <v/>
      </c>
      <c r="AY68" s="159" t="str">
        <f>IF(AY67="","",VLOOKUP(AY67,'様式9-② シフト記号表'!$C$6:$L$47,10,FALSE))</f>
        <v/>
      </c>
      <c r="AZ68" s="160" t="str">
        <f>IF(AZ67="","",VLOOKUP(AZ67,'様式9-② シフト記号表'!$C$6:$L$47,10,FALSE))</f>
        <v/>
      </c>
      <c r="BA68" s="160" t="str">
        <f>IF(BA67="","",VLOOKUP(BA67,'様式9-② シフト記号表'!$C$6:$L$47,10,FALSE))</f>
        <v/>
      </c>
      <c r="BB68" s="616">
        <f>IF($BE$3="４週",SUM(W68:AX68),IF($BE$3="暦月",SUM(W68:BA68),""))</f>
        <v>0</v>
      </c>
      <c r="BC68" s="617"/>
      <c r="BD68" s="618">
        <f>IF($BE$3="４週",BB68/4,IF($BE$3="暦月",(BB68/($BE$8/7)),""))</f>
        <v>0</v>
      </c>
      <c r="BE68" s="617"/>
      <c r="BF68" s="613"/>
      <c r="BG68" s="614"/>
      <c r="BH68" s="614"/>
      <c r="BI68" s="614"/>
      <c r="BJ68" s="615"/>
    </row>
    <row r="69" spans="2:62" ht="20.25" customHeight="1" x14ac:dyDescent="0.4">
      <c r="B69" s="586">
        <f>B67+1</f>
        <v>27</v>
      </c>
      <c r="C69" s="588"/>
      <c r="D69" s="589"/>
      <c r="E69" s="149"/>
      <c r="F69" s="150"/>
      <c r="G69" s="149"/>
      <c r="H69" s="150"/>
      <c r="I69" s="592"/>
      <c r="J69" s="593"/>
      <c r="K69" s="596"/>
      <c r="L69" s="597"/>
      <c r="M69" s="597"/>
      <c r="N69" s="589"/>
      <c r="O69" s="565"/>
      <c r="P69" s="566"/>
      <c r="Q69" s="566"/>
      <c r="R69" s="566"/>
      <c r="S69" s="567"/>
      <c r="T69" s="170" t="s">
        <v>18</v>
      </c>
      <c r="U69" s="115"/>
      <c r="V69" s="116"/>
      <c r="W69" s="102"/>
      <c r="X69" s="103"/>
      <c r="Y69" s="103"/>
      <c r="Z69" s="103"/>
      <c r="AA69" s="103"/>
      <c r="AB69" s="103"/>
      <c r="AC69" s="104"/>
      <c r="AD69" s="102"/>
      <c r="AE69" s="103"/>
      <c r="AF69" s="103"/>
      <c r="AG69" s="103"/>
      <c r="AH69" s="103"/>
      <c r="AI69" s="103"/>
      <c r="AJ69" s="104"/>
      <c r="AK69" s="102"/>
      <c r="AL69" s="103"/>
      <c r="AM69" s="103"/>
      <c r="AN69" s="103"/>
      <c r="AO69" s="103"/>
      <c r="AP69" s="103"/>
      <c r="AQ69" s="104"/>
      <c r="AR69" s="102"/>
      <c r="AS69" s="103"/>
      <c r="AT69" s="103"/>
      <c r="AU69" s="103"/>
      <c r="AV69" s="103"/>
      <c r="AW69" s="103"/>
      <c r="AX69" s="104"/>
      <c r="AY69" s="102"/>
      <c r="AZ69" s="103"/>
      <c r="BA69" s="105"/>
      <c r="BB69" s="571"/>
      <c r="BC69" s="572"/>
      <c r="BD69" s="573"/>
      <c r="BE69" s="574"/>
      <c r="BF69" s="575"/>
      <c r="BG69" s="576"/>
      <c r="BH69" s="576"/>
      <c r="BI69" s="576"/>
      <c r="BJ69" s="577"/>
    </row>
    <row r="70" spans="2:62" ht="20.25" customHeight="1" x14ac:dyDescent="0.4">
      <c r="B70" s="606"/>
      <c r="C70" s="619"/>
      <c r="D70" s="620"/>
      <c r="E70" s="149"/>
      <c r="F70" s="150">
        <f>C69</f>
        <v>0</v>
      </c>
      <c r="G70" s="149"/>
      <c r="H70" s="150">
        <f>I69</f>
        <v>0</v>
      </c>
      <c r="I70" s="621"/>
      <c r="J70" s="622"/>
      <c r="K70" s="623"/>
      <c r="L70" s="624"/>
      <c r="M70" s="624"/>
      <c r="N70" s="620"/>
      <c r="O70" s="565"/>
      <c r="P70" s="566"/>
      <c r="Q70" s="566"/>
      <c r="R70" s="566"/>
      <c r="S70" s="567"/>
      <c r="T70" s="171" t="s">
        <v>132</v>
      </c>
      <c r="U70" s="117"/>
      <c r="V70" s="172"/>
      <c r="W70" s="159" t="str">
        <f>IF(W69="","",VLOOKUP(W69,'様式9-② シフト記号表'!$C$6:$L$47,10,FALSE))</f>
        <v/>
      </c>
      <c r="X70" s="160" t="str">
        <f>IF(X69="","",VLOOKUP(X69,'様式9-② シフト記号表'!$C$6:$L$47,10,FALSE))</f>
        <v/>
      </c>
      <c r="Y70" s="160" t="str">
        <f>IF(Y69="","",VLOOKUP(Y69,'様式9-② シフト記号表'!$C$6:$L$47,10,FALSE))</f>
        <v/>
      </c>
      <c r="Z70" s="160" t="str">
        <f>IF(Z69="","",VLOOKUP(Z69,'様式9-② シフト記号表'!$C$6:$L$47,10,FALSE))</f>
        <v/>
      </c>
      <c r="AA70" s="160" t="str">
        <f>IF(AA69="","",VLOOKUP(AA69,'様式9-② シフト記号表'!$C$6:$L$47,10,FALSE))</f>
        <v/>
      </c>
      <c r="AB70" s="160" t="str">
        <f>IF(AB69="","",VLOOKUP(AB69,'様式9-② シフト記号表'!$C$6:$L$47,10,FALSE))</f>
        <v/>
      </c>
      <c r="AC70" s="161" t="str">
        <f>IF(AC69="","",VLOOKUP(AC69,'様式9-② シフト記号表'!$C$6:$L$47,10,FALSE))</f>
        <v/>
      </c>
      <c r="AD70" s="159" t="str">
        <f>IF(AD69="","",VLOOKUP(AD69,'様式9-② シフト記号表'!$C$6:$L$47,10,FALSE))</f>
        <v/>
      </c>
      <c r="AE70" s="160" t="str">
        <f>IF(AE69="","",VLOOKUP(AE69,'様式9-② シフト記号表'!$C$6:$L$47,10,FALSE))</f>
        <v/>
      </c>
      <c r="AF70" s="160" t="str">
        <f>IF(AF69="","",VLOOKUP(AF69,'様式9-② シフト記号表'!$C$6:$L$47,10,FALSE))</f>
        <v/>
      </c>
      <c r="AG70" s="160" t="str">
        <f>IF(AG69="","",VLOOKUP(AG69,'様式9-② シフト記号表'!$C$6:$L$47,10,FALSE))</f>
        <v/>
      </c>
      <c r="AH70" s="160" t="str">
        <f>IF(AH69="","",VLOOKUP(AH69,'様式9-② シフト記号表'!$C$6:$L$47,10,FALSE))</f>
        <v/>
      </c>
      <c r="AI70" s="160" t="str">
        <f>IF(AI69="","",VLOOKUP(AI69,'様式9-② シフト記号表'!$C$6:$L$47,10,FALSE))</f>
        <v/>
      </c>
      <c r="AJ70" s="161" t="str">
        <f>IF(AJ69="","",VLOOKUP(AJ69,'様式9-② シフト記号表'!$C$6:$L$47,10,FALSE))</f>
        <v/>
      </c>
      <c r="AK70" s="159" t="str">
        <f>IF(AK69="","",VLOOKUP(AK69,'様式9-② シフト記号表'!$C$6:$L$47,10,FALSE))</f>
        <v/>
      </c>
      <c r="AL70" s="160" t="str">
        <f>IF(AL69="","",VLOOKUP(AL69,'様式9-② シフト記号表'!$C$6:$L$47,10,FALSE))</f>
        <v/>
      </c>
      <c r="AM70" s="160" t="str">
        <f>IF(AM69="","",VLOOKUP(AM69,'様式9-② シフト記号表'!$C$6:$L$47,10,FALSE))</f>
        <v/>
      </c>
      <c r="AN70" s="160" t="str">
        <f>IF(AN69="","",VLOOKUP(AN69,'様式9-② シフト記号表'!$C$6:$L$47,10,FALSE))</f>
        <v/>
      </c>
      <c r="AO70" s="160" t="str">
        <f>IF(AO69="","",VLOOKUP(AO69,'様式9-② シフト記号表'!$C$6:$L$47,10,FALSE))</f>
        <v/>
      </c>
      <c r="AP70" s="160" t="str">
        <f>IF(AP69="","",VLOOKUP(AP69,'様式9-② シフト記号表'!$C$6:$L$47,10,FALSE))</f>
        <v/>
      </c>
      <c r="AQ70" s="161" t="str">
        <f>IF(AQ69="","",VLOOKUP(AQ69,'様式9-② シフト記号表'!$C$6:$L$47,10,FALSE))</f>
        <v/>
      </c>
      <c r="AR70" s="159" t="str">
        <f>IF(AR69="","",VLOOKUP(AR69,'様式9-② シフト記号表'!$C$6:$L$47,10,FALSE))</f>
        <v/>
      </c>
      <c r="AS70" s="160" t="str">
        <f>IF(AS69="","",VLOOKUP(AS69,'様式9-② シフト記号表'!$C$6:$L$47,10,FALSE))</f>
        <v/>
      </c>
      <c r="AT70" s="160" t="str">
        <f>IF(AT69="","",VLOOKUP(AT69,'様式9-② シフト記号表'!$C$6:$L$47,10,FALSE))</f>
        <v/>
      </c>
      <c r="AU70" s="160" t="str">
        <f>IF(AU69="","",VLOOKUP(AU69,'様式9-② シフト記号表'!$C$6:$L$47,10,FALSE))</f>
        <v/>
      </c>
      <c r="AV70" s="160" t="str">
        <f>IF(AV69="","",VLOOKUP(AV69,'様式9-② シフト記号表'!$C$6:$L$47,10,FALSE))</f>
        <v/>
      </c>
      <c r="AW70" s="160" t="str">
        <f>IF(AW69="","",VLOOKUP(AW69,'様式9-② シフト記号表'!$C$6:$L$47,10,FALSE))</f>
        <v/>
      </c>
      <c r="AX70" s="161" t="str">
        <f>IF(AX69="","",VLOOKUP(AX69,'様式9-② シフト記号表'!$C$6:$L$47,10,FALSE))</f>
        <v/>
      </c>
      <c r="AY70" s="159" t="str">
        <f>IF(AY69="","",VLOOKUP(AY69,'様式9-② シフト記号表'!$C$6:$L$47,10,FALSE))</f>
        <v/>
      </c>
      <c r="AZ70" s="160" t="str">
        <f>IF(AZ69="","",VLOOKUP(AZ69,'様式9-② シフト記号表'!$C$6:$L$47,10,FALSE))</f>
        <v/>
      </c>
      <c r="BA70" s="160" t="str">
        <f>IF(BA69="","",VLOOKUP(BA69,'様式9-② シフト記号表'!$C$6:$L$47,10,FALSE))</f>
        <v/>
      </c>
      <c r="BB70" s="616">
        <f>IF($BE$3="４週",SUM(W70:AX70),IF($BE$3="暦月",SUM(W70:BA70),""))</f>
        <v>0</v>
      </c>
      <c r="BC70" s="617"/>
      <c r="BD70" s="618">
        <f>IF($BE$3="４週",BB70/4,IF($BE$3="暦月",(BB70/($BE$8/7)),""))</f>
        <v>0</v>
      </c>
      <c r="BE70" s="617"/>
      <c r="BF70" s="613"/>
      <c r="BG70" s="614"/>
      <c r="BH70" s="614"/>
      <c r="BI70" s="614"/>
      <c r="BJ70" s="615"/>
    </row>
    <row r="71" spans="2:62" ht="20.25" customHeight="1" x14ac:dyDescent="0.4">
      <c r="B71" s="586">
        <f>B69+1</f>
        <v>28</v>
      </c>
      <c r="C71" s="588"/>
      <c r="D71" s="589"/>
      <c r="E71" s="149"/>
      <c r="F71" s="150"/>
      <c r="G71" s="149"/>
      <c r="H71" s="150"/>
      <c r="I71" s="592"/>
      <c r="J71" s="593"/>
      <c r="K71" s="596"/>
      <c r="L71" s="597"/>
      <c r="M71" s="597"/>
      <c r="N71" s="589"/>
      <c r="O71" s="565"/>
      <c r="P71" s="566"/>
      <c r="Q71" s="566"/>
      <c r="R71" s="566"/>
      <c r="S71" s="567"/>
      <c r="T71" s="170" t="s">
        <v>18</v>
      </c>
      <c r="U71" s="115"/>
      <c r="V71" s="116"/>
      <c r="W71" s="102"/>
      <c r="X71" s="103"/>
      <c r="Y71" s="103"/>
      <c r="Z71" s="103"/>
      <c r="AA71" s="103"/>
      <c r="AB71" s="103"/>
      <c r="AC71" s="104"/>
      <c r="AD71" s="102"/>
      <c r="AE71" s="103"/>
      <c r="AF71" s="103"/>
      <c r="AG71" s="103"/>
      <c r="AH71" s="103"/>
      <c r="AI71" s="103"/>
      <c r="AJ71" s="104"/>
      <c r="AK71" s="102"/>
      <c r="AL71" s="103"/>
      <c r="AM71" s="103"/>
      <c r="AN71" s="103"/>
      <c r="AO71" s="103"/>
      <c r="AP71" s="103"/>
      <c r="AQ71" s="104"/>
      <c r="AR71" s="102"/>
      <c r="AS71" s="103"/>
      <c r="AT71" s="103"/>
      <c r="AU71" s="103"/>
      <c r="AV71" s="103"/>
      <c r="AW71" s="103"/>
      <c r="AX71" s="104"/>
      <c r="AY71" s="102"/>
      <c r="AZ71" s="103"/>
      <c r="BA71" s="105"/>
      <c r="BB71" s="571"/>
      <c r="BC71" s="572"/>
      <c r="BD71" s="573"/>
      <c r="BE71" s="574"/>
      <c r="BF71" s="575"/>
      <c r="BG71" s="576"/>
      <c r="BH71" s="576"/>
      <c r="BI71" s="576"/>
      <c r="BJ71" s="577"/>
    </row>
    <row r="72" spans="2:62" ht="20.25" customHeight="1" x14ac:dyDescent="0.4">
      <c r="B72" s="606"/>
      <c r="C72" s="619"/>
      <c r="D72" s="620"/>
      <c r="E72" s="149"/>
      <c r="F72" s="150">
        <f>C71</f>
        <v>0</v>
      </c>
      <c r="G72" s="149"/>
      <c r="H72" s="150">
        <f>I71</f>
        <v>0</v>
      </c>
      <c r="I72" s="621"/>
      <c r="J72" s="622"/>
      <c r="K72" s="623"/>
      <c r="L72" s="624"/>
      <c r="M72" s="624"/>
      <c r="N72" s="620"/>
      <c r="O72" s="565"/>
      <c r="P72" s="566"/>
      <c r="Q72" s="566"/>
      <c r="R72" s="566"/>
      <c r="S72" s="567"/>
      <c r="T72" s="171" t="s">
        <v>132</v>
      </c>
      <c r="U72" s="117"/>
      <c r="V72" s="172"/>
      <c r="W72" s="159" t="str">
        <f>IF(W71="","",VLOOKUP(W71,'様式9-② シフト記号表'!$C$6:$L$47,10,FALSE))</f>
        <v/>
      </c>
      <c r="X72" s="160" t="str">
        <f>IF(X71="","",VLOOKUP(X71,'様式9-② シフト記号表'!$C$6:$L$47,10,FALSE))</f>
        <v/>
      </c>
      <c r="Y72" s="160" t="str">
        <f>IF(Y71="","",VLOOKUP(Y71,'様式9-② シフト記号表'!$C$6:$L$47,10,FALSE))</f>
        <v/>
      </c>
      <c r="Z72" s="160" t="str">
        <f>IF(Z71="","",VLOOKUP(Z71,'様式9-② シフト記号表'!$C$6:$L$47,10,FALSE))</f>
        <v/>
      </c>
      <c r="AA72" s="160" t="str">
        <f>IF(AA71="","",VLOOKUP(AA71,'様式9-② シフト記号表'!$C$6:$L$47,10,FALSE))</f>
        <v/>
      </c>
      <c r="AB72" s="160" t="str">
        <f>IF(AB71="","",VLOOKUP(AB71,'様式9-② シフト記号表'!$C$6:$L$47,10,FALSE))</f>
        <v/>
      </c>
      <c r="AC72" s="161" t="str">
        <f>IF(AC71="","",VLOOKUP(AC71,'様式9-② シフト記号表'!$C$6:$L$47,10,FALSE))</f>
        <v/>
      </c>
      <c r="AD72" s="159" t="str">
        <f>IF(AD71="","",VLOOKUP(AD71,'様式9-② シフト記号表'!$C$6:$L$47,10,FALSE))</f>
        <v/>
      </c>
      <c r="AE72" s="160" t="str">
        <f>IF(AE71="","",VLOOKUP(AE71,'様式9-② シフト記号表'!$C$6:$L$47,10,FALSE))</f>
        <v/>
      </c>
      <c r="AF72" s="160" t="str">
        <f>IF(AF71="","",VLOOKUP(AF71,'様式9-② シフト記号表'!$C$6:$L$47,10,FALSE))</f>
        <v/>
      </c>
      <c r="AG72" s="160" t="str">
        <f>IF(AG71="","",VLOOKUP(AG71,'様式9-② シフト記号表'!$C$6:$L$47,10,FALSE))</f>
        <v/>
      </c>
      <c r="AH72" s="160" t="str">
        <f>IF(AH71="","",VLOOKUP(AH71,'様式9-② シフト記号表'!$C$6:$L$47,10,FALSE))</f>
        <v/>
      </c>
      <c r="AI72" s="160" t="str">
        <f>IF(AI71="","",VLOOKUP(AI71,'様式9-② シフト記号表'!$C$6:$L$47,10,FALSE))</f>
        <v/>
      </c>
      <c r="AJ72" s="161" t="str">
        <f>IF(AJ71="","",VLOOKUP(AJ71,'様式9-② シフト記号表'!$C$6:$L$47,10,FALSE))</f>
        <v/>
      </c>
      <c r="AK72" s="159" t="str">
        <f>IF(AK71="","",VLOOKUP(AK71,'様式9-② シフト記号表'!$C$6:$L$47,10,FALSE))</f>
        <v/>
      </c>
      <c r="AL72" s="160" t="str">
        <f>IF(AL71="","",VLOOKUP(AL71,'様式9-② シフト記号表'!$C$6:$L$47,10,FALSE))</f>
        <v/>
      </c>
      <c r="AM72" s="160" t="str">
        <f>IF(AM71="","",VLOOKUP(AM71,'様式9-② シフト記号表'!$C$6:$L$47,10,FALSE))</f>
        <v/>
      </c>
      <c r="AN72" s="160" t="str">
        <f>IF(AN71="","",VLOOKUP(AN71,'様式9-② シフト記号表'!$C$6:$L$47,10,FALSE))</f>
        <v/>
      </c>
      <c r="AO72" s="160" t="str">
        <f>IF(AO71="","",VLOOKUP(AO71,'様式9-② シフト記号表'!$C$6:$L$47,10,FALSE))</f>
        <v/>
      </c>
      <c r="AP72" s="160" t="str">
        <f>IF(AP71="","",VLOOKUP(AP71,'様式9-② シフト記号表'!$C$6:$L$47,10,FALSE))</f>
        <v/>
      </c>
      <c r="AQ72" s="161" t="str">
        <f>IF(AQ71="","",VLOOKUP(AQ71,'様式9-② シフト記号表'!$C$6:$L$47,10,FALSE))</f>
        <v/>
      </c>
      <c r="AR72" s="159" t="str">
        <f>IF(AR71="","",VLOOKUP(AR71,'様式9-② シフト記号表'!$C$6:$L$47,10,FALSE))</f>
        <v/>
      </c>
      <c r="AS72" s="160" t="str">
        <f>IF(AS71="","",VLOOKUP(AS71,'様式9-② シフト記号表'!$C$6:$L$47,10,FALSE))</f>
        <v/>
      </c>
      <c r="AT72" s="160" t="str">
        <f>IF(AT71="","",VLOOKUP(AT71,'様式9-② シフト記号表'!$C$6:$L$47,10,FALSE))</f>
        <v/>
      </c>
      <c r="AU72" s="160" t="str">
        <f>IF(AU71="","",VLOOKUP(AU71,'様式9-② シフト記号表'!$C$6:$L$47,10,FALSE))</f>
        <v/>
      </c>
      <c r="AV72" s="160" t="str">
        <f>IF(AV71="","",VLOOKUP(AV71,'様式9-② シフト記号表'!$C$6:$L$47,10,FALSE))</f>
        <v/>
      </c>
      <c r="AW72" s="160" t="str">
        <f>IF(AW71="","",VLOOKUP(AW71,'様式9-② シフト記号表'!$C$6:$L$47,10,FALSE))</f>
        <v/>
      </c>
      <c r="AX72" s="161" t="str">
        <f>IF(AX71="","",VLOOKUP(AX71,'様式9-② シフト記号表'!$C$6:$L$47,10,FALSE))</f>
        <v/>
      </c>
      <c r="AY72" s="159" t="str">
        <f>IF(AY71="","",VLOOKUP(AY71,'様式9-② シフト記号表'!$C$6:$L$47,10,FALSE))</f>
        <v/>
      </c>
      <c r="AZ72" s="160" t="str">
        <f>IF(AZ71="","",VLOOKUP(AZ71,'様式9-② シフト記号表'!$C$6:$L$47,10,FALSE))</f>
        <v/>
      </c>
      <c r="BA72" s="160" t="str">
        <f>IF(BA71="","",VLOOKUP(BA71,'様式9-② シフト記号表'!$C$6:$L$47,10,FALSE))</f>
        <v/>
      </c>
      <c r="BB72" s="616">
        <f>IF($BE$3="４週",SUM(W72:AX72),IF($BE$3="暦月",SUM(W72:BA72),""))</f>
        <v>0</v>
      </c>
      <c r="BC72" s="617"/>
      <c r="BD72" s="618">
        <f>IF($BE$3="４週",BB72/4,IF($BE$3="暦月",(BB72/($BE$8/7)),""))</f>
        <v>0</v>
      </c>
      <c r="BE72" s="617"/>
      <c r="BF72" s="613"/>
      <c r="BG72" s="614"/>
      <c r="BH72" s="614"/>
      <c r="BI72" s="614"/>
      <c r="BJ72" s="615"/>
    </row>
    <row r="73" spans="2:62" ht="20.25" customHeight="1" x14ac:dyDescent="0.4">
      <c r="B73" s="586">
        <f>B71+1</f>
        <v>29</v>
      </c>
      <c r="C73" s="588"/>
      <c r="D73" s="589"/>
      <c r="E73" s="149"/>
      <c r="F73" s="150"/>
      <c r="G73" s="149"/>
      <c r="H73" s="150"/>
      <c r="I73" s="592"/>
      <c r="J73" s="593"/>
      <c r="K73" s="596"/>
      <c r="L73" s="597"/>
      <c r="M73" s="597"/>
      <c r="N73" s="589"/>
      <c r="O73" s="565"/>
      <c r="P73" s="566"/>
      <c r="Q73" s="566"/>
      <c r="R73" s="566"/>
      <c r="S73" s="567"/>
      <c r="T73" s="170" t="s">
        <v>18</v>
      </c>
      <c r="U73" s="115"/>
      <c r="V73" s="116"/>
      <c r="W73" s="102"/>
      <c r="X73" s="103"/>
      <c r="Y73" s="103"/>
      <c r="Z73" s="103"/>
      <c r="AA73" s="103"/>
      <c r="AB73" s="103"/>
      <c r="AC73" s="104"/>
      <c r="AD73" s="102"/>
      <c r="AE73" s="103"/>
      <c r="AF73" s="103"/>
      <c r="AG73" s="103"/>
      <c r="AH73" s="103"/>
      <c r="AI73" s="103"/>
      <c r="AJ73" s="104"/>
      <c r="AK73" s="102"/>
      <c r="AL73" s="103"/>
      <c r="AM73" s="103"/>
      <c r="AN73" s="103"/>
      <c r="AO73" s="103"/>
      <c r="AP73" s="103"/>
      <c r="AQ73" s="104"/>
      <c r="AR73" s="102"/>
      <c r="AS73" s="103"/>
      <c r="AT73" s="103"/>
      <c r="AU73" s="103"/>
      <c r="AV73" s="103"/>
      <c r="AW73" s="103"/>
      <c r="AX73" s="104"/>
      <c r="AY73" s="102"/>
      <c r="AZ73" s="103"/>
      <c r="BA73" s="105"/>
      <c r="BB73" s="571"/>
      <c r="BC73" s="572"/>
      <c r="BD73" s="573"/>
      <c r="BE73" s="574"/>
      <c r="BF73" s="575"/>
      <c r="BG73" s="576"/>
      <c r="BH73" s="576"/>
      <c r="BI73" s="576"/>
      <c r="BJ73" s="577"/>
    </row>
    <row r="74" spans="2:62" ht="20.25" customHeight="1" x14ac:dyDescent="0.4">
      <c r="B74" s="606"/>
      <c r="C74" s="607"/>
      <c r="D74" s="608"/>
      <c r="E74" s="181"/>
      <c r="F74" s="182">
        <f>C73</f>
        <v>0</v>
      </c>
      <c r="G74" s="181"/>
      <c r="H74" s="182">
        <f>I73</f>
        <v>0</v>
      </c>
      <c r="I74" s="609"/>
      <c r="J74" s="610"/>
      <c r="K74" s="611"/>
      <c r="L74" s="612"/>
      <c r="M74" s="612"/>
      <c r="N74" s="608"/>
      <c r="O74" s="565"/>
      <c r="P74" s="566"/>
      <c r="Q74" s="566"/>
      <c r="R74" s="566"/>
      <c r="S74" s="567"/>
      <c r="T74" s="171" t="s">
        <v>132</v>
      </c>
      <c r="U74" s="117"/>
      <c r="V74" s="172"/>
      <c r="W74" s="159" t="str">
        <f>IF(W73="","",VLOOKUP(W73,'様式9-② シフト記号表'!$C$6:$L$47,10,FALSE))</f>
        <v/>
      </c>
      <c r="X74" s="160" t="str">
        <f>IF(X73="","",VLOOKUP(X73,'様式9-② シフト記号表'!$C$6:$L$47,10,FALSE))</f>
        <v/>
      </c>
      <c r="Y74" s="160" t="str">
        <f>IF(Y73="","",VLOOKUP(Y73,'様式9-② シフト記号表'!$C$6:$L$47,10,FALSE))</f>
        <v/>
      </c>
      <c r="Z74" s="160" t="str">
        <f>IF(Z73="","",VLOOKUP(Z73,'様式9-② シフト記号表'!$C$6:$L$47,10,FALSE))</f>
        <v/>
      </c>
      <c r="AA74" s="160" t="str">
        <f>IF(AA73="","",VLOOKUP(AA73,'様式9-② シフト記号表'!$C$6:$L$47,10,FALSE))</f>
        <v/>
      </c>
      <c r="AB74" s="160" t="str">
        <f>IF(AB73="","",VLOOKUP(AB73,'様式9-② シフト記号表'!$C$6:$L$47,10,FALSE))</f>
        <v/>
      </c>
      <c r="AC74" s="161" t="str">
        <f>IF(AC73="","",VLOOKUP(AC73,'様式9-② シフト記号表'!$C$6:$L$47,10,FALSE))</f>
        <v/>
      </c>
      <c r="AD74" s="159" t="str">
        <f>IF(AD73="","",VLOOKUP(AD73,'様式9-② シフト記号表'!$C$6:$L$47,10,FALSE))</f>
        <v/>
      </c>
      <c r="AE74" s="160" t="str">
        <f>IF(AE73="","",VLOOKUP(AE73,'様式9-② シフト記号表'!$C$6:$L$47,10,FALSE))</f>
        <v/>
      </c>
      <c r="AF74" s="160" t="str">
        <f>IF(AF73="","",VLOOKUP(AF73,'様式9-② シフト記号表'!$C$6:$L$47,10,FALSE))</f>
        <v/>
      </c>
      <c r="AG74" s="160" t="str">
        <f>IF(AG73="","",VLOOKUP(AG73,'様式9-② シフト記号表'!$C$6:$L$47,10,FALSE))</f>
        <v/>
      </c>
      <c r="AH74" s="160" t="str">
        <f>IF(AH73="","",VLOOKUP(AH73,'様式9-② シフト記号表'!$C$6:$L$47,10,FALSE))</f>
        <v/>
      </c>
      <c r="AI74" s="160" t="str">
        <f>IF(AI73="","",VLOOKUP(AI73,'様式9-② シフト記号表'!$C$6:$L$47,10,FALSE))</f>
        <v/>
      </c>
      <c r="AJ74" s="161" t="str">
        <f>IF(AJ73="","",VLOOKUP(AJ73,'様式9-② シフト記号表'!$C$6:$L$47,10,FALSE))</f>
        <v/>
      </c>
      <c r="AK74" s="159" t="str">
        <f>IF(AK73="","",VLOOKUP(AK73,'様式9-② シフト記号表'!$C$6:$L$47,10,FALSE))</f>
        <v/>
      </c>
      <c r="AL74" s="160" t="str">
        <f>IF(AL73="","",VLOOKUP(AL73,'様式9-② シフト記号表'!$C$6:$L$47,10,FALSE))</f>
        <v/>
      </c>
      <c r="AM74" s="160" t="str">
        <f>IF(AM73="","",VLOOKUP(AM73,'様式9-② シフト記号表'!$C$6:$L$47,10,FALSE))</f>
        <v/>
      </c>
      <c r="AN74" s="160" t="str">
        <f>IF(AN73="","",VLOOKUP(AN73,'様式9-② シフト記号表'!$C$6:$L$47,10,FALSE))</f>
        <v/>
      </c>
      <c r="AO74" s="160" t="str">
        <f>IF(AO73="","",VLOOKUP(AO73,'様式9-② シフト記号表'!$C$6:$L$47,10,FALSE))</f>
        <v/>
      </c>
      <c r="AP74" s="160" t="str">
        <f>IF(AP73="","",VLOOKUP(AP73,'様式9-② シフト記号表'!$C$6:$L$47,10,FALSE))</f>
        <v/>
      </c>
      <c r="AQ74" s="161" t="str">
        <f>IF(AQ73="","",VLOOKUP(AQ73,'様式9-② シフト記号表'!$C$6:$L$47,10,FALSE))</f>
        <v/>
      </c>
      <c r="AR74" s="159" t="str">
        <f>IF(AR73="","",VLOOKUP(AR73,'様式9-② シフト記号表'!$C$6:$L$47,10,FALSE))</f>
        <v/>
      </c>
      <c r="AS74" s="160" t="str">
        <f>IF(AS73="","",VLOOKUP(AS73,'様式9-② シフト記号表'!$C$6:$L$47,10,FALSE))</f>
        <v/>
      </c>
      <c r="AT74" s="160" t="str">
        <f>IF(AT73="","",VLOOKUP(AT73,'様式9-② シフト記号表'!$C$6:$L$47,10,FALSE))</f>
        <v/>
      </c>
      <c r="AU74" s="160" t="str">
        <f>IF(AU73="","",VLOOKUP(AU73,'様式9-② シフト記号表'!$C$6:$L$47,10,FALSE))</f>
        <v/>
      </c>
      <c r="AV74" s="160" t="str">
        <f>IF(AV73="","",VLOOKUP(AV73,'様式9-② シフト記号表'!$C$6:$L$47,10,FALSE))</f>
        <v/>
      </c>
      <c r="AW74" s="160" t="str">
        <f>IF(AW73="","",VLOOKUP(AW73,'様式9-② シフト記号表'!$C$6:$L$47,10,FALSE))</f>
        <v/>
      </c>
      <c r="AX74" s="161" t="str">
        <f>IF(AX73="","",VLOOKUP(AX73,'様式9-② シフト記号表'!$C$6:$L$47,10,FALSE))</f>
        <v/>
      </c>
      <c r="AY74" s="159" t="str">
        <f>IF(AY73="","",VLOOKUP(AY73,'様式9-② シフト記号表'!$C$6:$L$47,10,FALSE))</f>
        <v/>
      </c>
      <c r="AZ74" s="160" t="str">
        <f>IF(AZ73="","",VLOOKUP(AZ73,'様式9-② シフト記号表'!$C$6:$L$47,10,FALSE))</f>
        <v/>
      </c>
      <c r="BA74" s="160" t="str">
        <f>IF(BA73="","",VLOOKUP(BA73,'様式9-② シフト記号表'!$C$6:$L$47,10,FALSE))</f>
        <v/>
      </c>
      <c r="BB74" s="603">
        <f>IF($BE$3="４週",SUM(W74:AX74),IF($BE$3="暦月",SUM(W74:BA74),""))</f>
        <v>0</v>
      </c>
      <c r="BC74" s="604"/>
      <c r="BD74" s="605">
        <f>IF($BE$3="４週",BB74/4,IF($BE$3="暦月",(BB74/($BE$8/7)),""))</f>
        <v>0</v>
      </c>
      <c r="BE74" s="604"/>
      <c r="BF74" s="600"/>
      <c r="BG74" s="601"/>
      <c r="BH74" s="601"/>
      <c r="BI74" s="601"/>
      <c r="BJ74" s="602"/>
    </row>
    <row r="75" spans="2:62" ht="20.25" customHeight="1" x14ac:dyDescent="0.4">
      <c r="B75" s="586">
        <f>B73+1</f>
        <v>30</v>
      </c>
      <c r="C75" s="588"/>
      <c r="D75" s="589"/>
      <c r="E75" s="149"/>
      <c r="F75" s="150"/>
      <c r="G75" s="149"/>
      <c r="H75" s="150"/>
      <c r="I75" s="592"/>
      <c r="J75" s="593"/>
      <c r="K75" s="596"/>
      <c r="L75" s="597"/>
      <c r="M75" s="597"/>
      <c r="N75" s="589"/>
      <c r="O75" s="565"/>
      <c r="P75" s="566"/>
      <c r="Q75" s="566"/>
      <c r="R75" s="566"/>
      <c r="S75" s="567"/>
      <c r="T75" s="170" t="s">
        <v>18</v>
      </c>
      <c r="U75" s="115"/>
      <c r="V75" s="116"/>
      <c r="W75" s="102"/>
      <c r="X75" s="103"/>
      <c r="Y75" s="103"/>
      <c r="Z75" s="103"/>
      <c r="AA75" s="103"/>
      <c r="AB75" s="103"/>
      <c r="AC75" s="104"/>
      <c r="AD75" s="102"/>
      <c r="AE75" s="103"/>
      <c r="AF75" s="103"/>
      <c r="AG75" s="103"/>
      <c r="AH75" s="103"/>
      <c r="AI75" s="103"/>
      <c r="AJ75" s="104"/>
      <c r="AK75" s="102"/>
      <c r="AL75" s="103"/>
      <c r="AM75" s="103"/>
      <c r="AN75" s="103"/>
      <c r="AO75" s="103"/>
      <c r="AP75" s="103"/>
      <c r="AQ75" s="104"/>
      <c r="AR75" s="102"/>
      <c r="AS75" s="103"/>
      <c r="AT75" s="103"/>
      <c r="AU75" s="103"/>
      <c r="AV75" s="103"/>
      <c r="AW75" s="103"/>
      <c r="AX75" s="104"/>
      <c r="AY75" s="102"/>
      <c r="AZ75" s="103"/>
      <c r="BA75" s="105"/>
      <c r="BB75" s="571"/>
      <c r="BC75" s="572"/>
      <c r="BD75" s="573"/>
      <c r="BE75" s="574"/>
      <c r="BF75" s="575"/>
      <c r="BG75" s="576"/>
      <c r="BH75" s="576"/>
      <c r="BI75" s="576"/>
      <c r="BJ75" s="577"/>
    </row>
    <row r="76" spans="2:62" ht="20.25" customHeight="1" x14ac:dyDescent="0.4">
      <c r="B76" s="606"/>
      <c r="C76" s="607"/>
      <c r="D76" s="608"/>
      <c r="E76" s="181"/>
      <c r="F76" s="182">
        <f>C75</f>
        <v>0</v>
      </c>
      <c r="G76" s="181"/>
      <c r="H76" s="182">
        <f>I75</f>
        <v>0</v>
      </c>
      <c r="I76" s="609"/>
      <c r="J76" s="610"/>
      <c r="K76" s="611"/>
      <c r="L76" s="612"/>
      <c r="M76" s="612"/>
      <c r="N76" s="608"/>
      <c r="O76" s="565"/>
      <c r="P76" s="566"/>
      <c r="Q76" s="566"/>
      <c r="R76" s="566"/>
      <c r="S76" s="567"/>
      <c r="T76" s="171" t="s">
        <v>132</v>
      </c>
      <c r="U76" s="117"/>
      <c r="V76" s="172"/>
      <c r="W76" s="159" t="str">
        <f>IF(W75="","",VLOOKUP(W75,'様式9-② シフト記号表'!$C$6:$L$47,10,FALSE))</f>
        <v/>
      </c>
      <c r="X76" s="160" t="str">
        <f>IF(X75="","",VLOOKUP(X75,'様式9-② シフト記号表'!$C$6:$L$47,10,FALSE))</f>
        <v/>
      </c>
      <c r="Y76" s="160" t="str">
        <f>IF(Y75="","",VLOOKUP(Y75,'様式9-② シフト記号表'!$C$6:$L$47,10,FALSE))</f>
        <v/>
      </c>
      <c r="Z76" s="160" t="str">
        <f>IF(Z75="","",VLOOKUP(Z75,'様式9-② シフト記号表'!$C$6:$L$47,10,FALSE))</f>
        <v/>
      </c>
      <c r="AA76" s="160" t="str">
        <f>IF(AA75="","",VLOOKUP(AA75,'様式9-② シフト記号表'!$C$6:$L$47,10,FALSE))</f>
        <v/>
      </c>
      <c r="AB76" s="160" t="str">
        <f>IF(AB75="","",VLOOKUP(AB75,'様式9-② シフト記号表'!$C$6:$L$47,10,FALSE))</f>
        <v/>
      </c>
      <c r="AC76" s="161" t="str">
        <f>IF(AC75="","",VLOOKUP(AC75,'様式9-② シフト記号表'!$C$6:$L$47,10,FALSE))</f>
        <v/>
      </c>
      <c r="AD76" s="159" t="str">
        <f>IF(AD75="","",VLOOKUP(AD75,'様式9-② シフト記号表'!$C$6:$L$47,10,FALSE))</f>
        <v/>
      </c>
      <c r="AE76" s="160" t="str">
        <f>IF(AE75="","",VLOOKUP(AE75,'様式9-② シフト記号表'!$C$6:$L$47,10,FALSE))</f>
        <v/>
      </c>
      <c r="AF76" s="160" t="str">
        <f>IF(AF75="","",VLOOKUP(AF75,'様式9-② シフト記号表'!$C$6:$L$47,10,FALSE))</f>
        <v/>
      </c>
      <c r="AG76" s="160" t="str">
        <f>IF(AG75="","",VLOOKUP(AG75,'様式9-② シフト記号表'!$C$6:$L$47,10,FALSE))</f>
        <v/>
      </c>
      <c r="AH76" s="160" t="str">
        <f>IF(AH75="","",VLOOKUP(AH75,'様式9-② シフト記号表'!$C$6:$L$47,10,FALSE))</f>
        <v/>
      </c>
      <c r="AI76" s="160" t="str">
        <f>IF(AI75="","",VLOOKUP(AI75,'様式9-② シフト記号表'!$C$6:$L$47,10,FALSE))</f>
        <v/>
      </c>
      <c r="AJ76" s="161" t="str">
        <f>IF(AJ75="","",VLOOKUP(AJ75,'様式9-② シフト記号表'!$C$6:$L$47,10,FALSE))</f>
        <v/>
      </c>
      <c r="AK76" s="159" t="str">
        <f>IF(AK75="","",VLOOKUP(AK75,'様式9-② シフト記号表'!$C$6:$L$47,10,FALSE))</f>
        <v/>
      </c>
      <c r="AL76" s="160" t="str">
        <f>IF(AL75="","",VLOOKUP(AL75,'様式9-② シフト記号表'!$C$6:$L$47,10,FALSE))</f>
        <v/>
      </c>
      <c r="AM76" s="160" t="str">
        <f>IF(AM75="","",VLOOKUP(AM75,'様式9-② シフト記号表'!$C$6:$L$47,10,FALSE))</f>
        <v/>
      </c>
      <c r="AN76" s="160" t="str">
        <f>IF(AN75="","",VLOOKUP(AN75,'様式9-② シフト記号表'!$C$6:$L$47,10,FALSE))</f>
        <v/>
      </c>
      <c r="AO76" s="160" t="str">
        <f>IF(AO75="","",VLOOKUP(AO75,'様式9-② シフト記号表'!$C$6:$L$47,10,FALSE))</f>
        <v/>
      </c>
      <c r="AP76" s="160" t="str">
        <f>IF(AP75="","",VLOOKUP(AP75,'様式9-② シフト記号表'!$C$6:$L$47,10,FALSE))</f>
        <v/>
      </c>
      <c r="AQ76" s="161" t="str">
        <f>IF(AQ75="","",VLOOKUP(AQ75,'様式9-② シフト記号表'!$C$6:$L$47,10,FALSE))</f>
        <v/>
      </c>
      <c r="AR76" s="159" t="str">
        <f>IF(AR75="","",VLOOKUP(AR75,'様式9-② シフト記号表'!$C$6:$L$47,10,FALSE))</f>
        <v/>
      </c>
      <c r="AS76" s="160" t="str">
        <f>IF(AS75="","",VLOOKUP(AS75,'様式9-② シフト記号表'!$C$6:$L$47,10,FALSE))</f>
        <v/>
      </c>
      <c r="AT76" s="160" t="str">
        <f>IF(AT75="","",VLOOKUP(AT75,'様式9-② シフト記号表'!$C$6:$L$47,10,FALSE))</f>
        <v/>
      </c>
      <c r="AU76" s="160" t="str">
        <f>IF(AU75="","",VLOOKUP(AU75,'様式9-② シフト記号表'!$C$6:$L$47,10,FALSE))</f>
        <v/>
      </c>
      <c r="AV76" s="160" t="str">
        <f>IF(AV75="","",VLOOKUP(AV75,'様式9-② シフト記号表'!$C$6:$L$47,10,FALSE))</f>
        <v/>
      </c>
      <c r="AW76" s="160" t="str">
        <f>IF(AW75="","",VLOOKUP(AW75,'様式9-② シフト記号表'!$C$6:$L$47,10,FALSE))</f>
        <v/>
      </c>
      <c r="AX76" s="161" t="str">
        <f>IF(AX75="","",VLOOKUP(AX75,'様式9-② シフト記号表'!$C$6:$L$47,10,FALSE))</f>
        <v/>
      </c>
      <c r="AY76" s="159" t="str">
        <f>IF(AY75="","",VLOOKUP(AY75,'様式9-② シフト記号表'!$C$6:$L$47,10,FALSE))</f>
        <v/>
      </c>
      <c r="AZ76" s="160" t="str">
        <f>IF(AZ75="","",VLOOKUP(AZ75,'様式9-② シフト記号表'!$C$6:$L$47,10,FALSE))</f>
        <v/>
      </c>
      <c r="BA76" s="160" t="str">
        <f>IF(BA75="","",VLOOKUP(BA75,'様式9-② シフト記号表'!$C$6:$L$47,10,FALSE))</f>
        <v/>
      </c>
      <c r="BB76" s="603">
        <f>IF($BE$3="４週",SUM(W76:AX76),IF($BE$3="暦月",SUM(W76:BA76),""))</f>
        <v>0</v>
      </c>
      <c r="BC76" s="604"/>
      <c r="BD76" s="605">
        <f>IF($BE$3="４週",BB76/4,IF($BE$3="暦月",(BB76/($BE$8/7)),""))</f>
        <v>0</v>
      </c>
      <c r="BE76" s="604"/>
      <c r="BF76" s="600"/>
      <c r="BG76" s="601"/>
      <c r="BH76" s="601"/>
      <c r="BI76" s="601"/>
      <c r="BJ76" s="602"/>
    </row>
    <row r="77" spans="2:62" ht="20.25" customHeight="1" x14ac:dyDescent="0.4">
      <c r="B77" s="586">
        <f>B75+1</f>
        <v>31</v>
      </c>
      <c r="C77" s="588"/>
      <c r="D77" s="589"/>
      <c r="E77" s="149"/>
      <c r="F77" s="150"/>
      <c r="G77" s="149"/>
      <c r="H77" s="150"/>
      <c r="I77" s="592"/>
      <c r="J77" s="593"/>
      <c r="K77" s="596"/>
      <c r="L77" s="597"/>
      <c r="M77" s="597"/>
      <c r="N77" s="589"/>
      <c r="O77" s="565"/>
      <c r="P77" s="566"/>
      <c r="Q77" s="566"/>
      <c r="R77" s="566"/>
      <c r="S77" s="567"/>
      <c r="T77" s="170" t="s">
        <v>18</v>
      </c>
      <c r="U77" s="115"/>
      <c r="V77" s="116"/>
      <c r="W77" s="102"/>
      <c r="X77" s="103"/>
      <c r="Y77" s="103"/>
      <c r="Z77" s="103"/>
      <c r="AA77" s="103"/>
      <c r="AB77" s="103"/>
      <c r="AC77" s="104"/>
      <c r="AD77" s="102"/>
      <c r="AE77" s="103"/>
      <c r="AF77" s="103"/>
      <c r="AG77" s="103"/>
      <c r="AH77" s="103"/>
      <c r="AI77" s="103"/>
      <c r="AJ77" s="104"/>
      <c r="AK77" s="102"/>
      <c r="AL77" s="103"/>
      <c r="AM77" s="103"/>
      <c r="AN77" s="103"/>
      <c r="AO77" s="103"/>
      <c r="AP77" s="103"/>
      <c r="AQ77" s="104"/>
      <c r="AR77" s="102"/>
      <c r="AS77" s="103"/>
      <c r="AT77" s="103"/>
      <c r="AU77" s="103"/>
      <c r="AV77" s="103"/>
      <c r="AW77" s="103"/>
      <c r="AX77" s="104"/>
      <c r="AY77" s="102"/>
      <c r="AZ77" s="103"/>
      <c r="BA77" s="105"/>
      <c r="BB77" s="571"/>
      <c r="BC77" s="572"/>
      <c r="BD77" s="573"/>
      <c r="BE77" s="574"/>
      <c r="BF77" s="575"/>
      <c r="BG77" s="576"/>
      <c r="BH77" s="576"/>
      <c r="BI77" s="576"/>
      <c r="BJ77" s="577"/>
    </row>
    <row r="78" spans="2:62" ht="20.25" customHeight="1" x14ac:dyDescent="0.4">
      <c r="B78" s="606"/>
      <c r="C78" s="607"/>
      <c r="D78" s="608"/>
      <c r="E78" s="181"/>
      <c r="F78" s="182">
        <f>C77</f>
        <v>0</v>
      </c>
      <c r="G78" s="181"/>
      <c r="H78" s="182">
        <f>I77</f>
        <v>0</v>
      </c>
      <c r="I78" s="609"/>
      <c r="J78" s="610"/>
      <c r="K78" s="611"/>
      <c r="L78" s="612"/>
      <c r="M78" s="612"/>
      <c r="N78" s="608"/>
      <c r="O78" s="565"/>
      <c r="P78" s="566"/>
      <c r="Q78" s="566"/>
      <c r="R78" s="566"/>
      <c r="S78" s="567"/>
      <c r="T78" s="171" t="s">
        <v>132</v>
      </c>
      <c r="U78" s="117"/>
      <c r="V78" s="172"/>
      <c r="W78" s="159" t="str">
        <f>IF(W77="","",VLOOKUP(W77,'様式9-② シフト記号表'!$C$6:$L$47,10,FALSE))</f>
        <v/>
      </c>
      <c r="X78" s="160" t="str">
        <f>IF(X77="","",VLOOKUP(X77,'様式9-② シフト記号表'!$C$6:$L$47,10,FALSE))</f>
        <v/>
      </c>
      <c r="Y78" s="160" t="str">
        <f>IF(Y77="","",VLOOKUP(Y77,'様式9-② シフト記号表'!$C$6:$L$47,10,FALSE))</f>
        <v/>
      </c>
      <c r="Z78" s="160" t="str">
        <f>IF(Z77="","",VLOOKUP(Z77,'様式9-② シフト記号表'!$C$6:$L$47,10,FALSE))</f>
        <v/>
      </c>
      <c r="AA78" s="160" t="str">
        <f>IF(AA77="","",VLOOKUP(AA77,'様式9-② シフト記号表'!$C$6:$L$47,10,FALSE))</f>
        <v/>
      </c>
      <c r="AB78" s="160" t="str">
        <f>IF(AB77="","",VLOOKUP(AB77,'様式9-② シフト記号表'!$C$6:$L$47,10,FALSE))</f>
        <v/>
      </c>
      <c r="AC78" s="161" t="str">
        <f>IF(AC77="","",VLOOKUP(AC77,'様式9-② シフト記号表'!$C$6:$L$47,10,FALSE))</f>
        <v/>
      </c>
      <c r="AD78" s="159" t="str">
        <f>IF(AD77="","",VLOOKUP(AD77,'様式9-② シフト記号表'!$C$6:$L$47,10,FALSE))</f>
        <v/>
      </c>
      <c r="AE78" s="160" t="str">
        <f>IF(AE77="","",VLOOKUP(AE77,'様式9-② シフト記号表'!$C$6:$L$47,10,FALSE))</f>
        <v/>
      </c>
      <c r="AF78" s="160" t="str">
        <f>IF(AF77="","",VLOOKUP(AF77,'様式9-② シフト記号表'!$C$6:$L$47,10,FALSE))</f>
        <v/>
      </c>
      <c r="AG78" s="160" t="str">
        <f>IF(AG77="","",VLOOKUP(AG77,'様式9-② シフト記号表'!$C$6:$L$47,10,FALSE))</f>
        <v/>
      </c>
      <c r="AH78" s="160" t="str">
        <f>IF(AH77="","",VLOOKUP(AH77,'様式9-② シフト記号表'!$C$6:$L$47,10,FALSE))</f>
        <v/>
      </c>
      <c r="AI78" s="160" t="str">
        <f>IF(AI77="","",VLOOKUP(AI77,'様式9-② シフト記号表'!$C$6:$L$47,10,FALSE))</f>
        <v/>
      </c>
      <c r="AJ78" s="161" t="str">
        <f>IF(AJ77="","",VLOOKUP(AJ77,'様式9-② シフト記号表'!$C$6:$L$47,10,FALSE))</f>
        <v/>
      </c>
      <c r="AK78" s="159" t="str">
        <f>IF(AK77="","",VLOOKUP(AK77,'様式9-② シフト記号表'!$C$6:$L$47,10,FALSE))</f>
        <v/>
      </c>
      <c r="AL78" s="160" t="str">
        <f>IF(AL77="","",VLOOKUP(AL77,'様式9-② シフト記号表'!$C$6:$L$47,10,FALSE))</f>
        <v/>
      </c>
      <c r="AM78" s="160" t="str">
        <f>IF(AM77="","",VLOOKUP(AM77,'様式9-② シフト記号表'!$C$6:$L$47,10,FALSE))</f>
        <v/>
      </c>
      <c r="AN78" s="160" t="str">
        <f>IF(AN77="","",VLOOKUP(AN77,'様式9-② シフト記号表'!$C$6:$L$47,10,FALSE))</f>
        <v/>
      </c>
      <c r="AO78" s="160" t="str">
        <f>IF(AO77="","",VLOOKUP(AO77,'様式9-② シフト記号表'!$C$6:$L$47,10,FALSE))</f>
        <v/>
      </c>
      <c r="AP78" s="160" t="str">
        <f>IF(AP77="","",VLOOKUP(AP77,'様式9-② シフト記号表'!$C$6:$L$47,10,FALSE))</f>
        <v/>
      </c>
      <c r="AQ78" s="161" t="str">
        <f>IF(AQ77="","",VLOOKUP(AQ77,'様式9-② シフト記号表'!$C$6:$L$47,10,FALSE))</f>
        <v/>
      </c>
      <c r="AR78" s="159" t="str">
        <f>IF(AR77="","",VLOOKUP(AR77,'様式9-② シフト記号表'!$C$6:$L$47,10,FALSE))</f>
        <v/>
      </c>
      <c r="AS78" s="160" t="str">
        <f>IF(AS77="","",VLOOKUP(AS77,'様式9-② シフト記号表'!$C$6:$L$47,10,FALSE))</f>
        <v/>
      </c>
      <c r="AT78" s="160" t="str">
        <f>IF(AT77="","",VLOOKUP(AT77,'様式9-② シフト記号表'!$C$6:$L$47,10,FALSE))</f>
        <v/>
      </c>
      <c r="AU78" s="160" t="str">
        <f>IF(AU77="","",VLOOKUP(AU77,'様式9-② シフト記号表'!$C$6:$L$47,10,FALSE))</f>
        <v/>
      </c>
      <c r="AV78" s="160" t="str">
        <f>IF(AV77="","",VLOOKUP(AV77,'様式9-② シフト記号表'!$C$6:$L$47,10,FALSE))</f>
        <v/>
      </c>
      <c r="AW78" s="160" t="str">
        <f>IF(AW77="","",VLOOKUP(AW77,'様式9-② シフト記号表'!$C$6:$L$47,10,FALSE))</f>
        <v/>
      </c>
      <c r="AX78" s="161" t="str">
        <f>IF(AX77="","",VLOOKUP(AX77,'様式9-② シフト記号表'!$C$6:$L$47,10,FALSE))</f>
        <v/>
      </c>
      <c r="AY78" s="159" t="str">
        <f>IF(AY77="","",VLOOKUP(AY77,'様式9-② シフト記号表'!$C$6:$L$47,10,FALSE))</f>
        <v/>
      </c>
      <c r="AZ78" s="160" t="str">
        <f>IF(AZ77="","",VLOOKUP(AZ77,'様式9-② シフト記号表'!$C$6:$L$47,10,FALSE))</f>
        <v/>
      </c>
      <c r="BA78" s="160" t="str">
        <f>IF(BA77="","",VLOOKUP(BA77,'様式9-② シフト記号表'!$C$6:$L$47,10,FALSE))</f>
        <v/>
      </c>
      <c r="BB78" s="603">
        <f>IF($BE$3="４週",SUM(W78:AX78),IF($BE$3="暦月",SUM(W78:BA78),""))</f>
        <v>0</v>
      </c>
      <c r="BC78" s="604"/>
      <c r="BD78" s="605">
        <f>IF($BE$3="４週",BB78/4,IF($BE$3="暦月",(BB78/($BE$8/7)),""))</f>
        <v>0</v>
      </c>
      <c r="BE78" s="604"/>
      <c r="BF78" s="600"/>
      <c r="BG78" s="601"/>
      <c r="BH78" s="601"/>
      <c r="BI78" s="601"/>
      <c r="BJ78" s="602"/>
    </row>
    <row r="79" spans="2:62" ht="20.25" customHeight="1" x14ac:dyDescent="0.4">
      <c r="B79" s="586">
        <f>B77+1</f>
        <v>32</v>
      </c>
      <c r="C79" s="588"/>
      <c r="D79" s="589"/>
      <c r="E79" s="149"/>
      <c r="F79" s="150"/>
      <c r="G79" s="149"/>
      <c r="H79" s="150"/>
      <c r="I79" s="592"/>
      <c r="J79" s="593"/>
      <c r="K79" s="596"/>
      <c r="L79" s="597"/>
      <c r="M79" s="597"/>
      <c r="N79" s="589"/>
      <c r="O79" s="565"/>
      <c r="P79" s="566"/>
      <c r="Q79" s="566"/>
      <c r="R79" s="566"/>
      <c r="S79" s="567"/>
      <c r="T79" s="170" t="s">
        <v>18</v>
      </c>
      <c r="U79" s="115"/>
      <c r="V79" s="116"/>
      <c r="W79" s="102"/>
      <c r="X79" s="103"/>
      <c r="Y79" s="103"/>
      <c r="Z79" s="103"/>
      <c r="AA79" s="103"/>
      <c r="AB79" s="103"/>
      <c r="AC79" s="104"/>
      <c r="AD79" s="102"/>
      <c r="AE79" s="103"/>
      <c r="AF79" s="103"/>
      <c r="AG79" s="103"/>
      <c r="AH79" s="103"/>
      <c r="AI79" s="103"/>
      <c r="AJ79" s="104"/>
      <c r="AK79" s="102"/>
      <c r="AL79" s="103"/>
      <c r="AM79" s="103"/>
      <c r="AN79" s="103"/>
      <c r="AO79" s="103"/>
      <c r="AP79" s="103"/>
      <c r="AQ79" s="104"/>
      <c r="AR79" s="102"/>
      <c r="AS79" s="103"/>
      <c r="AT79" s="103"/>
      <c r="AU79" s="103"/>
      <c r="AV79" s="103"/>
      <c r="AW79" s="103"/>
      <c r="AX79" s="104"/>
      <c r="AY79" s="102"/>
      <c r="AZ79" s="103"/>
      <c r="BA79" s="105"/>
      <c r="BB79" s="571"/>
      <c r="BC79" s="572"/>
      <c r="BD79" s="573"/>
      <c r="BE79" s="574"/>
      <c r="BF79" s="575"/>
      <c r="BG79" s="576"/>
      <c r="BH79" s="576"/>
      <c r="BI79" s="576"/>
      <c r="BJ79" s="577"/>
    </row>
    <row r="80" spans="2:62" ht="20.25" customHeight="1" x14ac:dyDescent="0.4">
      <c r="B80" s="606"/>
      <c r="C80" s="607"/>
      <c r="D80" s="608"/>
      <c r="E80" s="181"/>
      <c r="F80" s="182">
        <f>C79</f>
        <v>0</v>
      </c>
      <c r="G80" s="181"/>
      <c r="H80" s="182">
        <f>I79</f>
        <v>0</v>
      </c>
      <c r="I80" s="609"/>
      <c r="J80" s="610"/>
      <c r="K80" s="611"/>
      <c r="L80" s="612"/>
      <c r="M80" s="612"/>
      <c r="N80" s="608"/>
      <c r="O80" s="565"/>
      <c r="P80" s="566"/>
      <c r="Q80" s="566"/>
      <c r="R80" s="566"/>
      <c r="S80" s="567"/>
      <c r="T80" s="171" t="s">
        <v>132</v>
      </c>
      <c r="U80" s="117"/>
      <c r="V80" s="172"/>
      <c r="W80" s="159" t="str">
        <f>IF(W79="","",VLOOKUP(W79,'様式9-② シフト記号表'!$C$6:$L$47,10,FALSE))</f>
        <v/>
      </c>
      <c r="X80" s="160" t="str">
        <f>IF(X79="","",VLOOKUP(X79,'様式9-② シフト記号表'!$C$6:$L$47,10,FALSE))</f>
        <v/>
      </c>
      <c r="Y80" s="160" t="str">
        <f>IF(Y79="","",VLOOKUP(Y79,'様式9-② シフト記号表'!$C$6:$L$47,10,FALSE))</f>
        <v/>
      </c>
      <c r="Z80" s="160" t="str">
        <f>IF(Z79="","",VLOOKUP(Z79,'様式9-② シフト記号表'!$C$6:$L$47,10,FALSE))</f>
        <v/>
      </c>
      <c r="AA80" s="160" t="str">
        <f>IF(AA79="","",VLOOKUP(AA79,'様式9-② シフト記号表'!$C$6:$L$47,10,FALSE))</f>
        <v/>
      </c>
      <c r="AB80" s="160" t="str">
        <f>IF(AB79="","",VLOOKUP(AB79,'様式9-② シフト記号表'!$C$6:$L$47,10,FALSE))</f>
        <v/>
      </c>
      <c r="AC80" s="161" t="str">
        <f>IF(AC79="","",VLOOKUP(AC79,'様式9-② シフト記号表'!$C$6:$L$47,10,FALSE))</f>
        <v/>
      </c>
      <c r="AD80" s="159" t="str">
        <f>IF(AD79="","",VLOOKUP(AD79,'様式9-② シフト記号表'!$C$6:$L$47,10,FALSE))</f>
        <v/>
      </c>
      <c r="AE80" s="160" t="str">
        <f>IF(AE79="","",VLOOKUP(AE79,'様式9-② シフト記号表'!$C$6:$L$47,10,FALSE))</f>
        <v/>
      </c>
      <c r="AF80" s="160" t="str">
        <f>IF(AF79="","",VLOOKUP(AF79,'様式9-② シフト記号表'!$C$6:$L$47,10,FALSE))</f>
        <v/>
      </c>
      <c r="AG80" s="160" t="str">
        <f>IF(AG79="","",VLOOKUP(AG79,'様式9-② シフト記号表'!$C$6:$L$47,10,FALSE))</f>
        <v/>
      </c>
      <c r="AH80" s="160" t="str">
        <f>IF(AH79="","",VLOOKUP(AH79,'様式9-② シフト記号表'!$C$6:$L$47,10,FALSE))</f>
        <v/>
      </c>
      <c r="AI80" s="160" t="str">
        <f>IF(AI79="","",VLOOKUP(AI79,'様式9-② シフト記号表'!$C$6:$L$47,10,FALSE))</f>
        <v/>
      </c>
      <c r="AJ80" s="161" t="str">
        <f>IF(AJ79="","",VLOOKUP(AJ79,'様式9-② シフト記号表'!$C$6:$L$47,10,FALSE))</f>
        <v/>
      </c>
      <c r="AK80" s="159" t="str">
        <f>IF(AK79="","",VLOOKUP(AK79,'様式9-② シフト記号表'!$C$6:$L$47,10,FALSE))</f>
        <v/>
      </c>
      <c r="AL80" s="160" t="str">
        <f>IF(AL79="","",VLOOKUP(AL79,'様式9-② シフト記号表'!$C$6:$L$47,10,FALSE))</f>
        <v/>
      </c>
      <c r="AM80" s="160" t="str">
        <f>IF(AM79="","",VLOOKUP(AM79,'様式9-② シフト記号表'!$C$6:$L$47,10,FALSE))</f>
        <v/>
      </c>
      <c r="AN80" s="160" t="str">
        <f>IF(AN79="","",VLOOKUP(AN79,'様式9-② シフト記号表'!$C$6:$L$47,10,FALSE))</f>
        <v/>
      </c>
      <c r="AO80" s="160" t="str">
        <f>IF(AO79="","",VLOOKUP(AO79,'様式9-② シフト記号表'!$C$6:$L$47,10,FALSE))</f>
        <v/>
      </c>
      <c r="AP80" s="160" t="str">
        <f>IF(AP79="","",VLOOKUP(AP79,'様式9-② シフト記号表'!$C$6:$L$47,10,FALSE))</f>
        <v/>
      </c>
      <c r="AQ80" s="161" t="str">
        <f>IF(AQ79="","",VLOOKUP(AQ79,'様式9-② シフト記号表'!$C$6:$L$47,10,FALSE))</f>
        <v/>
      </c>
      <c r="AR80" s="159" t="str">
        <f>IF(AR79="","",VLOOKUP(AR79,'様式9-② シフト記号表'!$C$6:$L$47,10,FALSE))</f>
        <v/>
      </c>
      <c r="AS80" s="160" t="str">
        <f>IF(AS79="","",VLOOKUP(AS79,'様式9-② シフト記号表'!$C$6:$L$47,10,FALSE))</f>
        <v/>
      </c>
      <c r="AT80" s="160" t="str">
        <f>IF(AT79="","",VLOOKUP(AT79,'様式9-② シフト記号表'!$C$6:$L$47,10,FALSE))</f>
        <v/>
      </c>
      <c r="AU80" s="160" t="str">
        <f>IF(AU79="","",VLOOKUP(AU79,'様式9-② シフト記号表'!$C$6:$L$47,10,FALSE))</f>
        <v/>
      </c>
      <c r="AV80" s="160" t="str">
        <f>IF(AV79="","",VLOOKUP(AV79,'様式9-② シフト記号表'!$C$6:$L$47,10,FALSE))</f>
        <v/>
      </c>
      <c r="AW80" s="160" t="str">
        <f>IF(AW79="","",VLOOKUP(AW79,'様式9-② シフト記号表'!$C$6:$L$47,10,FALSE))</f>
        <v/>
      </c>
      <c r="AX80" s="161" t="str">
        <f>IF(AX79="","",VLOOKUP(AX79,'様式9-② シフト記号表'!$C$6:$L$47,10,FALSE))</f>
        <v/>
      </c>
      <c r="AY80" s="159" t="str">
        <f>IF(AY79="","",VLOOKUP(AY79,'様式9-② シフト記号表'!$C$6:$L$47,10,FALSE))</f>
        <v/>
      </c>
      <c r="AZ80" s="160" t="str">
        <f>IF(AZ79="","",VLOOKUP(AZ79,'様式9-② シフト記号表'!$C$6:$L$47,10,FALSE))</f>
        <v/>
      </c>
      <c r="BA80" s="160" t="str">
        <f>IF(BA79="","",VLOOKUP(BA79,'様式9-② シフト記号表'!$C$6:$L$47,10,FALSE))</f>
        <v/>
      </c>
      <c r="BB80" s="603">
        <f>IF($BE$3="４週",SUM(W80:AX80),IF($BE$3="暦月",SUM(W80:BA80),""))</f>
        <v>0</v>
      </c>
      <c r="BC80" s="604"/>
      <c r="BD80" s="605">
        <f>IF($BE$3="４週",BB80/4,IF($BE$3="暦月",(BB80/($BE$8/7)),""))</f>
        <v>0</v>
      </c>
      <c r="BE80" s="604"/>
      <c r="BF80" s="600"/>
      <c r="BG80" s="601"/>
      <c r="BH80" s="601"/>
      <c r="BI80" s="601"/>
      <c r="BJ80" s="602"/>
    </row>
    <row r="81" spans="2:62" ht="20.25" customHeight="1" x14ac:dyDescent="0.4">
      <c r="B81" s="586">
        <f>B79+1</f>
        <v>33</v>
      </c>
      <c r="C81" s="588"/>
      <c r="D81" s="589"/>
      <c r="E81" s="149"/>
      <c r="F81" s="150"/>
      <c r="G81" s="149"/>
      <c r="H81" s="150"/>
      <c r="I81" s="592"/>
      <c r="J81" s="593"/>
      <c r="K81" s="596"/>
      <c r="L81" s="597"/>
      <c r="M81" s="597"/>
      <c r="N81" s="589"/>
      <c r="O81" s="565"/>
      <c r="P81" s="566"/>
      <c r="Q81" s="566"/>
      <c r="R81" s="566"/>
      <c r="S81" s="567"/>
      <c r="T81" s="170" t="s">
        <v>18</v>
      </c>
      <c r="U81" s="115"/>
      <c r="V81" s="116"/>
      <c r="W81" s="102"/>
      <c r="X81" s="103"/>
      <c r="Y81" s="103"/>
      <c r="Z81" s="103"/>
      <c r="AA81" s="103"/>
      <c r="AB81" s="103"/>
      <c r="AC81" s="104"/>
      <c r="AD81" s="102"/>
      <c r="AE81" s="103"/>
      <c r="AF81" s="103"/>
      <c r="AG81" s="103"/>
      <c r="AH81" s="103"/>
      <c r="AI81" s="103"/>
      <c r="AJ81" s="104"/>
      <c r="AK81" s="102"/>
      <c r="AL81" s="103"/>
      <c r="AM81" s="103"/>
      <c r="AN81" s="103"/>
      <c r="AO81" s="103"/>
      <c r="AP81" s="103"/>
      <c r="AQ81" s="104"/>
      <c r="AR81" s="102"/>
      <c r="AS81" s="103"/>
      <c r="AT81" s="103"/>
      <c r="AU81" s="103"/>
      <c r="AV81" s="103"/>
      <c r="AW81" s="103"/>
      <c r="AX81" s="104"/>
      <c r="AY81" s="102"/>
      <c r="AZ81" s="103"/>
      <c r="BA81" s="105"/>
      <c r="BB81" s="571"/>
      <c r="BC81" s="572"/>
      <c r="BD81" s="573"/>
      <c r="BE81" s="574"/>
      <c r="BF81" s="575"/>
      <c r="BG81" s="576"/>
      <c r="BH81" s="576"/>
      <c r="BI81" s="576"/>
      <c r="BJ81" s="577"/>
    </row>
    <row r="82" spans="2:62" ht="20.25" customHeight="1" x14ac:dyDescent="0.4">
      <c r="B82" s="606"/>
      <c r="C82" s="607"/>
      <c r="D82" s="608"/>
      <c r="E82" s="181"/>
      <c r="F82" s="182">
        <f>C81</f>
        <v>0</v>
      </c>
      <c r="G82" s="181"/>
      <c r="H82" s="182">
        <f>I81</f>
        <v>0</v>
      </c>
      <c r="I82" s="609"/>
      <c r="J82" s="610"/>
      <c r="K82" s="611"/>
      <c r="L82" s="612"/>
      <c r="M82" s="612"/>
      <c r="N82" s="608"/>
      <c r="O82" s="565"/>
      <c r="P82" s="566"/>
      <c r="Q82" s="566"/>
      <c r="R82" s="566"/>
      <c r="S82" s="567"/>
      <c r="T82" s="171" t="s">
        <v>132</v>
      </c>
      <c r="U82" s="117"/>
      <c r="V82" s="172"/>
      <c r="W82" s="159" t="str">
        <f>IF(W81="","",VLOOKUP(W81,'様式9-② シフト記号表'!$C$6:$L$47,10,FALSE))</f>
        <v/>
      </c>
      <c r="X82" s="160" t="str">
        <f>IF(X81="","",VLOOKUP(X81,'様式9-② シフト記号表'!$C$6:$L$47,10,FALSE))</f>
        <v/>
      </c>
      <c r="Y82" s="160" t="str">
        <f>IF(Y81="","",VLOOKUP(Y81,'様式9-② シフト記号表'!$C$6:$L$47,10,FALSE))</f>
        <v/>
      </c>
      <c r="Z82" s="160" t="str">
        <f>IF(Z81="","",VLOOKUP(Z81,'様式9-② シフト記号表'!$C$6:$L$47,10,FALSE))</f>
        <v/>
      </c>
      <c r="AA82" s="160" t="str">
        <f>IF(AA81="","",VLOOKUP(AA81,'様式9-② シフト記号表'!$C$6:$L$47,10,FALSE))</f>
        <v/>
      </c>
      <c r="AB82" s="160" t="str">
        <f>IF(AB81="","",VLOOKUP(AB81,'様式9-② シフト記号表'!$C$6:$L$47,10,FALSE))</f>
        <v/>
      </c>
      <c r="AC82" s="161" t="str">
        <f>IF(AC81="","",VLOOKUP(AC81,'様式9-② シフト記号表'!$C$6:$L$47,10,FALSE))</f>
        <v/>
      </c>
      <c r="AD82" s="159" t="str">
        <f>IF(AD81="","",VLOOKUP(AD81,'様式9-② シフト記号表'!$C$6:$L$47,10,FALSE))</f>
        <v/>
      </c>
      <c r="AE82" s="160" t="str">
        <f>IF(AE81="","",VLOOKUP(AE81,'様式9-② シフト記号表'!$C$6:$L$47,10,FALSE))</f>
        <v/>
      </c>
      <c r="AF82" s="160" t="str">
        <f>IF(AF81="","",VLOOKUP(AF81,'様式9-② シフト記号表'!$C$6:$L$47,10,FALSE))</f>
        <v/>
      </c>
      <c r="AG82" s="160" t="str">
        <f>IF(AG81="","",VLOOKUP(AG81,'様式9-② シフト記号表'!$C$6:$L$47,10,FALSE))</f>
        <v/>
      </c>
      <c r="AH82" s="160" t="str">
        <f>IF(AH81="","",VLOOKUP(AH81,'様式9-② シフト記号表'!$C$6:$L$47,10,FALSE))</f>
        <v/>
      </c>
      <c r="AI82" s="160" t="str">
        <f>IF(AI81="","",VLOOKUP(AI81,'様式9-② シフト記号表'!$C$6:$L$47,10,FALSE))</f>
        <v/>
      </c>
      <c r="AJ82" s="161" t="str">
        <f>IF(AJ81="","",VLOOKUP(AJ81,'様式9-② シフト記号表'!$C$6:$L$47,10,FALSE))</f>
        <v/>
      </c>
      <c r="AK82" s="159" t="str">
        <f>IF(AK81="","",VLOOKUP(AK81,'様式9-② シフト記号表'!$C$6:$L$47,10,FALSE))</f>
        <v/>
      </c>
      <c r="AL82" s="160" t="str">
        <f>IF(AL81="","",VLOOKUP(AL81,'様式9-② シフト記号表'!$C$6:$L$47,10,FALSE))</f>
        <v/>
      </c>
      <c r="AM82" s="160" t="str">
        <f>IF(AM81="","",VLOOKUP(AM81,'様式9-② シフト記号表'!$C$6:$L$47,10,FALSE))</f>
        <v/>
      </c>
      <c r="AN82" s="160" t="str">
        <f>IF(AN81="","",VLOOKUP(AN81,'様式9-② シフト記号表'!$C$6:$L$47,10,FALSE))</f>
        <v/>
      </c>
      <c r="AO82" s="160" t="str">
        <f>IF(AO81="","",VLOOKUP(AO81,'様式9-② シフト記号表'!$C$6:$L$47,10,FALSE))</f>
        <v/>
      </c>
      <c r="AP82" s="160" t="str">
        <f>IF(AP81="","",VLOOKUP(AP81,'様式9-② シフト記号表'!$C$6:$L$47,10,FALSE))</f>
        <v/>
      </c>
      <c r="AQ82" s="161" t="str">
        <f>IF(AQ81="","",VLOOKUP(AQ81,'様式9-② シフト記号表'!$C$6:$L$47,10,FALSE))</f>
        <v/>
      </c>
      <c r="AR82" s="159" t="str">
        <f>IF(AR81="","",VLOOKUP(AR81,'様式9-② シフト記号表'!$C$6:$L$47,10,FALSE))</f>
        <v/>
      </c>
      <c r="AS82" s="160" t="str">
        <f>IF(AS81="","",VLOOKUP(AS81,'様式9-② シフト記号表'!$C$6:$L$47,10,FALSE))</f>
        <v/>
      </c>
      <c r="AT82" s="160" t="str">
        <f>IF(AT81="","",VLOOKUP(AT81,'様式9-② シフト記号表'!$C$6:$L$47,10,FALSE))</f>
        <v/>
      </c>
      <c r="AU82" s="160" t="str">
        <f>IF(AU81="","",VLOOKUP(AU81,'様式9-② シフト記号表'!$C$6:$L$47,10,FALSE))</f>
        <v/>
      </c>
      <c r="AV82" s="160" t="str">
        <f>IF(AV81="","",VLOOKUP(AV81,'様式9-② シフト記号表'!$C$6:$L$47,10,FALSE))</f>
        <v/>
      </c>
      <c r="AW82" s="160" t="str">
        <f>IF(AW81="","",VLOOKUP(AW81,'様式9-② シフト記号表'!$C$6:$L$47,10,FALSE))</f>
        <v/>
      </c>
      <c r="AX82" s="161" t="str">
        <f>IF(AX81="","",VLOOKUP(AX81,'様式9-② シフト記号表'!$C$6:$L$47,10,FALSE))</f>
        <v/>
      </c>
      <c r="AY82" s="159" t="str">
        <f>IF(AY81="","",VLOOKUP(AY81,'様式9-② シフト記号表'!$C$6:$L$47,10,FALSE))</f>
        <v/>
      </c>
      <c r="AZ82" s="160" t="str">
        <f>IF(AZ81="","",VLOOKUP(AZ81,'様式9-② シフト記号表'!$C$6:$L$47,10,FALSE))</f>
        <v/>
      </c>
      <c r="BA82" s="160" t="str">
        <f>IF(BA81="","",VLOOKUP(BA81,'様式9-② シフト記号表'!$C$6:$L$47,10,FALSE))</f>
        <v/>
      </c>
      <c r="BB82" s="603">
        <f>IF($BE$3="４週",SUM(W82:AX82),IF($BE$3="暦月",SUM(W82:BA82),""))</f>
        <v>0</v>
      </c>
      <c r="BC82" s="604"/>
      <c r="BD82" s="605">
        <f>IF($BE$3="４週",BB82/4,IF($BE$3="暦月",(BB82/($BE$8/7)),""))</f>
        <v>0</v>
      </c>
      <c r="BE82" s="604"/>
      <c r="BF82" s="600"/>
      <c r="BG82" s="601"/>
      <c r="BH82" s="601"/>
      <c r="BI82" s="601"/>
      <c r="BJ82" s="602"/>
    </row>
    <row r="83" spans="2:62" ht="20.25" customHeight="1" x14ac:dyDescent="0.4">
      <c r="B83" s="586">
        <f>B81+1</f>
        <v>34</v>
      </c>
      <c r="C83" s="588"/>
      <c r="D83" s="589"/>
      <c r="E83" s="149"/>
      <c r="F83" s="150"/>
      <c r="G83" s="149"/>
      <c r="H83" s="150"/>
      <c r="I83" s="592"/>
      <c r="J83" s="593"/>
      <c r="K83" s="596"/>
      <c r="L83" s="597"/>
      <c r="M83" s="597"/>
      <c r="N83" s="589"/>
      <c r="O83" s="565"/>
      <c r="P83" s="566"/>
      <c r="Q83" s="566"/>
      <c r="R83" s="566"/>
      <c r="S83" s="567"/>
      <c r="T83" s="170" t="s">
        <v>18</v>
      </c>
      <c r="U83" s="115"/>
      <c r="V83" s="116"/>
      <c r="W83" s="102"/>
      <c r="X83" s="103"/>
      <c r="Y83" s="103"/>
      <c r="Z83" s="103"/>
      <c r="AA83" s="103"/>
      <c r="AB83" s="103"/>
      <c r="AC83" s="104"/>
      <c r="AD83" s="102"/>
      <c r="AE83" s="103"/>
      <c r="AF83" s="103"/>
      <c r="AG83" s="103"/>
      <c r="AH83" s="103"/>
      <c r="AI83" s="103"/>
      <c r="AJ83" s="104"/>
      <c r="AK83" s="102"/>
      <c r="AL83" s="103"/>
      <c r="AM83" s="103"/>
      <c r="AN83" s="103"/>
      <c r="AO83" s="103"/>
      <c r="AP83" s="103"/>
      <c r="AQ83" s="104"/>
      <c r="AR83" s="102"/>
      <c r="AS83" s="103"/>
      <c r="AT83" s="103"/>
      <c r="AU83" s="103"/>
      <c r="AV83" s="103"/>
      <c r="AW83" s="103"/>
      <c r="AX83" s="104"/>
      <c r="AY83" s="102"/>
      <c r="AZ83" s="103"/>
      <c r="BA83" s="105"/>
      <c r="BB83" s="571"/>
      <c r="BC83" s="572"/>
      <c r="BD83" s="573"/>
      <c r="BE83" s="574"/>
      <c r="BF83" s="575"/>
      <c r="BG83" s="576"/>
      <c r="BH83" s="576"/>
      <c r="BI83" s="576"/>
      <c r="BJ83" s="577"/>
    </row>
    <row r="84" spans="2:62" ht="20.25" customHeight="1" x14ac:dyDescent="0.4">
      <c r="B84" s="606"/>
      <c r="C84" s="607"/>
      <c r="D84" s="608"/>
      <c r="E84" s="181"/>
      <c r="F84" s="182">
        <f>C83</f>
        <v>0</v>
      </c>
      <c r="G84" s="181"/>
      <c r="H84" s="182">
        <f>I83</f>
        <v>0</v>
      </c>
      <c r="I84" s="609"/>
      <c r="J84" s="610"/>
      <c r="K84" s="611"/>
      <c r="L84" s="612"/>
      <c r="M84" s="612"/>
      <c r="N84" s="608"/>
      <c r="O84" s="565"/>
      <c r="P84" s="566"/>
      <c r="Q84" s="566"/>
      <c r="R84" s="566"/>
      <c r="S84" s="567"/>
      <c r="T84" s="171" t="s">
        <v>132</v>
      </c>
      <c r="U84" s="117"/>
      <c r="V84" s="172"/>
      <c r="W84" s="159" t="str">
        <f>IF(W83="","",VLOOKUP(W83,'様式9-② シフト記号表'!$C$6:$L$47,10,FALSE))</f>
        <v/>
      </c>
      <c r="X84" s="160" t="str">
        <f>IF(X83="","",VLOOKUP(X83,'様式9-② シフト記号表'!$C$6:$L$47,10,FALSE))</f>
        <v/>
      </c>
      <c r="Y84" s="160" t="str">
        <f>IF(Y83="","",VLOOKUP(Y83,'様式9-② シフト記号表'!$C$6:$L$47,10,FALSE))</f>
        <v/>
      </c>
      <c r="Z84" s="160" t="str">
        <f>IF(Z83="","",VLOOKUP(Z83,'様式9-② シフト記号表'!$C$6:$L$47,10,FALSE))</f>
        <v/>
      </c>
      <c r="AA84" s="160" t="str">
        <f>IF(AA83="","",VLOOKUP(AA83,'様式9-② シフト記号表'!$C$6:$L$47,10,FALSE))</f>
        <v/>
      </c>
      <c r="AB84" s="160" t="str">
        <f>IF(AB83="","",VLOOKUP(AB83,'様式9-② シフト記号表'!$C$6:$L$47,10,FALSE))</f>
        <v/>
      </c>
      <c r="AC84" s="161" t="str">
        <f>IF(AC83="","",VLOOKUP(AC83,'様式9-② シフト記号表'!$C$6:$L$47,10,FALSE))</f>
        <v/>
      </c>
      <c r="AD84" s="159" t="str">
        <f>IF(AD83="","",VLOOKUP(AD83,'様式9-② シフト記号表'!$C$6:$L$47,10,FALSE))</f>
        <v/>
      </c>
      <c r="AE84" s="160" t="str">
        <f>IF(AE83="","",VLOOKUP(AE83,'様式9-② シフト記号表'!$C$6:$L$47,10,FALSE))</f>
        <v/>
      </c>
      <c r="AF84" s="160" t="str">
        <f>IF(AF83="","",VLOOKUP(AF83,'様式9-② シフト記号表'!$C$6:$L$47,10,FALSE))</f>
        <v/>
      </c>
      <c r="AG84" s="160" t="str">
        <f>IF(AG83="","",VLOOKUP(AG83,'様式9-② シフト記号表'!$C$6:$L$47,10,FALSE))</f>
        <v/>
      </c>
      <c r="AH84" s="160" t="str">
        <f>IF(AH83="","",VLOOKUP(AH83,'様式9-② シフト記号表'!$C$6:$L$47,10,FALSE))</f>
        <v/>
      </c>
      <c r="AI84" s="160" t="str">
        <f>IF(AI83="","",VLOOKUP(AI83,'様式9-② シフト記号表'!$C$6:$L$47,10,FALSE))</f>
        <v/>
      </c>
      <c r="AJ84" s="161" t="str">
        <f>IF(AJ83="","",VLOOKUP(AJ83,'様式9-② シフト記号表'!$C$6:$L$47,10,FALSE))</f>
        <v/>
      </c>
      <c r="AK84" s="159" t="str">
        <f>IF(AK83="","",VLOOKUP(AK83,'様式9-② シフト記号表'!$C$6:$L$47,10,FALSE))</f>
        <v/>
      </c>
      <c r="AL84" s="160" t="str">
        <f>IF(AL83="","",VLOOKUP(AL83,'様式9-② シフト記号表'!$C$6:$L$47,10,FALSE))</f>
        <v/>
      </c>
      <c r="AM84" s="160" t="str">
        <f>IF(AM83="","",VLOOKUP(AM83,'様式9-② シフト記号表'!$C$6:$L$47,10,FALSE))</f>
        <v/>
      </c>
      <c r="AN84" s="160" t="str">
        <f>IF(AN83="","",VLOOKUP(AN83,'様式9-② シフト記号表'!$C$6:$L$47,10,FALSE))</f>
        <v/>
      </c>
      <c r="AO84" s="160" t="str">
        <f>IF(AO83="","",VLOOKUP(AO83,'様式9-② シフト記号表'!$C$6:$L$47,10,FALSE))</f>
        <v/>
      </c>
      <c r="AP84" s="160" t="str">
        <f>IF(AP83="","",VLOOKUP(AP83,'様式9-② シフト記号表'!$C$6:$L$47,10,FALSE))</f>
        <v/>
      </c>
      <c r="AQ84" s="161" t="str">
        <f>IF(AQ83="","",VLOOKUP(AQ83,'様式9-② シフト記号表'!$C$6:$L$47,10,FALSE))</f>
        <v/>
      </c>
      <c r="AR84" s="159" t="str">
        <f>IF(AR83="","",VLOOKUP(AR83,'様式9-② シフト記号表'!$C$6:$L$47,10,FALSE))</f>
        <v/>
      </c>
      <c r="AS84" s="160" t="str">
        <f>IF(AS83="","",VLOOKUP(AS83,'様式9-② シフト記号表'!$C$6:$L$47,10,FALSE))</f>
        <v/>
      </c>
      <c r="AT84" s="160" t="str">
        <f>IF(AT83="","",VLOOKUP(AT83,'様式9-② シフト記号表'!$C$6:$L$47,10,FALSE))</f>
        <v/>
      </c>
      <c r="AU84" s="160" t="str">
        <f>IF(AU83="","",VLOOKUP(AU83,'様式9-② シフト記号表'!$C$6:$L$47,10,FALSE))</f>
        <v/>
      </c>
      <c r="AV84" s="160" t="str">
        <f>IF(AV83="","",VLOOKUP(AV83,'様式9-② シフト記号表'!$C$6:$L$47,10,FALSE))</f>
        <v/>
      </c>
      <c r="AW84" s="160" t="str">
        <f>IF(AW83="","",VLOOKUP(AW83,'様式9-② シフト記号表'!$C$6:$L$47,10,FALSE))</f>
        <v/>
      </c>
      <c r="AX84" s="161" t="str">
        <f>IF(AX83="","",VLOOKUP(AX83,'様式9-② シフト記号表'!$C$6:$L$47,10,FALSE))</f>
        <v/>
      </c>
      <c r="AY84" s="159" t="str">
        <f>IF(AY83="","",VLOOKUP(AY83,'様式9-② シフト記号表'!$C$6:$L$47,10,FALSE))</f>
        <v/>
      </c>
      <c r="AZ84" s="160" t="str">
        <f>IF(AZ83="","",VLOOKUP(AZ83,'様式9-② シフト記号表'!$C$6:$L$47,10,FALSE))</f>
        <v/>
      </c>
      <c r="BA84" s="160" t="str">
        <f>IF(BA83="","",VLOOKUP(BA83,'様式9-② シフト記号表'!$C$6:$L$47,10,FALSE))</f>
        <v/>
      </c>
      <c r="BB84" s="603">
        <f>IF($BE$3="４週",SUM(W84:AX84),IF($BE$3="暦月",SUM(W84:BA84),""))</f>
        <v>0</v>
      </c>
      <c r="BC84" s="604"/>
      <c r="BD84" s="605">
        <f>IF($BE$3="４週",BB84/4,IF($BE$3="暦月",(BB84/($BE$8/7)),""))</f>
        <v>0</v>
      </c>
      <c r="BE84" s="604"/>
      <c r="BF84" s="600"/>
      <c r="BG84" s="601"/>
      <c r="BH84" s="601"/>
      <c r="BI84" s="601"/>
      <c r="BJ84" s="602"/>
    </row>
    <row r="85" spans="2:62" ht="20.25" customHeight="1" x14ac:dyDescent="0.4">
      <c r="B85" s="586">
        <f>B83+1</f>
        <v>35</v>
      </c>
      <c r="C85" s="588"/>
      <c r="D85" s="589"/>
      <c r="E85" s="149"/>
      <c r="F85" s="150"/>
      <c r="G85" s="149"/>
      <c r="H85" s="150"/>
      <c r="I85" s="592"/>
      <c r="J85" s="593"/>
      <c r="K85" s="596"/>
      <c r="L85" s="597"/>
      <c r="M85" s="597"/>
      <c r="N85" s="589"/>
      <c r="O85" s="565"/>
      <c r="P85" s="566"/>
      <c r="Q85" s="566"/>
      <c r="R85" s="566"/>
      <c r="S85" s="567"/>
      <c r="T85" s="170" t="s">
        <v>18</v>
      </c>
      <c r="U85" s="115"/>
      <c r="V85" s="116"/>
      <c r="W85" s="102"/>
      <c r="X85" s="103"/>
      <c r="Y85" s="103"/>
      <c r="Z85" s="103"/>
      <c r="AA85" s="103"/>
      <c r="AB85" s="103"/>
      <c r="AC85" s="104"/>
      <c r="AD85" s="102"/>
      <c r="AE85" s="103"/>
      <c r="AF85" s="103"/>
      <c r="AG85" s="103"/>
      <c r="AH85" s="103"/>
      <c r="AI85" s="103"/>
      <c r="AJ85" s="104"/>
      <c r="AK85" s="102"/>
      <c r="AL85" s="103"/>
      <c r="AM85" s="103"/>
      <c r="AN85" s="103"/>
      <c r="AO85" s="103"/>
      <c r="AP85" s="103"/>
      <c r="AQ85" s="104"/>
      <c r="AR85" s="102"/>
      <c r="AS85" s="103"/>
      <c r="AT85" s="103"/>
      <c r="AU85" s="103"/>
      <c r="AV85" s="103"/>
      <c r="AW85" s="103"/>
      <c r="AX85" s="104"/>
      <c r="AY85" s="102"/>
      <c r="AZ85" s="103"/>
      <c r="BA85" s="105"/>
      <c r="BB85" s="571"/>
      <c r="BC85" s="572"/>
      <c r="BD85" s="573"/>
      <c r="BE85" s="574"/>
      <c r="BF85" s="575"/>
      <c r="BG85" s="576"/>
      <c r="BH85" s="576"/>
      <c r="BI85" s="576"/>
      <c r="BJ85" s="577"/>
    </row>
    <row r="86" spans="2:62" ht="20.25" customHeight="1" x14ac:dyDescent="0.4">
      <c r="B86" s="606"/>
      <c r="C86" s="607"/>
      <c r="D86" s="608"/>
      <c r="E86" s="181"/>
      <c r="F86" s="182">
        <f>C85</f>
        <v>0</v>
      </c>
      <c r="G86" s="181"/>
      <c r="H86" s="182">
        <f>I85</f>
        <v>0</v>
      </c>
      <c r="I86" s="609"/>
      <c r="J86" s="610"/>
      <c r="K86" s="611"/>
      <c r="L86" s="612"/>
      <c r="M86" s="612"/>
      <c r="N86" s="608"/>
      <c r="O86" s="565"/>
      <c r="P86" s="566"/>
      <c r="Q86" s="566"/>
      <c r="R86" s="566"/>
      <c r="S86" s="567"/>
      <c r="T86" s="171" t="s">
        <v>132</v>
      </c>
      <c r="U86" s="117"/>
      <c r="V86" s="172"/>
      <c r="W86" s="159" t="str">
        <f>IF(W85="","",VLOOKUP(W85,'様式9-② シフト記号表'!$C$6:$L$47,10,FALSE))</f>
        <v/>
      </c>
      <c r="X86" s="160" t="str">
        <f>IF(X85="","",VLOOKUP(X85,'様式9-② シフト記号表'!$C$6:$L$47,10,FALSE))</f>
        <v/>
      </c>
      <c r="Y86" s="160" t="str">
        <f>IF(Y85="","",VLOOKUP(Y85,'様式9-② シフト記号表'!$C$6:$L$47,10,FALSE))</f>
        <v/>
      </c>
      <c r="Z86" s="160" t="str">
        <f>IF(Z85="","",VLOOKUP(Z85,'様式9-② シフト記号表'!$C$6:$L$47,10,FALSE))</f>
        <v/>
      </c>
      <c r="AA86" s="160" t="str">
        <f>IF(AA85="","",VLOOKUP(AA85,'様式9-② シフト記号表'!$C$6:$L$47,10,FALSE))</f>
        <v/>
      </c>
      <c r="AB86" s="160" t="str">
        <f>IF(AB85="","",VLOOKUP(AB85,'様式9-② シフト記号表'!$C$6:$L$47,10,FALSE))</f>
        <v/>
      </c>
      <c r="AC86" s="161" t="str">
        <f>IF(AC85="","",VLOOKUP(AC85,'様式9-② シフト記号表'!$C$6:$L$47,10,FALSE))</f>
        <v/>
      </c>
      <c r="AD86" s="159" t="str">
        <f>IF(AD85="","",VLOOKUP(AD85,'様式9-② シフト記号表'!$C$6:$L$47,10,FALSE))</f>
        <v/>
      </c>
      <c r="AE86" s="160" t="str">
        <f>IF(AE85="","",VLOOKUP(AE85,'様式9-② シフト記号表'!$C$6:$L$47,10,FALSE))</f>
        <v/>
      </c>
      <c r="AF86" s="160" t="str">
        <f>IF(AF85="","",VLOOKUP(AF85,'様式9-② シフト記号表'!$C$6:$L$47,10,FALSE))</f>
        <v/>
      </c>
      <c r="AG86" s="160" t="str">
        <f>IF(AG85="","",VLOOKUP(AG85,'様式9-② シフト記号表'!$C$6:$L$47,10,FALSE))</f>
        <v/>
      </c>
      <c r="AH86" s="160" t="str">
        <f>IF(AH85="","",VLOOKUP(AH85,'様式9-② シフト記号表'!$C$6:$L$47,10,FALSE))</f>
        <v/>
      </c>
      <c r="AI86" s="160" t="str">
        <f>IF(AI85="","",VLOOKUP(AI85,'様式9-② シフト記号表'!$C$6:$L$47,10,FALSE))</f>
        <v/>
      </c>
      <c r="AJ86" s="161" t="str">
        <f>IF(AJ85="","",VLOOKUP(AJ85,'様式9-② シフト記号表'!$C$6:$L$47,10,FALSE))</f>
        <v/>
      </c>
      <c r="AK86" s="159" t="str">
        <f>IF(AK85="","",VLOOKUP(AK85,'様式9-② シフト記号表'!$C$6:$L$47,10,FALSE))</f>
        <v/>
      </c>
      <c r="AL86" s="160" t="str">
        <f>IF(AL85="","",VLOOKUP(AL85,'様式9-② シフト記号表'!$C$6:$L$47,10,FALSE))</f>
        <v/>
      </c>
      <c r="AM86" s="160" t="str">
        <f>IF(AM85="","",VLOOKUP(AM85,'様式9-② シフト記号表'!$C$6:$L$47,10,FALSE))</f>
        <v/>
      </c>
      <c r="AN86" s="160" t="str">
        <f>IF(AN85="","",VLOOKUP(AN85,'様式9-② シフト記号表'!$C$6:$L$47,10,FALSE))</f>
        <v/>
      </c>
      <c r="AO86" s="160" t="str">
        <f>IF(AO85="","",VLOOKUP(AO85,'様式9-② シフト記号表'!$C$6:$L$47,10,FALSE))</f>
        <v/>
      </c>
      <c r="AP86" s="160" t="str">
        <f>IF(AP85="","",VLOOKUP(AP85,'様式9-② シフト記号表'!$C$6:$L$47,10,FALSE))</f>
        <v/>
      </c>
      <c r="AQ86" s="161" t="str">
        <f>IF(AQ85="","",VLOOKUP(AQ85,'様式9-② シフト記号表'!$C$6:$L$47,10,FALSE))</f>
        <v/>
      </c>
      <c r="AR86" s="159" t="str">
        <f>IF(AR85="","",VLOOKUP(AR85,'様式9-② シフト記号表'!$C$6:$L$47,10,FALSE))</f>
        <v/>
      </c>
      <c r="AS86" s="160" t="str">
        <f>IF(AS85="","",VLOOKUP(AS85,'様式9-② シフト記号表'!$C$6:$L$47,10,FALSE))</f>
        <v/>
      </c>
      <c r="AT86" s="160" t="str">
        <f>IF(AT85="","",VLOOKUP(AT85,'様式9-② シフト記号表'!$C$6:$L$47,10,FALSE))</f>
        <v/>
      </c>
      <c r="AU86" s="160" t="str">
        <f>IF(AU85="","",VLOOKUP(AU85,'様式9-② シフト記号表'!$C$6:$L$47,10,FALSE))</f>
        <v/>
      </c>
      <c r="AV86" s="160" t="str">
        <f>IF(AV85="","",VLOOKUP(AV85,'様式9-② シフト記号表'!$C$6:$L$47,10,FALSE))</f>
        <v/>
      </c>
      <c r="AW86" s="160" t="str">
        <f>IF(AW85="","",VLOOKUP(AW85,'様式9-② シフト記号表'!$C$6:$L$47,10,FALSE))</f>
        <v/>
      </c>
      <c r="AX86" s="161" t="str">
        <f>IF(AX85="","",VLOOKUP(AX85,'様式9-② シフト記号表'!$C$6:$L$47,10,FALSE))</f>
        <v/>
      </c>
      <c r="AY86" s="159" t="str">
        <f>IF(AY85="","",VLOOKUP(AY85,'様式9-② シフト記号表'!$C$6:$L$47,10,FALSE))</f>
        <v/>
      </c>
      <c r="AZ86" s="160" t="str">
        <f>IF(AZ85="","",VLOOKUP(AZ85,'様式9-② シフト記号表'!$C$6:$L$47,10,FALSE))</f>
        <v/>
      </c>
      <c r="BA86" s="160" t="str">
        <f>IF(BA85="","",VLOOKUP(BA85,'様式9-② シフト記号表'!$C$6:$L$47,10,FALSE))</f>
        <v/>
      </c>
      <c r="BB86" s="603">
        <f>IF($BE$3="４週",SUM(W86:AX86),IF($BE$3="暦月",SUM(W86:BA86),""))</f>
        <v>0</v>
      </c>
      <c r="BC86" s="604"/>
      <c r="BD86" s="605">
        <f>IF($BE$3="４週",BB86/4,IF($BE$3="暦月",(BB86/($BE$8/7)),""))</f>
        <v>0</v>
      </c>
      <c r="BE86" s="604"/>
      <c r="BF86" s="600"/>
      <c r="BG86" s="601"/>
      <c r="BH86" s="601"/>
      <c r="BI86" s="601"/>
      <c r="BJ86" s="602"/>
    </row>
    <row r="87" spans="2:62" ht="20.25" customHeight="1" x14ac:dyDescent="0.4">
      <c r="B87" s="586">
        <f>B85+1</f>
        <v>36</v>
      </c>
      <c r="C87" s="588"/>
      <c r="D87" s="589"/>
      <c r="E87" s="149"/>
      <c r="F87" s="150"/>
      <c r="G87" s="149"/>
      <c r="H87" s="150"/>
      <c r="I87" s="592"/>
      <c r="J87" s="593"/>
      <c r="K87" s="596"/>
      <c r="L87" s="597"/>
      <c r="M87" s="597"/>
      <c r="N87" s="589"/>
      <c r="O87" s="565"/>
      <c r="P87" s="566"/>
      <c r="Q87" s="566"/>
      <c r="R87" s="566"/>
      <c r="S87" s="567"/>
      <c r="T87" s="170" t="s">
        <v>18</v>
      </c>
      <c r="U87" s="115"/>
      <c r="V87" s="116"/>
      <c r="W87" s="102"/>
      <c r="X87" s="103"/>
      <c r="Y87" s="103"/>
      <c r="Z87" s="103"/>
      <c r="AA87" s="103"/>
      <c r="AB87" s="103"/>
      <c r="AC87" s="104"/>
      <c r="AD87" s="102"/>
      <c r="AE87" s="103"/>
      <c r="AF87" s="103"/>
      <c r="AG87" s="103"/>
      <c r="AH87" s="103"/>
      <c r="AI87" s="103"/>
      <c r="AJ87" s="104"/>
      <c r="AK87" s="102"/>
      <c r="AL87" s="103"/>
      <c r="AM87" s="103"/>
      <c r="AN87" s="103"/>
      <c r="AO87" s="103"/>
      <c r="AP87" s="103"/>
      <c r="AQ87" s="104"/>
      <c r="AR87" s="102"/>
      <c r="AS87" s="103"/>
      <c r="AT87" s="103"/>
      <c r="AU87" s="103"/>
      <c r="AV87" s="103"/>
      <c r="AW87" s="103"/>
      <c r="AX87" s="104"/>
      <c r="AY87" s="102"/>
      <c r="AZ87" s="103"/>
      <c r="BA87" s="105"/>
      <c r="BB87" s="571"/>
      <c r="BC87" s="572"/>
      <c r="BD87" s="573"/>
      <c r="BE87" s="574"/>
      <c r="BF87" s="575"/>
      <c r="BG87" s="576"/>
      <c r="BH87" s="576"/>
      <c r="BI87" s="576"/>
      <c r="BJ87" s="577"/>
    </row>
    <row r="88" spans="2:62" ht="20.25" customHeight="1" x14ac:dyDescent="0.4">
      <c r="B88" s="606"/>
      <c r="C88" s="607"/>
      <c r="D88" s="608"/>
      <c r="E88" s="181"/>
      <c r="F88" s="182">
        <f>C87</f>
        <v>0</v>
      </c>
      <c r="G88" s="181"/>
      <c r="H88" s="182">
        <f>I87</f>
        <v>0</v>
      </c>
      <c r="I88" s="609"/>
      <c r="J88" s="610"/>
      <c r="K88" s="611"/>
      <c r="L88" s="612"/>
      <c r="M88" s="612"/>
      <c r="N88" s="608"/>
      <c r="O88" s="565"/>
      <c r="P88" s="566"/>
      <c r="Q88" s="566"/>
      <c r="R88" s="566"/>
      <c r="S88" s="567"/>
      <c r="T88" s="171" t="s">
        <v>132</v>
      </c>
      <c r="U88" s="117"/>
      <c r="V88" s="172"/>
      <c r="W88" s="159" t="str">
        <f>IF(W87="","",VLOOKUP(W87,'様式9-② シフト記号表'!$C$6:$L$47,10,FALSE))</f>
        <v/>
      </c>
      <c r="X88" s="160" t="str">
        <f>IF(X87="","",VLOOKUP(X87,'様式9-② シフト記号表'!$C$6:$L$47,10,FALSE))</f>
        <v/>
      </c>
      <c r="Y88" s="160" t="str">
        <f>IF(Y87="","",VLOOKUP(Y87,'様式9-② シフト記号表'!$C$6:$L$47,10,FALSE))</f>
        <v/>
      </c>
      <c r="Z88" s="160" t="str">
        <f>IF(Z87="","",VLOOKUP(Z87,'様式9-② シフト記号表'!$C$6:$L$47,10,FALSE))</f>
        <v/>
      </c>
      <c r="AA88" s="160" t="str">
        <f>IF(AA87="","",VLOOKUP(AA87,'様式9-② シフト記号表'!$C$6:$L$47,10,FALSE))</f>
        <v/>
      </c>
      <c r="AB88" s="160" t="str">
        <f>IF(AB87="","",VLOOKUP(AB87,'様式9-② シフト記号表'!$C$6:$L$47,10,FALSE))</f>
        <v/>
      </c>
      <c r="AC88" s="161" t="str">
        <f>IF(AC87="","",VLOOKUP(AC87,'様式9-② シフト記号表'!$C$6:$L$47,10,FALSE))</f>
        <v/>
      </c>
      <c r="AD88" s="159" t="str">
        <f>IF(AD87="","",VLOOKUP(AD87,'様式9-② シフト記号表'!$C$6:$L$47,10,FALSE))</f>
        <v/>
      </c>
      <c r="AE88" s="160" t="str">
        <f>IF(AE87="","",VLOOKUP(AE87,'様式9-② シフト記号表'!$C$6:$L$47,10,FALSE))</f>
        <v/>
      </c>
      <c r="AF88" s="160" t="str">
        <f>IF(AF87="","",VLOOKUP(AF87,'様式9-② シフト記号表'!$C$6:$L$47,10,FALSE))</f>
        <v/>
      </c>
      <c r="AG88" s="160" t="str">
        <f>IF(AG87="","",VLOOKUP(AG87,'様式9-② シフト記号表'!$C$6:$L$47,10,FALSE))</f>
        <v/>
      </c>
      <c r="AH88" s="160" t="str">
        <f>IF(AH87="","",VLOOKUP(AH87,'様式9-② シフト記号表'!$C$6:$L$47,10,FALSE))</f>
        <v/>
      </c>
      <c r="AI88" s="160" t="str">
        <f>IF(AI87="","",VLOOKUP(AI87,'様式9-② シフト記号表'!$C$6:$L$47,10,FALSE))</f>
        <v/>
      </c>
      <c r="AJ88" s="161" t="str">
        <f>IF(AJ87="","",VLOOKUP(AJ87,'様式9-② シフト記号表'!$C$6:$L$47,10,FALSE))</f>
        <v/>
      </c>
      <c r="AK88" s="159" t="str">
        <f>IF(AK87="","",VLOOKUP(AK87,'様式9-② シフト記号表'!$C$6:$L$47,10,FALSE))</f>
        <v/>
      </c>
      <c r="AL88" s="160" t="str">
        <f>IF(AL87="","",VLOOKUP(AL87,'様式9-② シフト記号表'!$C$6:$L$47,10,FALSE))</f>
        <v/>
      </c>
      <c r="AM88" s="160" t="str">
        <f>IF(AM87="","",VLOOKUP(AM87,'様式9-② シフト記号表'!$C$6:$L$47,10,FALSE))</f>
        <v/>
      </c>
      <c r="AN88" s="160" t="str">
        <f>IF(AN87="","",VLOOKUP(AN87,'様式9-② シフト記号表'!$C$6:$L$47,10,FALSE))</f>
        <v/>
      </c>
      <c r="AO88" s="160" t="str">
        <f>IF(AO87="","",VLOOKUP(AO87,'様式9-② シフト記号表'!$C$6:$L$47,10,FALSE))</f>
        <v/>
      </c>
      <c r="AP88" s="160" t="str">
        <f>IF(AP87="","",VLOOKUP(AP87,'様式9-② シフト記号表'!$C$6:$L$47,10,FALSE))</f>
        <v/>
      </c>
      <c r="AQ88" s="161" t="str">
        <f>IF(AQ87="","",VLOOKUP(AQ87,'様式9-② シフト記号表'!$C$6:$L$47,10,FALSE))</f>
        <v/>
      </c>
      <c r="AR88" s="159" t="str">
        <f>IF(AR87="","",VLOOKUP(AR87,'様式9-② シフト記号表'!$C$6:$L$47,10,FALSE))</f>
        <v/>
      </c>
      <c r="AS88" s="160" t="str">
        <f>IF(AS87="","",VLOOKUP(AS87,'様式9-② シフト記号表'!$C$6:$L$47,10,FALSE))</f>
        <v/>
      </c>
      <c r="AT88" s="160" t="str">
        <f>IF(AT87="","",VLOOKUP(AT87,'様式9-② シフト記号表'!$C$6:$L$47,10,FALSE))</f>
        <v/>
      </c>
      <c r="AU88" s="160" t="str">
        <f>IF(AU87="","",VLOOKUP(AU87,'様式9-② シフト記号表'!$C$6:$L$47,10,FALSE))</f>
        <v/>
      </c>
      <c r="AV88" s="160" t="str">
        <f>IF(AV87="","",VLOOKUP(AV87,'様式9-② シフト記号表'!$C$6:$L$47,10,FALSE))</f>
        <v/>
      </c>
      <c r="AW88" s="160" t="str">
        <f>IF(AW87="","",VLOOKUP(AW87,'様式9-② シフト記号表'!$C$6:$L$47,10,FALSE))</f>
        <v/>
      </c>
      <c r="AX88" s="161" t="str">
        <f>IF(AX87="","",VLOOKUP(AX87,'様式9-② シフト記号表'!$C$6:$L$47,10,FALSE))</f>
        <v/>
      </c>
      <c r="AY88" s="159" t="str">
        <f>IF(AY87="","",VLOOKUP(AY87,'様式9-② シフト記号表'!$C$6:$L$47,10,FALSE))</f>
        <v/>
      </c>
      <c r="AZ88" s="160" t="str">
        <f>IF(AZ87="","",VLOOKUP(AZ87,'様式9-② シフト記号表'!$C$6:$L$47,10,FALSE))</f>
        <v/>
      </c>
      <c r="BA88" s="160" t="str">
        <f>IF(BA87="","",VLOOKUP(BA87,'様式9-② シフト記号表'!$C$6:$L$47,10,FALSE))</f>
        <v/>
      </c>
      <c r="BB88" s="603">
        <f>IF($BE$3="４週",SUM(W88:AX88),IF($BE$3="暦月",SUM(W88:BA88),""))</f>
        <v>0</v>
      </c>
      <c r="BC88" s="604"/>
      <c r="BD88" s="605">
        <f>IF($BE$3="４週",BB88/4,IF($BE$3="暦月",(BB88/($BE$8/7)),""))</f>
        <v>0</v>
      </c>
      <c r="BE88" s="604"/>
      <c r="BF88" s="600"/>
      <c r="BG88" s="601"/>
      <c r="BH88" s="601"/>
      <c r="BI88" s="601"/>
      <c r="BJ88" s="602"/>
    </row>
    <row r="89" spans="2:62" ht="20.25" customHeight="1" x14ac:dyDescent="0.4">
      <c r="B89" s="586">
        <f>B87+1</f>
        <v>37</v>
      </c>
      <c r="C89" s="588"/>
      <c r="D89" s="589"/>
      <c r="E89" s="149"/>
      <c r="F89" s="150"/>
      <c r="G89" s="149"/>
      <c r="H89" s="150"/>
      <c r="I89" s="592"/>
      <c r="J89" s="593"/>
      <c r="K89" s="596"/>
      <c r="L89" s="597"/>
      <c r="M89" s="597"/>
      <c r="N89" s="589"/>
      <c r="O89" s="565"/>
      <c r="P89" s="566"/>
      <c r="Q89" s="566"/>
      <c r="R89" s="566"/>
      <c r="S89" s="567"/>
      <c r="T89" s="170" t="s">
        <v>18</v>
      </c>
      <c r="U89" s="115"/>
      <c r="V89" s="116"/>
      <c r="W89" s="102"/>
      <c r="X89" s="103"/>
      <c r="Y89" s="103"/>
      <c r="Z89" s="103"/>
      <c r="AA89" s="103"/>
      <c r="AB89" s="103"/>
      <c r="AC89" s="104"/>
      <c r="AD89" s="102"/>
      <c r="AE89" s="103"/>
      <c r="AF89" s="103"/>
      <c r="AG89" s="103"/>
      <c r="AH89" s="103"/>
      <c r="AI89" s="103"/>
      <c r="AJ89" s="104"/>
      <c r="AK89" s="102"/>
      <c r="AL89" s="103"/>
      <c r="AM89" s="103"/>
      <c r="AN89" s="103"/>
      <c r="AO89" s="103"/>
      <c r="AP89" s="103"/>
      <c r="AQ89" s="104"/>
      <c r="AR89" s="102"/>
      <c r="AS89" s="103"/>
      <c r="AT89" s="103"/>
      <c r="AU89" s="103"/>
      <c r="AV89" s="103"/>
      <c r="AW89" s="103"/>
      <c r="AX89" s="104"/>
      <c r="AY89" s="102"/>
      <c r="AZ89" s="103"/>
      <c r="BA89" s="105"/>
      <c r="BB89" s="571"/>
      <c r="BC89" s="572"/>
      <c r="BD89" s="573"/>
      <c r="BE89" s="574"/>
      <c r="BF89" s="575"/>
      <c r="BG89" s="576"/>
      <c r="BH89" s="576"/>
      <c r="BI89" s="576"/>
      <c r="BJ89" s="577"/>
    </row>
    <row r="90" spans="2:62" ht="20.25" customHeight="1" x14ac:dyDescent="0.4">
      <c r="B90" s="606"/>
      <c r="C90" s="607"/>
      <c r="D90" s="608"/>
      <c r="E90" s="181"/>
      <c r="F90" s="182">
        <f>C89</f>
        <v>0</v>
      </c>
      <c r="G90" s="181"/>
      <c r="H90" s="182">
        <f>I89</f>
        <v>0</v>
      </c>
      <c r="I90" s="609"/>
      <c r="J90" s="610"/>
      <c r="K90" s="611"/>
      <c r="L90" s="612"/>
      <c r="M90" s="612"/>
      <c r="N90" s="608"/>
      <c r="O90" s="565"/>
      <c r="P90" s="566"/>
      <c r="Q90" s="566"/>
      <c r="R90" s="566"/>
      <c r="S90" s="567"/>
      <c r="T90" s="171" t="s">
        <v>132</v>
      </c>
      <c r="U90" s="117"/>
      <c r="V90" s="172"/>
      <c r="W90" s="159" t="str">
        <f>IF(W89="","",VLOOKUP(W89,'様式9-② シフト記号表'!$C$6:$L$47,10,FALSE))</f>
        <v/>
      </c>
      <c r="X90" s="160" t="str">
        <f>IF(X89="","",VLOOKUP(X89,'様式9-② シフト記号表'!$C$6:$L$47,10,FALSE))</f>
        <v/>
      </c>
      <c r="Y90" s="160" t="str">
        <f>IF(Y89="","",VLOOKUP(Y89,'様式9-② シフト記号表'!$C$6:$L$47,10,FALSE))</f>
        <v/>
      </c>
      <c r="Z90" s="160" t="str">
        <f>IF(Z89="","",VLOOKUP(Z89,'様式9-② シフト記号表'!$C$6:$L$47,10,FALSE))</f>
        <v/>
      </c>
      <c r="AA90" s="160" t="str">
        <f>IF(AA89="","",VLOOKUP(AA89,'様式9-② シフト記号表'!$C$6:$L$47,10,FALSE))</f>
        <v/>
      </c>
      <c r="AB90" s="160" t="str">
        <f>IF(AB89="","",VLOOKUP(AB89,'様式9-② シフト記号表'!$C$6:$L$47,10,FALSE))</f>
        <v/>
      </c>
      <c r="AC90" s="161" t="str">
        <f>IF(AC89="","",VLOOKUP(AC89,'様式9-② シフト記号表'!$C$6:$L$47,10,FALSE))</f>
        <v/>
      </c>
      <c r="AD90" s="159" t="str">
        <f>IF(AD89="","",VLOOKUP(AD89,'様式9-② シフト記号表'!$C$6:$L$47,10,FALSE))</f>
        <v/>
      </c>
      <c r="AE90" s="160" t="str">
        <f>IF(AE89="","",VLOOKUP(AE89,'様式9-② シフト記号表'!$C$6:$L$47,10,FALSE))</f>
        <v/>
      </c>
      <c r="AF90" s="160" t="str">
        <f>IF(AF89="","",VLOOKUP(AF89,'様式9-② シフト記号表'!$C$6:$L$47,10,FALSE))</f>
        <v/>
      </c>
      <c r="AG90" s="160" t="str">
        <f>IF(AG89="","",VLOOKUP(AG89,'様式9-② シフト記号表'!$C$6:$L$47,10,FALSE))</f>
        <v/>
      </c>
      <c r="AH90" s="160" t="str">
        <f>IF(AH89="","",VLOOKUP(AH89,'様式9-② シフト記号表'!$C$6:$L$47,10,FALSE))</f>
        <v/>
      </c>
      <c r="AI90" s="160" t="str">
        <f>IF(AI89="","",VLOOKUP(AI89,'様式9-② シフト記号表'!$C$6:$L$47,10,FALSE))</f>
        <v/>
      </c>
      <c r="AJ90" s="161" t="str">
        <f>IF(AJ89="","",VLOOKUP(AJ89,'様式9-② シフト記号表'!$C$6:$L$47,10,FALSE))</f>
        <v/>
      </c>
      <c r="AK90" s="159" t="str">
        <f>IF(AK89="","",VLOOKUP(AK89,'様式9-② シフト記号表'!$C$6:$L$47,10,FALSE))</f>
        <v/>
      </c>
      <c r="AL90" s="160" t="str">
        <f>IF(AL89="","",VLOOKUP(AL89,'様式9-② シフト記号表'!$C$6:$L$47,10,FALSE))</f>
        <v/>
      </c>
      <c r="AM90" s="160" t="str">
        <f>IF(AM89="","",VLOOKUP(AM89,'様式9-② シフト記号表'!$C$6:$L$47,10,FALSE))</f>
        <v/>
      </c>
      <c r="AN90" s="160" t="str">
        <f>IF(AN89="","",VLOOKUP(AN89,'様式9-② シフト記号表'!$C$6:$L$47,10,FALSE))</f>
        <v/>
      </c>
      <c r="AO90" s="160" t="str">
        <f>IF(AO89="","",VLOOKUP(AO89,'様式9-② シフト記号表'!$C$6:$L$47,10,FALSE))</f>
        <v/>
      </c>
      <c r="AP90" s="160" t="str">
        <f>IF(AP89="","",VLOOKUP(AP89,'様式9-② シフト記号表'!$C$6:$L$47,10,FALSE))</f>
        <v/>
      </c>
      <c r="AQ90" s="161" t="str">
        <f>IF(AQ89="","",VLOOKUP(AQ89,'様式9-② シフト記号表'!$C$6:$L$47,10,FALSE))</f>
        <v/>
      </c>
      <c r="AR90" s="159" t="str">
        <f>IF(AR89="","",VLOOKUP(AR89,'様式9-② シフト記号表'!$C$6:$L$47,10,FALSE))</f>
        <v/>
      </c>
      <c r="AS90" s="160" t="str">
        <f>IF(AS89="","",VLOOKUP(AS89,'様式9-② シフト記号表'!$C$6:$L$47,10,FALSE))</f>
        <v/>
      </c>
      <c r="AT90" s="160" t="str">
        <f>IF(AT89="","",VLOOKUP(AT89,'様式9-② シフト記号表'!$C$6:$L$47,10,FALSE))</f>
        <v/>
      </c>
      <c r="AU90" s="160" t="str">
        <f>IF(AU89="","",VLOOKUP(AU89,'様式9-② シフト記号表'!$C$6:$L$47,10,FALSE))</f>
        <v/>
      </c>
      <c r="AV90" s="160" t="str">
        <f>IF(AV89="","",VLOOKUP(AV89,'様式9-② シフト記号表'!$C$6:$L$47,10,FALSE))</f>
        <v/>
      </c>
      <c r="AW90" s="160" t="str">
        <f>IF(AW89="","",VLOOKUP(AW89,'様式9-② シフト記号表'!$C$6:$L$47,10,FALSE))</f>
        <v/>
      </c>
      <c r="AX90" s="161" t="str">
        <f>IF(AX89="","",VLOOKUP(AX89,'様式9-② シフト記号表'!$C$6:$L$47,10,FALSE))</f>
        <v/>
      </c>
      <c r="AY90" s="159" t="str">
        <f>IF(AY89="","",VLOOKUP(AY89,'様式9-② シフト記号表'!$C$6:$L$47,10,FALSE))</f>
        <v/>
      </c>
      <c r="AZ90" s="160" t="str">
        <f>IF(AZ89="","",VLOOKUP(AZ89,'様式9-② シフト記号表'!$C$6:$L$47,10,FALSE))</f>
        <v/>
      </c>
      <c r="BA90" s="160" t="str">
        <f>IF(BA89="","",VLOOKUP(BA89,'様式9-② シフト記号表'!$C$6:$L$47,10,FALSE))</f>
        <v/>
      </c>
      <c r="BB90" s="603">
        <f>IF($BE$3="４週",SUM(W90:AX90),IF($BE$3="暦月",SUM(W90:BA90),""))</f>
        <v>0</v>
      </c>
      <c r="BC90" s="604"/>
      <c r="BD90" s="605">
        <f>IF($BE$3="４週",BB90/4,IF($BE$3="暦月",(BB90/($BE$8/7)),""))</f>
        <v>0</v>
      </c>
      <c r="BE90" s="604"/>
      <c r="BF90" s="600"/>
      <c r="BG90" s="601"/>
      <c r="BH90" s="601"/>
      <c r="BI90" s="601"/>
      <c r="BJ90" s="602"/>
    </row>
    <row r="91" spans="2:62" ht="20.25" customHeight="1" x14ac:dyDescent="0.4">
      <c r="B91" s="586">
        <f>B89+1</f>
        <v>38</v>
      </c>
      <c r="C91" s="588"/>
      <c r="D91" s="589"/>
      <c r="E91" s="149"/>
      <c r="F91" s="150"/>
      <c r="G91" s="149"/>
      <c r="H91" s="150"/>
      <c r="I91" s="592"/>
      <c r="J91" s="593"/>
      <c r="K91" s="596"/>
      <c r="L91" s="597"/>
      <c r="M91" s="597"/>
      <c r="N91" s="589"/>
      <c r="O91" s="565"/>
      <c r="P91" s="566"/>
      <c r="Q91" s="566"/>
      <c r="R91" s="566"/>
      <c r="S91" s="567"/>
      <c r="T91" s="170" t="s">
        <v>18</v>
      </c>
      <c r="U91" s="115"/>
      <c r="V91" s="116"/>
      <c r="W91" s="102"/>
      <c r="X91" s="103"/>
      <c r="Y91" s="103"/>
      <c r="Z91" s="103"/>
      <c r="AA91" s="103"/>
      <c r="AB91" s="103"/>
      <c r="AC91" s="104"/>
      <c r="AD91" s="102"/>
      <c r="AE91" s="103"/>
      <c r="AF91" s="103"/>
      <c r="AG91" s="103"/>
      <c r="AH91" s="103"/>
      <c r="AI91" s="103"/>
      <c r="AJ91" s="104"/>
      <c r="AK91" s="102"/>
      <c r="AL91" s="103"/>
      <c r="AM91" s="103"/>
      <c r="AN91" s="103"/>
      <c r="AO91" s="103"/>
      <c r="AP91" s="103"/>
      <c r="AQ91" s="104"/>
      <c r="AR91" s="102"/>
      <c r="AS91" s="103"/>
      <c r="AT91" s="103"/>
      <c r="AU91" s="103"/>
      <c r="AV91" s="103"/>
      <c r="AW91" s="103"/>
      <c r="AX91" s="104"/>
      <c r="AY91" s="102"/>
      <c r="AZ91" s="103"/>
      <c r="BA91" s="105"/>
      <c r="BB91" s="571"/>
      <c r="BC91" s="572"/>
      <c r="BD91" s="573"/>
      <c r="BE91" s="574"/>
      <c r="BF91" s="575"/>
      <c r="BG91" s="576"/>
      <c r="BH91" s="576"/>
      <c r="BI91" s="576"/>
      <c r="BJ91" s="577"/>
    </row>
    <row r="92" spans="2:62" ht="20.25" customHeight="1" x14ac:dyDescent="0.4">
      <c r="B92" s="606"/>
      <c r="C92" s="607"/>
      <c r="D92" s="608"/>
      <c r="E92" s="181"/>
      <c r="F92" s="182">
        <f>C91</f>
        <v>0</v>
      </c>
      <c r="G92" s="181"/>
      <c r="H92" s="182">
        <f>I91</f>
        <v>0</v>
      </c>
      <c r="I92" s="609"/>
      <c r="J92" s="610"/>
      <c r="K92" s="611"/>
      <c r="L92" s="612"/>
      <c r="M92" s="612"/>
      <c r="N92" s="608"/>
      <c r="O92" s="565"/>
      <c r="P92" s="566"/>
      <c r="Q92" s="566"/>
      <c r="R92" s="566"/>
      <c r="S92" s="567"/>
      <c r="T92" s="171" t="s">
        <v>132</v>
      </c>
      <c r="U92" s="117"/>
      <c r="V92" s="172"/>
      <c r="W92" s="159" t="str">
        <f>IF(W91="","",VLOOKUP(W91,'様式9-② シフト記号表'!$C$6:$L$47,10,FALSE))</f>
        <v/>
      </c>
      <c r="X92" s="160" t="str">
        <f>IF(X91="","",VLOOKUP(X91,'様式9-② シフト記号表'!$C$6:$L$47,10,FALSE))</f>
        <v/>
      </c>
      <c r="Y92" s="160" t="str">
        <f>IF(Y91="","",VLOOKUP(Y91,'様式9-② シフト記号表'!$C$6:$L$47,10,FALSE))</f>
        <v/>
      </c>
      <c r="Z92" s="160" t="str">
        <f>IF(Z91="","",VLOOKUP(Z91,'様式9-② シフト記号表'!$C$6:$L$47,10,FALSE))</f>
        <v/>
      </c>
      <c r="AA92" s="160" t="str">
        <f>IF(AA91="","",VLOOKUP(AA91,'様式9-② シフト記号表'!$C$6:$L$47,10,FALSE))</f>
        <v/>
      </c>
      <c r="AB92" s="160" t="str">
        <f>IF(AB91="","",VLOOKUP(AB91,'様式9-② シフト記号表'!$C$6:$L$47,10,FALSE))</f>
        <v/>
      </c>
      <c r="AC92" s="161" t="str">
        <f>IF(AC91="","",VLOOKUP(AC91,'様式9-② シフト記号表'!$C$6:$L$47,10,FALSE))</f>
        <v/>
      </c>
      <c r="AD92" s="159" t="str">
        <f>IF(AD91="","",VLOOKUP(AD91,'様式9-② シフト記号表'!$C$6:$L$47,10,FALSE))</f>
        <v/>
      </c>
      <c r="AE92" s="160" t="str">
        <f>IF(AE91="","",VLOOKUP(AE91,'様式9-② シフト記号表'!$C$6:$L$47,10,FALSE))</f>
        <v/>
      </c>
      <c r="AF92" s="160" t="str">
        <f>IF(AF91="","",VLOOKUP(AF91,'様式9-② シフト記号表'!$C$6:$L$47,10,FALSE))</f>
        <v/>
      </c>
      <c r="AG92" s="160" t="str">
        <f>IF(AG91="","",VLOOKUP(AG91,'様式9-② シフト記号表'!$C$6:$L$47,10,FALSE))</f>
        <v/>
      </c>
      <c r="AH92" s="160" t="str">
        <f>IF(AH91="","",VLOOKUP(AH91,'様式9-② シフト記号表'!$C$6:$L$47,10,FALSE))</f>
        <v/>
      </c>
      <c r="AI92" s="160" t="str">
        <f>IF(AI91="","",VLOOKUP(AI91,'様式9-② シフト記号表'!$C$6:$L$47,10,FALSE))</f>
        <v/>
      </c>
      <c r="AJ92" s="161" t="str">
        <f>IF(AJ91="","",VLOOKUP(AJ91,'様式9-② シフト記号表'!$C$6:$L$47,10,FALSE))</f>
        <v/>
      </c>
      <c r="AK92" s="159" t="str">
        <f>IF(AK91="","",VLOOKUP(AK91,'様式9-② シフト記号表'!$C$6:$L$47,10,FALSE))</f>
        <v/>
      </c>
      <c r="AL92" s="160" t="str">
        <f>IF(AL91="","",VLOOKUP(AL91,'様式9-② シフト記号表'!$C$6:$L$47,10,FALSE))</f>
        <v/>
      </c>
      <c r="AM92" s="160" t="str">
        <f>IF(AM91="","",VLOOKUP(AM91,'様式9-② シフト記号表'!$C$6:$L$47,10,FALSE))</f>
        <v/>
      </c>
      <c r="AN92" s="160" t="str">
        <f>IF(AN91="","",VLOOKUP(AN91,'様式9-② シフト記号表'!$C$6:$L$47,10,FALSE))</f>
        <v/>
      </c>
      <c r="AO92" s="160" t="str">
        <f>IF(AO91="","",VLOOKUP(AO91,'様式9-② シフト記号表'!$C$6:$L$47,10,FALSE))</f>
        <v/>
      </c>
      <c r="AP92" s="160" t="str">
        <f>IF(AP91="","",VLOOKUP(AP91,'様式9-② シフト記号表'!$C$6:$L$47,10,FALSE))</f>
        <v/>
      </c>
      <c r="AQ92" s="161" t="str">
        <f>IF(AQ91="","",VLOOKUP(AQ91,'様式9-② シフト記号表'!$C$6:$L$47,10,FALSE))</f>
        <v/>
      </c>
      <c r="AR92" s="159" t="str">
        <f>IF(AR91="","",VLOOKUP(AR91,'様式9-② シフト記号表'!$C$6:$L$47,10,FALSE))</f>
        <v/>
      </c>
      <c r="AS92" s="160" t="str">
        <f>IF(AS91="","",VLOOKUP(AS91,'様式9-② シフト記号表'!$C$6:$L$47,10,FALSE))</f>
        <v/>
      </c>
      <c r="AT92" s="160" t="str">
        <f>IF(AT91="","",VLOOKUP(AT91,'様式9-② シフト記号表'!$C$6:$L$47,10,FALSE))</f>
        <v/>
      </c>
      <c r="AU92" s="160" t="str">
        <f>IF(AU91="","",VLOOKUP(AU91,'様式9-② シフト記号表'!$C$6:$L$47,10,FALSE))</f>
        <v/>
      </c>
      <c r="AV92" s="160" t="str">
        <f>IF(AV91="","",VLOOKUP(AV91,'様式9-② シフト記号表'!$C$6:$L$47,10,FALSE))</f>
        <v/>
      </c>
      <c r="AW92" s="160" t="str">
        <f>IF(AW91="","",VLOOKUP(AW91,'様式9-② シフト記号表'!$C$6:$L$47,10,FALSE))</f>
        <v/>
      </c>
      <c r="AX92" s="161" t="str">
        <f>IF(AX91="","",VLOOKUP(AX91,'様式9-② シフト記号表'!$C$6:$L$47,10,FALSE))</f>
        <v/>
      </c>
      <c r="AY92" s="159" t="str">
        <f>IF(AY91="","",VLOOKUP(AY91,'様式9-② シフト記号表'!$C$6:$L$47,10,FALSE))</f>
        <v/>
      </c>
      <c r="AZ92" s="160" t="str">
        <f>IF(AZ91="","",VLOOKUP(AZ91,'様式9-② シフト記号表'!$C$6:$L$47,10,FALSE))</f>
        <v/>
      </c>
      <c r="BA92" s="160" t="str">
        <f>IF(BA91="","",VLOOKUP(BA91,'様式9-② シフト記号表'!$C$6:$L$47,10,FALSE))</f>
        <v/>
      </c>
      <c r="BB92" s="603">
        <f>IF($BE$3="４週",SUM(W92:AX92),IF($BE$3="暦月",SUM(W92:BA92),""))</f>
        <v>0</v>
      </c>
      <c r="BC92" s="604"/>
      <c r="BD92" s="605">
        <f>IF($BE$3="４週",BB92/4,IF($BE$3="暦月",(BB92/($BE$8/7)),""))</f>
        <v>0</v>
      </c>
      <c r="BE92" s="604"/>
      <c r="BF92" s="600"/>
      <c r="BG92" s="601"/>
      <c r="BH92" s="601"/>
      <c r="BI92" s="601"/>
      <c r="BJ92" s="602"/>
    </row>
    <row r="93" spans="2:62" ht="20.25" customHeight="1" x14ac:dyDescent="0.4">
      <c r="B93" s="586">
        <f>B91+1</f>
        <v>39</v>
      </c>
      <c r="C93" s="588"/>
      <c r="D93" s="589"/>
      <c r="E93" s="149"/>
      <c r="F93" s="150"/>
      <c r="G93" s="149"/>
      <c r="H93" s="150"/>
      <c r="I93" s="592"/>
      <c r="J93" s="593"/>
      <c r="K93" s="596"/>
      <c r="L93" s="597"/>
      <c r="M93" s="597"/>
      <c r="N93" s="589"/>
      <c r="O93" s="565"/>
      <c r="P93" s="566"/>
      <c r="Q93" s="566"/>
      <c r="R93" s="566"/>
      <c r="S93" s="567"/>
      <c r="T93" s="170" t="s">
        <v>18</v>
      </c>
      <c r="U93" s="115"/>
      <c r="V93" s="116"/>
      <c r="W93" s="102"/>
      <c r="X93" s="103"/>
      <c r="Y93" s="103"/>
      <c r="Z93" s="103"/>
      <c r="AA93" s="103"/>
      <c r="AB93" s="103"/>
      <c r="AC93" s="104"/>
      <c r="AD93" s="102"/>
      <c r="AE93" s="103"/>
      <c r="AF93" s="103"/>
      <c r="AG93" s="103"/>
      <c r="AH93" s="103"/>
      <c r="AI93" s="103"/>
      <c r="AJ93" s="104"/>
      <c r="AK93" s="102"/>
      <c r="AL93" s="103"/>
      <c r="AM93" s="103"/>
      <c r="AN93" s="103"/>
      <c r="AO93" s="103"/>
      <c r="AP93" s="103"/>
      <c r="AQ93" s="104"/>
      <c r="AR93" s="102"/>
      <c r="AS93" s="103"/>
      <c r="AT93" s="103"/>
      <c r="AU93" s="103"/>
      <c r="AV93" s="103"/>
      <c r="AW93" s="103"/>
      <c r="AX93" s="104"/>
      <c r="AY93" s="102"/>
      <c r="AZ93" s="103"/>
      <c r="BA93" s="105"/>
      <c r="BB93" s="571"/>
      <c r="BC93" s="572"/>
      <c r="BD93" s="573"/>
      <c r="BE93" s="574"/>
      <c r="BF93" s="575"/>
      <c r="BG93" s="576"/>
      <c r="BH93" s="576"/>
      <c r="BI93" s="576"/>
      <c r="BJ93" s="577"/>
    </row>
    <row r="94" spans="2:62" ht="20.25" customHeight="1" x14ac:dyDescent="0.4">
      <c r="B94" s="606"/>
      <c r="C94" s="607"/>
      <c r="D94" s="608"/>
      <c r="E94" s="181"/>
      <c r="F94" s="182">
        <f>C93</f>
        <v>0</v>
      </c>
      <c r="G94" s="181"/>
      <c r="H94" s="182">
        <f>I93</f>
        <v>0</v>
      </c>
      <c r="I94" s="609"/>
      <c r="J94" s="610"/>
      <c r="K94" s="611"/>
      <c r="L94" s="612"/>
      <c r="M94" s="612"/>
      <c r="N94" s="608"/>
      <c r="O94" s="565"/>
      <c r="P94" s="566"/>
      <c r="Q94" s="566"/>
      <c r="R94" s="566"/>
      <c r="S94" s="567"/>
      <c r="T94" s="171" t="s">
        <v>132</v>
      </c>
      <c r="U94" s="117"/>
      <c r="V94" s="172"/>
      <c r="W94" s="159" t="str">
        <f>IF(W93="","",VLOOKUP(W93,'様式9-② シフト記号表'!$C$6:$L$47,10,FALSE))</f>
        <v/>
      </c>
      <c r="X94" s="160" t="str">
        <f>IF(X93="","",VLOOKUP(X93,'様式9-② シフト記号表'!$C$6:$L$47,10,FALSE))</f>
        <v/>
      </c>
      <c r="Y94" s="160" t="str">
        <f>IF(Y93="","",VLOOKUP(Y93,'様式9-② シフト記号表'!$C$6:$L$47,10,FALSE))</f>
        <v/>
      </c>
      <c r="Z94" s="160" t="str">
        <f>IF(Z93="","",VLOOKUP(Z93,'様式9-② シフト記号表'!$C$6:$L$47,10,FALSE))</f>
        <v/>
      </c>
      <c r="AA94" s="160" t="str">
        <f>IF(AA93="","",VLOOKUP(AA93,'様式9-② シフト記号表'!$C$6:$L$47,10,FALSE))</f>
        <v/>
      </c>
      <c r="AB94" s="160" t="str">
        <f>IF(AB93="","",VLOOKUP(AB93,'様式9-② シフト記号表'!$C$6:$L$47,10,FALSE))</f>
        <v/>
      </c>
      <c r="AC94" s="161" t="str">
        <f>IF(AC93="","",VLOOKUP(AC93,'様式9-② シフト記号表'!$C$6:$L$47,10,FALSE))</f>
        <v/>
      </c>
      <c r="AD94" s="159" t="str">
        <f>IF(AD93="","",VLOOKUP(AD93,'様式9-② シフト記号表'!$C$6:$L$47,10,FALSE))</f>
        <v/>
      </c>
      <c r="AE94" s="160" t="str">
        <f>IF(AE93="","",VLOOKUP(AE93,'様式9-② シフト記号表'!$C$6:$L$47,10,FALSE))</f>
        <v/>
      </c>
      <c r="AF94" s="160" t="str">
        <f>IF(AF93="","",VLOOKUP(AF93,'様式9-② シフト記号表'!$C$6:$L$47,10,FALSE))</f>
        <v/>
      </c>
      <c r="AG94" s="160" t="str">
        <f>IF(AG93="","",VLOOKUP(AG93,'様式9-② シフト記号表'!$C$6:$L$47,10,FALSE))</f>
        <v/>
      </c>
      <c r="AH94" s="160" t="str">
        <f>IF(AH93="","",VLOOKUP(AH93,'様式9-② シフト記号表'!$C$6:$L$47,10,FALSE))</f>
        <v/>
      </c>
      <c r="AI94" s="160" t="str">
        <f>IF(AI93="","",VLOOKUP(AI93,'様式9-② シフト記号表'!$C$6:$L$47,10,FALSE))</f>
        <v/>
      </c>
      <c r="AJ94" s="161" t="str">
        <f>IF(AJ93="","",VLOOKUP(AJ93,'様式9-② シフト記号表'!$C$6:$L$47,10,FALSE))</f>
        <v/>
      </c>
      <c r="AK94" s="159" t="str">
        <f>IF(AK93="","",VLOOKUP(AK93,'様式9-② シフト記号表'!$C$6:$L$47,10,FALSE))</f>
        <v/>
      </c>
      <c r="AL94" s="160" t="str">
        <f>IF(AL93="","",VLOOKUP(AL93,'様式9-② シフト記号表'!$C$6:$L$47,10,FALSE))</f>
        <v/>
      </c>
      <c r="AM94" s="160" t="str">
        <f>IF(AM93="","",VLOOKUP(AM93,'様式9-② シフト記号表'!$C$6:$L$47,10,FALSE))</f>
        <v/>
      </c>
      <c r="AN94" s="160" t="str">
        <f>IF(AN93="","",VLOOKUP(AN93,'様式9-② シフト記号表'!$C$6:$L$47,10,FALSE))</f>
        <v/>
      </c>
      <c r="AO94" s="160" t="str">
        <f>IF(AO93="","",VLOOKUP(AO93,'様式9-② シフト記号表'!$C$6:$L$47,10,FALSE))</f>
        <v/>
      </c>
      <c r="AP94" s="160" t="str">
        <f>IF(AP93="","",VLOOKUP(AP93,'様式9-② シフト記号表'!$C$6:$L$47,10,FALSE))</f>
        <v/>
      </c>
      <c r="AQ94" s="161" t="str">
        <f>IF(AQ93="","",VLOOKUP(AQ93,'様式9-② シフト記号表'!$C$6:$L$47,10,FALSE))</f>
        <v/>
      </c>
      <c r="AR94" s="159" t="str">
        <f>IF(AR93="","",VLOOKUP(AR93,'様式9-② シフト記号表'!$C$6:$L$47,10,FALSE))</f>
        <v/>
      </c>
      <c r="AS94" s="160" t="str">
        <f>IF(AS93="","",VLOOKUP(AS93,'様式9-② シフト記号表'!$C$6:$L$47,10,FALSE))</f>
        <v/>
      </c>
      <c r="AT94" s="160" t="str">
        <f>IF(AT93="","",VLOOKUP(AT93,'様式9-② シフト記号表'!$C$6:$L$47,10,FALSE))</f>
        <v/>
      </c>
      <c r="AU94" s="160" t="str">
        <f>IF(AU93="","",VLOOKUP(AU93,'様式9-② シフト記号表'!$C$6:$L$47,10,FALSE))</f>
        <v/>
      </c>
      <c r="AV94" s="160" t="str">
        <f>IF(AV93="","",VLOOKUP(AV93,'様式9-② シフト記号表'!$C$6:$L$47,10,FALSE))</f>
        <v/>
      </c>
      <c r="AW94" s="160" t="str">
        <f>IF(AW93="","",VLOOKUP(AW93,'様式9-② シフト記号表'!$C$6:$L$47,10,FALSE))</f>
        <v/>
      </c>
      <c r="AX94" s="161" t="str">
        <f>IF(AX93="","",VLOOKUP(AX93,'様式9-② シフト記号表'!$C$6:$L$47,10,FALSE))</f>
        <v/>
      </c>
      <c r="AY94" s="159" t="str">
        <f>IF(AY93="","",VLOOKUP(AY93,'様式9-② シフト記号表'!$C$6:$L$47,10,FALSE))</f>
        <v/>
      </c>
      <c r="AZ94" s="160" t="str">
        <f>IF(AZ93="","",VLOOKUP(AZ93,'様式9-② シフト記号表'!$C$6:$L$47,10,FALSE))</f>
        <v/>
      </c>
      <c r="BA94" s="160" t="str">
        <f>IF(BA93="","",VLOOKUP(BA93,'様式9-② シフト記号表'!$C$6:$L$47,10,FALSE))</f>
        <v/>
      </c>
      <c r="BB94" s="603">
        <f>IF($BE$3="４週",SUM(W94:AX94),IF($BE$3="暦月",SUM(W94:BA94),""))</f>
        <v>0</v>
      </c>
      <c r="BC94" s="604"/>
      <c r="BD94" s="605">
        <f>IF($BE$3="４週",BB94/4,IF($BE$3="暦月",(BB94/($BE$8/7)),""))</f>
        <v>0</v>
      </c>
      <c r="BE94" s="604"/>
      <c r="BF94" s="600"/>
      <c r="BG94" s="601"/>
      <c r="BH94" s="601"/>
      <c r="BI94" s="601"/>
      <c r="BJ94" s="602"/>
    </row>
    <row r="95" spans="2:62" ht="20.25" customHeight="1" x14ac:dyDescent="0.4">
      <c r="B95" s="586">
        <f>B93+1</f>
        <v>40</v>
      </c>
      <c r="C95" s="588"/>
      <c r="D95" s="589"/>
      <c r="E95" s="149"/>
      <c r="F95" s="150"/>
      <c r="G95" s="149"/>
      <c r="H95" s="150"/>
      <c r="I95" s="592"/>
      <c r="J95" s="593"/>
      <c r="K95" s="596"/>
      <c r="L95" s="597"/>
      <c r="M95" s="597"/>
      <c r="N95" s="589"/>
      <c r="O95" s="565"/>
      <c r="P95" s="566"/>
      <c r="Q95" s="566"/>
      <c r="R95" s="566"/>
      <c r="S95" s="567"/>
      <c r="T95" s="170" t="s">
        <v>18</v>
      </c>
      <c r="U95" s="115"/>
      <c r="V95" s="116"/>
      <c r="W95" s="102"/>
      <c r="X95" s="103"/>
      <c r="Y95" s="103"/>
      <c r="Z95" s="103"/>
      <c r="AA95" s="103"/>
      <c r="AB95" s="103"/>
      <c r="AC95" s="104"/>
      <c r="AD95" s="102"/>
      <c r="AE95" s="103"/>
      <c r="AF95" s="103"/>
      <c r="AG95" s="103"/>
      <c r="AH95" s="103"/>
      <c r="AI95" s="103"/>
      <c r="AJ95" s="104"/>
      <c r="AK95" s="102"/>
      <c r="AL95" s="103"/>
      <c r="AM95" s="103"/>
      <c r="AN95" s="103"/>
      <c r="AO95" s="103"/>
      <c r="AP95" s="103"/>
      <c r="AQ95" s="104"/>
      <c r="AR95" s="102"/>
      <c r="AS95" s="103"/>
      <c r="AT95" s="103"/>
      <c r="AU95" s="103"/>
      <c r="AV95" s="103"/>
      <c r="AW95" s="103"/>
      <c r="AX95" s="104"/>
      <c r="AY95" s="102"/>
      <c r="AZ95" s="103"/>
      <c r="BA95" s="105"/>
      <c r="BB95" s="571"/>
      <c r="BC95" s="572"/>
      <c r="BD95" s="573"/>
      <c r="BE95" s="574"/>
      <c r="BF95" s="575"/>
      <c r="BG95" s="576"/>
      <c r="BH95" s="576"/>
      <c r="BI95" s="576"/>
      <c r="BJ95" s="577"/>
    </row>
    <row r="96" spans="2:62" ht="20.25" customHeight="1" x14ac:dyDescent="0.4">
      <c r="B96" s="606"/>
      <c r="C96" s="607"/>
      <c r="D96" s="608"/>
      <c r="E96" s="181"/>
      <c r="F96" s="182">
        <f>C95</f>
        <v>0</v>
      </c>
      <c r="G96" s="181"/>
      <c r="H96" s="182">
        <f>I95</f>
        <v>0</v>
      </c>
      <c r="I96" s="609"/>
      <c r="J96" s="610"/>
      <c r="K96" s="611"/>
      <c r="L96" s="612"/>
      <c r="M96" s="612"/>
      <c r="N96" s="608"/>
      <c r="O96" s="565"/>
      <c r="P96" s="566"/>
      <c r="Q96" s="566"/>
      <c r="R96" s="566"/>
      <c r="S96" s="567"/>
      <c r="T96" s="171" t="s">
        <v>132</v>
      </c>
      <c r="U96" s="117"/>
      <c r="V96" s="172"/>
      <c r="W96" s="159" t="str">
        <f>IF(W95="","",VLOOKUP(W95,'様式9-② シフト記号表'!$C$6:$L$47,10,FALSE))</f>
        <v/>
      </c>
      <c r="X96" s="160" t="str">
        <f>IF(X95="","",VLOOKUP(X95,'様式9-② シフト記号表'!$C$6:$L$47,10,FALSE))</f>
        <v/>
      </c>
      <c r="Y96" s="160" t="str">
        <f>IF(Y95="","",VLOOKUP(Y95,'様式9-② シフト記号表'!$C$6:$L$47,10,FALSE))</f>
        <v/>
      </c>
      <c r="Z96" s="160" t="str">
        <f>IF(Z95="","",VLOOKUP(Z95,'様式9-② シフト記号表'!$C$6:$L$47,10,FALSE))</f>
        <v/>
      </c>
      <c r="AA96" s="160" t="str">
        <f>IF(AA95="","",VLOOKUP(AA95,'様式9-② シフト記号表'!$C$6:$L$47,10,FALSE))</f>
        <v/>
      </c>
      <c r="AB96" s="160" t="str">
        <f>IF(AB95="","",VLOOKUP(AB95,'様式9-② シフト記号表'!$C$6:$L$47,10,FALSE))</f>
        <v/>
      </c>
      <c r="AC96" s="161" t="str">
        <f>IF(AC95="","",VLOOKUP(AC95,'様式9-② シフト記号表'!$C$6:$L$47,10,FALSE))</f>
        <v/>
      </c>
      <c r="AD96" s="159" t="str">
        <f>IF(AD95="","",VLOOKUP(AD95,'様式9-② シフト記号表'!$C$6:$L$47,10,FALSE))</f>
        <v/>
      </c>
      <c r="AE96" s="160" t="str">
        <f>IF(AE95="","",VLOOKUP(AE95,'様式9-② シフト記号表'!$C$6:$L$47,10,FALSE))</f>
        <v/>
      </c>
      <c r="AF96" s="160" t="str">
        <f>IF(AF95="","",VLOOKUP(AF95,'様式9-② シフト記号表'!$C$6:$L$47,10,FALSE))</f>
        <v/>
      </c>
      <c r="AG96" s="160" t="str">
        <f>IF(AG95="","",VLOOKUP(AG95,'様式9-② シフト記号表'!$C$6:$L$47,10,FALSE))</f>
        <v/>
      </c>
      <c r="AH96" s="160" t="str">
        <f>IF(AH95="","",VLOOKUP(AH95,'様式9-② シフト記号表'!$C$6:$L$47,10,FALSE))</f>
        <v/>
      </c>
      <c r="AI96" s="160" t="str">
        <f>IF(AI95="","",VLOOKUP(AI95,'様式9-② シフト記号表'!$C$6:$L$47,10,FALSE))</f>
        <v/>
      </c>
      <c r="AJ96" s="161" t="str">
        <f>IF(AJ95="","",VLOOKUP(AJ95,'様式9-② シフト記号表'!$C$6:$L$47,10,FALSE))</f>
        <v/>
      </c>
      <c r="AK96" s="159" t="str">
        <f>IF(AK95="","",VLOOKUP(AK95,'様式9-② シフト記号表'!$C$6:$L$47,10,FALSE))</f>
        <v/>
      </c>
      <c r="AL96" s="160" t="str">
        <f>IF(AL95="","",VLOOKUP(AL95,'様式9-② シフト記号表'!$C$6:$L$47,10,FALSE))</f>
        <v/>
      </c>
      <c r="AM96" s="160" t="str">
        <f>IF(AM95="","",VLOOKUP(AM95,'様式9-② シフト記号表'!$C$6:$L$47,10,FALSE))</f>
        <v/>
      </c>
      <c r="AN96" s="160" t="str">
        <f>IF(AN95="","",VLOOKUP(AN95,'様式9-② シフト記号表'!$C$6:$L$47,10,FALSE))</f>
        <v/>
      </c>
      <c r="AO96" s="160" t="str">
        <f>IF(AO95="","",VLOOKUP(AO95,'様式9-② シフト記号表'!$C$6:$L$47,10,FALSE))</f>
        <v/>
      </c>
      <c r="AP96" s="160" t="str">
        <f>IF(AP95="","",VLOOKUP(AP95,'様式9-② シフト記号表'!$C$6:$L$47,10,FALSE))</f>
        <v/>
      </c>
      <c r="AQ96" s="161" t="str">
        <f>IF(AQ95="","",VLOOKUP(AQ95,'様式9-② シフト記号表'!$C$6:$L$47,10,FALSE))</f>
        <v/>
      </c>
      <c r="AR96" s="159" t="str">
        <f>IF(AR95="","",VLOOKUP(AR95,'様式9-② シフト記号表'!$C$6:$L$47,10,FALSE))</f>
        <v/>
      </c>
      <c r="AS96" s="160" t="str">
        <f>IF(AS95="","",VLOOKUP(AS95,'様式9-② シフト記号表'!$C$6:$L$47,10,FALSE))</f>
        <v/>
      </c>
      <c r="AT96" s="160" t="str">
        <f>IF(AT95="","",VLOOKUP(AT95,'様式9-② シフト記号表'!$C$6:$L$47,10,FALSE))</f>
        <v/>
      </c>
      <c r="AU96" s="160" t="str">
        <f>IF(AU95="","",VLOOKUP(AU95,'様式9-② シフト記号表'!$C$6:$L$47,10,FALSE))</f>
        <v/>
      </c>
      <c r="AV96" s="160" t="str">
        <f>IF(AV95="","",VLOOKUP(AV95,'様式9-② シフト記号表'!$C$6:$L$47,10,FALSE))</f>
        <v/>
      </c>
      <c r="AW96" s="160" t="str">
        <f>IF(AW95="","",VLOOKUP(AW95,'様式9-② シフト記号表'!$C$6:$L$47,10,FALSE))</f>
        <v/>
      </c>
      <c r="AX96" s="161" t="str">
        <f>IF(AX95="","",VLOOKUP(AX95,'様式9-② シフト記号表'!$C$6:$L$47,10,FALSE))</f>
        <v/>
      </c>
      <c r="AY96" s="159" t="str">
        <f>IF(AY95="","",VLOOKUP(AY95,'様式9-② シフト記号表'!$C$6:$L$47,10,FALSE))</f>
        <v/>
      </c>
      <c r="AZ96" s="160" t="str">
        <f>IF(AZ95="","",VLOOKUP(AZ95,'様式9-② シフト記号表'!$C$6:$L$47,10,FALSE))</f>
        <v/>
      </c>
      <c r="BA96" s="160" t="str">
        <f>IF(BA95="","",VLOOKUP(BA95,'様式9-② シフト記号表'!$C$6:$L$47,10,FALSE))</f>
        <v/>
      </c>
      <c r="BB96" s="603">
        <f>IF($BE$3="４週",SUM(W96:AX96),IF($BE$3="暦月",SUM(W96:BA96),""))</f>
        <v>0</v>
      </c>
      <c r="BC96" s="604"/>
      <c r="BD96" s="605">
        <f>IF($BE$3="４週",BB96/4,IF($BE$3="暦月",(BB96/($BE$8/7)),""))</f>
        <v>0</v>
      </c>
      <c r="BE96" s="604"/>
      <c r="BF96" s="600"/>
      <c r="BG96" s="601"/>
      <c r="BH96" s="601"/>
      <c r="BI96" s="601"/>
      <c r="BJ96" s="602"/>
    </row>
    <row r="97" spans="2:62" ht="20.25" customHeight="1" x14ac:dyDescent="0.4">
      <c r="B97" s="586">
        <f>B95+1</f>
        <v>41</v>
      </c>
      <c r="C97" s="588"/>
      <c r="D97" s="589"/>
      <c r="E97" s="149"/>
      <c r="F97" s="150"/>
      <c r="G97" s="149"/>
      <c r="H97" s="150"/>
      <c r="I97" s="592"/>
      <c r="J97" s="593"/>
      <c r="K97" s="596"/>
      <c r="L97" s="597"/>
      <c r="M97" s="597"/>
      <c r="N97" s="589"/>
      <c r="O97" s="565"/>
      <c r="P97" s="566"/>
      <c r="Q97" s="566"/>
      <c r="R97" s="566"/>
      <c r="S97" s="567"/>
      <c r="T97" s="170" t="s">
        <v>18</v>
      </c>
      <c r="U97" s="115"/>
      <c r="V97" s="116"/>
      <c r="W97" s="102"/>
      <c r="X97" s="103"/>
      <c r="Y97" s="103"/>
      <c r="Z97" s="103"/>
      <c r="AA97" s="103"/>
      <c r="AB97" s="103"/>
      <c r="AC97" s="104"/>
      <c r="AD97" s="102"/>
      <c r="AE97" s="103"/>
      <c r="AF97" s="103"/>
      <c r="AG97" s="103"/>
      <c r="AH97" s="103"/>
      <c r="AI97" s="103"/>
      <c r="AJ97" s="104"/>
      <c r="AK97" s="102"/>
      <c r="AL97" s="103"/>
      <c r="AM97" s="103"/>
      <c r="AN97" s="103"/>
      <c r="AO97" s="103"/>
      <c r="AP97" s="103"/>
      <c r="AQ97" s="104"/>
      <c r="AR97" s="102"/>
      <c r="AS97" s="103"/>
      <c r="AT97" s="103"/>
      <c r="AU97" s="103"/>
      <c r="AV97" s="103"/>
      <c r="AW97" s="103"/>
      <c r="AX97" s="104"/>
      <c r="AY97" s="102"/>
      <c r="AZ97" s="103"/>
      <c r="BA97" s="105"/>
      <c r="BB97" s="571"/>
      <c r="BC97" s="572"/>
      <c r="BD97" s="573"/>
      <c r="BE97" s="574"/>
      <c r="BF97" s="575"/>
      <c r="BG97" s="576"/>
      <c r="BH97" s="576"/>
      <c r="BI97" s="576"/>
      <c r="BJ97" s="577"/>
    </row>
    <row r="98" spans="2:62" ht="20.25" customHeight="1" x14ac:dyDescent="0.4">
      <c r="B98" s="606"/>
      <c r="C98" s="607"/>
      <c r="D98" s="608"/>
      <c r="E98" s="181"/>
      <c r="F98" s="182">
        <f>C97</f>
        <v>0</v>
      </c>
      <c r="G98" s="181"/>
      <c r="H98" s="182">
        <f>I97</f>
        <v>0</v>
      </c>
      <c r="I98" s="609"/>
      <c r="J98" s="610"/>
      <c r="K98" s="611"/>
      <c r="L98" s="612"/>
      <c r="M98" s="612"/>
      <c r="N98" s="608"/>
      <c r="O98" s="565"/>
      <c r="P98" s="566"/>
      <c r="Q98" s="566"/>
      <c r="R98" s="566"/>
      <c r="S98" s="567"/>
      <c r="T98" s="171" t="s">
        <v>132</v>
      </c>
      <c r="U98" s="117"/>
      <c r="V98" s="172"/>
      <c r="W98" s="159" t="str">
        <f>IF(W97="","",VLOOKUP(W97,'様式9-② シフト記号表'!$C$6:$L$47,10,FALSE))</f>
        <v/>
      </c>
      <c r="X98" s="160" t="str">
        <f>IF(X97="","",VLOOKUP(X97,'様式9-② シフト記号表'!$C$6:$L$47,10,FALSE))</f>
        <v/>
      </c>
      <c r="Y98" s="160" t="str">
        <f>IF(Y97="","",VLOOKUP(Y97,'様式9-② シフト記号表'!$C$6:$L$47,10,FALSE))</f>
        <v/>
      </c>
      <c r="Z98" s="160" t="str">
        <f>IF(Z97="","",VLOOKUP(Z97,'様式9-② シフト記号表'!$C$6:$L$47,10,FALSE))</f>
        <v/>
      </c>
      <c r="AA98" s="160" t="str">
        <f>IF(AA97="","",VLOOKUP(AA97,'様式9-② シフト記号表'!$C$6:$L$47,10,FALSE))</f>
        <v/>
      </c>
      <c r="AB98" s="160" t="str">
        <f>IF(AB97="","",VLOOKUP(AB97,'様式9-② シフト記号表'!$C$6:$L$47,10,FALSE))</f>
        <v/>
      </c>
      <c r="AC98" s="161" t="str">
        <f>IF(AC97="","",VLOOKUP(AC97,'様式9-② シフト記号表'!$C$6:$L$47,10,FALSE))</f>
        <v/>
      </c>
      <c r="AD98" s="159" t="str">
        <f>IF(AD97="","",VLOOKUP(AD97,'様式9-② シフト記号表'!$C$6:$L$47,10,FALSE))</f>
        <v/>
      </c>
      <c r="AE98" s="160" t="str">
        <f>IF(AE97="","",VLOOKUP(AE97,'様式9-② シフト記号表'!$C$6:$L$47,10,FALSE))</f>
        <v/>
      </c>
      <c r="AF98" s="160" t="str">
        <f>IF(AF97="","",VLOOKUP(AF97,'様式9-② シフト記号表'!$C$6:$L$47,10,FALSE))</f>
        <v/>
      </c>
      <c r="AG98" s="160" t="str">
        <f>IF(AG97="","",VLOOKUP(AG97,'様式9-② シフト記号表'!$C$6:$L$47,10,FALSE))</f>
        <v/>
      </c>
      <c r="AH98" s="160" t="str">
        <f>IF(AH97="","",VLOOKUP(AH97,'様式9-② シフト記号表'!$C$6:$L$47,10,FALSE))</f>
        <v/>
      </c>
      <c r="AI98" s="160" t="str">
        <f>IF(AI97="","",VLOOKUP(AI97,'様式9-② シフト記号表'!$C$6:$L$47,10,FALSE))</f>
        <v/>
      </c>
      <c r="AJ98" s="161" t="str">
        <f>IF(AJ97="","",VLOOKUP(AJ97,'様式9-② シフト記号表'!$C$6:$L$47,10,FALSE))</f>
        <v/>
      </c>
      <c r="AK98" s="159" t="str">
        <f>IF(AK97="","",VLOOKUP(AK97,'様式9-② シフト記号表'!$C$6:$L$47,10,FALSE))</f>
        <v/>
      </c>
      <c r="AL98" s="160" t="str">
        <f>IF(AL97="","",VLOOKUP(AL97,'様式9-② シフト記号表'!$C$6:$L$47,10,FALSE))</f>
        <v/>
      </c>
      <c r="AM98" s="160" t="str">
        <f>IF(AM97="","",VLOOKUP(AM97,'様式9-② シフト記号表'!$C$6:$L$47,10,FALSE))</f>
        <v/>
      </c>
      <c r="AN98" s="160" t="str">
        <f>IF(AN97="","",VLOOKUP(AN97,'様式9-② シフト記号表'!$C$6:$L$47,10,FALSE))</f>
        <v/>
      </c>
      <c r="AO98" s="160" t="str">
        <f>IF(AO97="","",VLOOKUP(AO97,'様式9-② シフト記号表'!$C$6:$L$47,10,FALSE))</f>
        <v/>
      </c>
      <c r="AP98" s="160" t="str">
        <f>IF(AP97="","",VLOOKUP(AP97,'様式9-② シフト記号表'!$C$6:$L$47,10,FALSE))</f>
        <v/>
      </c>
      <c r="AQ98" s="161" t="str">
        <f>IF(AQ97="","",VLOOKUP(AQ97,'様式9-② シフト記号表'!$C$6:$L$47,10,FALSE))</f>
        <v/>
      </c>
      <c r="AR98" s="159" t="str">
        <f>IF(AR97="","",VLOOKUP(AR97,'様式9-② シフト記号表'!$C$6:$L$47,10,FALSE))</f>
        <v/>
      </c>
      <c r="AS98" s="160" t="str">
        <f>IF(AS97="","",VLOOKUP(AS97,'様式9-② シフト記号表'!$C$6:$L$47,10,FALSE))</f>
        <v/>
      </c>
      <c r="AT98" s="160" t="str">
        <f>IF(AT97="","",VLOOKUP(AT97,'様式9-② シフト記号表'!$C$6:$L$47,10,FALSE))</f>
        <v/>
      </c>
      <c r="AU98" s="160" t="str">
        <f>IF(AU97="","",VLOOKUP(AU97,'様式9-② シフト記号表'!$C$6:$L$47,10,FALSE))</f>
        <v/>
      </c>
      <c r="AV98" s="160" t="str">
        <f>IF(AV97="","",VLOOKUP(AV97,'様式9-② シフト記号表'!$C$6:$L$47,10,FALSE))</f>
        <v/>
      </c>
      <c r="AW98" s="160" t="str">
        <f>IF(AW97="","",VLOOKUP(AW97,'様式9-② シフト記号表'!$C$6:$L$47,10,FALSE))</f>
        <v/>
      </c>
      <c r="AX98" s="161" t="str">
        <f>IF(AX97="","",VLOOKUP(AX97,'様式9-② シフト記号表'!$C$6:$L$47,10,FALSE))</f>
        <v/>
      </c>
      <c r="AY98" s="159" t="str">
        <f>IF(AY97="","",VLOOKUP(AY97,'様式9-② シフト記号表'!$C$6:$L$47,10,FALSE))</f>
        <v/>
      </c>
      <c r="AZ98" s="160" t="str">
        <f>IF(AZ97="","",VLOOKUP(AZ97,'様式9-② シフト記号表'!$C$6:$L$47,10,FALSE))</f>
        <v/>
      </c>
      <c r="BA98" s="160" t="str">
        <f>IF(BA97="","",VLOOKUP(BA97,'様式9-② シフト記号表'!$C$6:$L$47,10,FALSE))</f>
        <v/>
      </c>
      <c r="BB98" s="603">
        <f>IF($BE$3="４週",SUM(W98:AX98),IF($BE$3="暦月",SUM(W98:BA98),""))</f>
        <v>0</v>
      </c>
      <c r="BC98" s="604"/>
      <c r="BD98" s="605">
        <f>IF($BE$3="４週",BB98/4,IF($BE$3="暦月",(BB98/($BE$8/7)),""))</f>
        <v>0</v>
      </c>
      <c r="BE98" s="604"/>
      <c r="BF98" s="600"/>
      <c r="BG98" s="601"/>
      <c r="BH98" s="601"/>
      <c r="BI98" s="601"/>
      <c r="BJ98" s="602"/>
    </row>
    <row r="99" spans="2:62" ht="20.25" customHeight="1" x14ac:dyDescent="0.4">
      <c r="B99" s="586">
        <f>B97+1</f>
        <v>42</v>
      </c>
      <c r="C99" s="588"/>
      <c r="D99" s="589"/>
      <c r="E99" s="149"/>
      <c r="F99" s="150"/>
      <c r="G99" s="149"/>
      <c r="H99" s="150"/>
      <c r="I99" s="592"/>
      <c r="J99" s="593"/>
      <c r="K99" s="596"/>
      <c r="L99" s="597"/>
      <c r="M99" s="597"/>
      <c r="N99" s="589"/>
      <c r="O99" s="565"/>
      <c r="P99" s="566"/>
      <c r="Q99" s="566"/>
      <c r="R99" s="566"/>
      <c r="S99" s="567"/>
      <c r="T99" s="170" t="s">
        <v>18</v>
      </c>
      <c r="U99" s="115"/>
      <c r="V99" s="116"/>
      <c r="W99" s="102"/>
      <c r="X99" s="103"/>
      <c r="Y99" s="103"/>
      <c r="Z99" s="103"/>
      <c r="AA99" s="103"/>
      <c r="AB99" s="103"/>
      <c r="AC99" s="104"/>
      <c r="AD99" s="102"/>
      <c r="AE99" s="103"/>
      <c r="AF99" s="103"/>
      <c r="AG99" s="103"/>
      <c r="AH99" s="103"/>
      <c r="AI99" s="103"/>
      <c r="AJ99" s="104"/>
      <c r="AK99" s="102"/>
      <c r="AL99" s="103"/>
      <c r="AM99" s="103"/>
      <c r="AN99" s="103"/>
      <c r="AO99" s="103"/>
      <c r="AP99" s="103"/>
      <c r="AQ99" s="104"/>
      <c r="AR99" s="102"/>
      <c r="AS99" s="103"/>
      <c r="AT99" s="103"/>
      <c r="AU99" s="103"/>
      <c r="AV99" s="103"/>
      <c r="AW99" s="103"/>
      <c r="AX99" s="104"/>
      <c r="AY99" s="102"/>
      <c r="AZ99" s="103"/>
      <c r="BA99" s="105"/>
      <c r="BB99" s="571"/>
      <c r="BC99" s="572"/>
      <c r="BD99" s="573"/>
      <c r="BE99" s="574"/>
      <c r="BF99" s="575"/>
      <c r="BG99" s="576"/>
      <c r="BH99" s="576"/>
      <c r="BI99" s="576"/>
      <c r="BJ99" s="577"/>
    </row>
    <row r="100" spans="2:62" ht="20.25" customHeight="1" x14ac:dyDescent="0.4">
      <c r="B100" s="606"/>
      <c r="C100" s="607"/>
      <c r="D100" s="608"/>
      <c r="E100" s="181"/>
      <c r="F100" s="182">
        <f>C99</f>
        <v>0</v>
      </c>
      <c r="G100" s="181"/>
      <c r="H100" s="182">
        <f>I99</f>
        <v>0</v>
      </c>
      <c r="I100" s="609"/>
      <c r="J100" s="610"/>
      <c r="K100" s="611"/>
      <c r="L100" s="612"/>
      <c r="M100" s="612"/>
      <c r="N100" s="608"/>
      <c r="O100" s="565"/>
      <c r="P100" s="566"/>
      <c r="Q100" s="566"/>
      <c r="R100" s="566"/>
      <c r="S100" s="567"/>
      <c r="T100" s="171" t="s">
        <v>132</v>
      </c>
      <c r="U100" s="117"/>
      <c r="V100" s="172"/>
      <c r="W100" s="159" t="str">
        <f>IF(W99="","",VLOOKUP(W99,'様式9-② シフト記号表'!$C$6:$L$47,10,FALSE))</f>
        <v/>
      </c>
      <c r="X100" s="160" t="str">
        <f>IF(X99="","",VLOOKUP(X99,'様式9-② シフト記号表'!$C$6:$L$47,10,FALSE))</f>
        <v/>
      </c>
      <c r="Y100" s="160" t="str">
        <f>IF(Y99="","",VLOOKUP(Y99,'様式9-② シフト記号表'!$C$6:$L$47,10,FALSE))</f>
        <v/>
      </c>
      <c r="Z100" s="160" t="str">
        <f>IF(Z99="","",VLOOKUP(Z99,'様式9-② シフト記号表'!$C$6:$L$47,10,FALSE))</f>
        <v/>
      </c>
      <c r="AA100" s="160" t="str">
        <f>IF(AA99="","",VLOOKUP(AA99,'様式9-② シフト記号表'!$C$6:$L$47,10,FALSE))</f>
        <v/>
      </c>
      <c r="AB100" s="160" t="str">
        <f>IF(AB99="","",VLOOKUP(AB99,'様式9-② シフト記号表'!$C$6:$L$47,10,FALSE))</f>
        <v/>
      </c>
      <c r="AC100" s="161" t="str">
        <f>IF(AC99="","",VLOOKUP(AC99,'様式9-② シフト記号表'!$C$6:$L$47,10,FALSE))</f>
        <v/>
      </c>
      <c r="AD100" s="159" t="str">
        <f>IF(AD99="","",VLOOKUP(AD99,'様式9-② シフト記号表'!$C$6:$L$47,10,FALSE))</f>
        <v/>
      </c>
      <c r="AE100" s="160" t="str">
        <f>IF(AE99="","",VLOOKUP(AE99,'様式9-② シフト記号表'!$C$6:$L$47,10,FALSE))</f>
        <v/>
      </c>
      <c r="AF100" s="160" t="str">
        <f>IF(AF99="","",VLOOKUP(AF99,'様式9-② シフト記号表'!$C$6:$L$47,10,FALSE))</f>
        <v/>
      </c>
      <c r="AG100" s="160" t="str">
        <f>IF(AG99="","",VLOOKUP(AG99,'様式9-② シフト記号表'!$C$6:$L$47,10,FALSE))</f>
        <v/>
      </c>
      <c r="AH100" s="160" t="str">
        <f>IF(AH99="","",VLOOKUP(AH99,'様式9-② シフト記号表'!$C$6:$L$47,10,FALSE))</f>
        <v/>
      </c>
      <c r="AI100" s="160" t="str">
        <f>IF(AI99="","",VLOOKUP(AI99,'様式9-② シフト記号表'!$C$6:$L$47,10,FALSE))</f>
        <v/>
      </c>
      <c r="AJ100" s="161" t="str">
        <f>IF(AJ99="","",VLOOKUP(AJ99,'様式9-② シフト記号表'!$C$6:$L$47,10,FALSE))</f>
        <v/>
      </c>
      <c r="AK100" s="159" t="str">
        <f>IF(AK99="","",VLOOKUP(AK99,'様式9-② シフト記号表'!$C$6:$L$47,10,FALSE))</f>
        <v/>
      </c>
      <c r="AL100" s="160" t="str">
        <f>IF(AL99="","",VLOOKUP(AL99,'様式9-② シフト記号表'!$C$6:$L$47,10,FALSE))</f>
        <v/>
      </c>
      <c r="AM100" s="160" t="str">
        <f>IF(AM99="","",VLOOKUP(AM99,'様式9-② シフト記号表'!$C$6:$L$47,10,FALSE))</f>
        <v/>
      </c>
      <c r="AN100" s="160" t="str">
        <f>IF(AN99="","",VLOOKUP(AN99,'様式9-② シフト記号表'!$C$6:$L$47,10,FALSE))</f>
        <v/>
      </c>
      <c r="AO100" s="160" t="str">
        <f>IF(AO99="","",VLOOKUP(AO99,'様式9-② シフト記号表'!$C$6:$L$47,10,FALSE))</f>
        <v/>
      </c>
      <c r="AP100" s="160" t="str">
        <f>IF(AP99="","",VLOOKUP(AP99,'様式9-② シフト記号表'!$C$6:$L$47,10,FALSE))</f>
        <v/>
      </c>
      <c r="AQ100" s="161" t="str">
        <f>IF(AQ99="","",VLOOKUP(AQ99,'様式9-② シフト記号表'!$C$6:$L$47,10,FALSE))</f>
        <v/>
      </c>
      <c r="AR100" s="159" t="str">
        <f>IF(AR99="","",VLOOKUP(AR99,'様式9-② シフト記号表'!$C$6:$L$47,10,FALSE))</f>
        <v/>
      </c>
      <c r="AS100" s="160" t="str">
        <f>IF(AS99="","",VLOOKUP(AS99,'様式9-② シフト記号表'!$C$6:$L$47,10,FALSE))</f>
        <v/>
      </c>
      <c r="AT100" s="160" t="str">
        <f>IF(AT99="","",VLOOKUP(AT99,'様式9-② シフト記号表'!$C$6:$L$47,10,FALSE))</f>
        <v/>
      </c>
      <c r="AU100" s="160" t="str">
        <f>IF(AU99="","",VLOOKUP(AU99,'様式9-② シフト記号表'!$C$6:$L$47,10,FALSE))</f>
        <v/>
      </c>
      <c r="AV100" s="160" t="str">
        <f>IF(AV99="","",VLOOKUP(AV99,'様式9-② シフト記号表'!$C$6:$L$47,10,FALSE))</f>
        <v/>
      </c>
      <c r="AW100" s="160" t="str">
        <f>IF(AW99="","",VLOOKUP(AW99,'様式9-② シフト記号表'!$C$6:$L$47,10,FALSE))</f>
        <v/>
      </c>
      <c r="AX100" s="161" t="str">
        <f>IF(AX99="","",VLOOKUP(AX99,'様式9-② シフト記号表'!$C$6:$L$47,10,FALSE))</f>
        <v/>
      </c>
      <c r="AY100" s="159" t="str">
        <f>IF(AY99="","",VLOOKUP(AY99,'様式9-② シフト記号表'!$C$6:$L$47,10,FALSE))</f>
        <v/>
      </c>
      <c r="AZ100" s="160" t="str">
        <f>IF(AZ99="","",VLOOKUP(AZ99,'様式9-② シフト記号表'!$C$6:$L$47,10,FALSE))</f>
        <v/>
      </c>
      <c r="BA100" s="160" t="str">
        <f>IF(BA99="","",VLOOKUP(BA99,'様式9-② シフト記号表'!$C$6:$L$47,10,FALSE))</f>
        <v/>
      </c>
      <c r="BB100" s="603">
        <f>IF($BE$3="４週",SUM(W100:AX100),IF($BE$3="暦月",SUM(W100:BA100),""))</f>
        <v>0</v>
      </c>
      <c r="BC100" s="604"/>
      <c r="BD100" s="605">
        <f>IF($BE$3="４週",BB100/4,IF($BE$3="暦月",(BB100/($BE$8/7)),""))</f>
        <v>0</v>
      </c>
      <c r="BE100" s="604"/>
      <c r="BF100" s="600"/>
      <c r="BG100" s="601"/>
      <c r="BH100" s="601"/>
      <c r="BI100" s="601"/>
      <c r="BJ100" s="602"/>
    </row>
    <row r="101" spans="2:62" ht="20.25" customHeight="1" x14ac:dyDescent="0.4">
      <c r="B101" s="586">
        <f>B99+1</f>
        <v>43</v>
      </c>
      <c r="C101" s="588"/>
      <c r="D101" s="589"/>
      <c r="E101" s="149"/>
      <c r="F101" s="150"/>
      <c r="G101" s="149"/>
      <c r="H101" s="150"/>
      <c r="I101" s="592"/>
      <c r="J101" s="593"/>
      <c r="K101" s="596"/>
      <c r="L101" s="597"/>
      <c r="M101" s="597"/>
      <c r="N101" s="589"/>
      <c r="O101" s="565"/>
      <c r="P101" s="566"/>
      <c r="Q101" s="566"/>
      <c r="R101" s="566"/>
      <c r="S101" s="567"/>
      <c r="T101" s="170" t="s">
        <v>18</v>
      </c>
      <c r="U101" s="115"/>
      <c r="V101" s="116"/>
      <c r="W101" s="102"/>
      <c r="X101" s="103"/>
      <c r="Y101" s="103"/>
      <c r="Z101" s="103"/>
      <c r="AA101" s="103"/>
      <c r="AB101" s="103"/>
      <c r="AC101" s="104"/>
      <c r="AD101" s="102"/>
      <c r="AE101" s="103"/>
      <c r="AF101" s="103"/>
      <c r="AG101" s="103"/>
      <c r="AH101" s="103"/>
      <c r="AI101" s="103"/>
      <c r="AJ101" s="104"/>
      <c r="AK101" s="102"/>
      <c r="AL101" s="103"/>
      <c r="AM101" s="103"/>
      <c r="AN101" s="103"/>
      <c r="AO101" s="103"/>
      <c r="AP101" s="103"/>
      <c r="AQ101" s="104"/>
      <c r="AR101" s="102"/>
      <c r="AS101" s="103"/>
      <c r="AT101" s="103"/>
      <c r="AU101" s="103"/>
      <c r="AV101" s="103"/>
      <c r="AW101" s="103"/>
      <c r="AX101" s="104"/>
      <c r="AY101" s="102"/>
      <c r="AZ101" s="103"/>
      <c r="BA101" s="105"/>
      <c r="BB101" s="571"/>
      <c r="BC101" s="572"/>
      <c r="BD101" s="573"/>
      <c r="BE101" s="574"/>
      <c r="BF101" s="575"/>
      <c r="BG101" s="576"/>
      <c r="BH101" s="576"/>
      <c r="BI101" s="576"/>
      <c r="BJ101" s="577"/>
    </row>
    <row r="102" spans="2:62" ht="20.25" customHeight="1" x14ac:dyDescent="0.4">
      <c r="B102" s="606"/>
      <c r="C102" s="607"/>
      <c r="D102" s="608"/>
      <c r="E102" s="181"/>
      <c r="F102" s="182">
        <f>C101</f>
        <v>0</v>
      </c>
      <c r="G102" s="181"/>
      <c r="H102" s="182">
        <f>I101</f>
        <v>0</v>
      </c>
      <c r="I102" s="609"/>
      <c r="J102" s="610"/>
      <c r="K102" s="611"/>
      <c r="L102" s="612"/>
      <c r="M102" s="612"/>
      <c r="N102" s="608"/>
      <c r="O102" s="565"/>
      <c r="P102" s="566"/>
      <c r="Q102" s="566"/>
      <c r="R102" s="566"/>
      <c r="S102" s="567"/>
      <c r="T102" s="171" t="s">
        <v>132</v>
      </c>
      <c r="U102" s="117"/>
      <c r="V102" s="172"/>
      <c r="W102" s="159" t="str">
        <f>IF(W101="","",VLOOKUP(W101,'様式9-② シフト記号表'!$C$6:$L$47,10,FALSE))</f>
        <v/>
      </c>
      <c r="X102" s="160" t="str">
        <f>IF(X101="","",VLOOKUP(X101,'様式9-② シフト記号表'!$C$6:$L$47,10,FALSE))</f>
        <v/>
      </c>
      <c r="Y102" s="160" t="str">
        <f>IF(Y101="","",VLOOKUP(Y101,'様式9-② シフト記号表'!$C$6:$L$47,10,FALSE))</f>
        <v/>
      </c>
      <c r="Z102" s="160" t="str">
        <f>IF(Z101="","",VLOOKUP(Z101,'様式9-② シフト記号表'!$C$6:$L$47,10,FALSE))</f>
        <v/>
      </c>
      <c r="AA102" s="160" t="str">
        <f>IF(AA101="","",VLOOKUP(AA101,'様式9-② シフト記号表'!$C$6:$L$47,10,FALSE))</f>
        <v/>
      </c>
      <c r="AB102" s="160" t="str">
        <f>IF(AB101="","",VLOOKUP(AB101,'様式9-② シフト記号表'!$C$6:$L$47,10,FALSE))</f>
        <v/>
      </c>
      <c r="AC102" s="161" t="str">
        <f>IF(AC101="","",VLOOKUP(AC101,'様式9-② シフト記号表'!$C$6:$L$47,10,FALSE))</f>
        <v/>
      </c>
      <c r="AD102" s="159" t="str">
        <f>IF(AD101="","",VLOOKUP(AD101,'様式9-② シフト記号表'!$C$6:$L$47,10,FALSE))</f>
        <v/>
      </c>
      <c r="AE102" s="160" t="str">
        <f>IF(AE101="","",VLOOKUP(AE101,'様式9-② シフト記号表'!$C$6:$L$47,10,FALSE))</f>
        <v/>
      </c>
      <c r="AF102" s="160" t="str">
        <f>IF(AF101="","",VLOOKUP(AF101,'様式9-② シフト記号表'!$C$6:$L$47,10,FALSE))</f>
        <v/>
      </c>
      <c r="AG102" s="160" t="str">
        <f>IF(AG101="","",VLOOKUP(AG101,'様式9-② シフト記号表'!$C$6:$L$47,10,FALSE))</f>
        <v/>
      </c>
      <c r="AH102" s="160" t="str">
        <f>IF(AH101="","",VLOOKUP(AH101,'様式9-② シフト記号表'!$C$6:$L$47,10,FALSE))</f>
        <v/>
      </c>
      <c r="AI102" s="160" t="str">
        <f>IF(AI101="","",VLOOKUP(AI101,'様式9-② シフト記号表'!$C$6:$L$47,10,FALSE))</f>
        <v/>
      </c>
      <c r="AJ102" s="161" t="str">
        <f>IF(AJ101="","",VLOOKUP(AJ101,'様式9-② シフト記号表'!$C$6:$L$47,10,FALSE))</f>
        <v/>
      </c>
      <c r="AK102" s="159" t="str">
        <f>IF(AK101="","",VLOOKUP(AK101,'様式9-② シフト記号表'!$C$6:$L$47,10,FALSE))</f>
        <v/>
      </c>
      <c r="AL102" s="160" t="str">
        <f>IF(AL101="","",VLOOKUP(AL101,'様式9-② シフト記号表'!$C$6:$L$47,10,FALSE))</f>
        <v/>
      </c>
      <c r="AM102" s="160" t="str">
        <f>IF(AM101="","",VLOOKUP(AM101,'様式9-② シフト記号表'!$C$6:$L$47,10,FALSE))</f>
        <v/>
      </c>
      <c r="AN102" s="160" t="str">
        <f>IF(AN101="","",VLOOKUP(AN101,'様式9-② シフト記号表'!$C$6:$L$47,10,FALSE))</f>
        <v/>
      </c>
      <c r="AO102" s="160" t="str">
        <f>IF(AO101="","",VLOOKUP(AO101,'様式9-② シフト記号表'!$C$6:$L$47,10,FALSE))</f>
        <v/>
      </c>
      <c r="AP102" s="160" t="str">
        <f>IF(AP101="","",VLOOKUP(AP101,'様式9-② シフト記号表'!$C$6:$L$47,10,FALSE))</f>
        <v/>
      </c>
      <c r="AQ102" s="161" t="str">
        <f>IF(AQ101="","",VLOOKUP(AQ101,'様式9-② シフト記号表'!$C$6:$L$47,10,FALSE))</f>
        <v/>
      </c>
      <c r="AR102" s="159" t="str">
        <f>IF(AR101="","",VLOOKUP(AR101,'様式9-② シフト記号表'!$C$6:$L$47,10,FALSE))</f>
        <v/>
      </c>
      <c r="AS102" s="160" t="str">
        <f>IF(AS101="","",VLOOKUP(AS101,'様式9-② シフト記号表'!$C$6:$L$47,10,FALSE))</f>
        <v/>
      </c>
      <c r="AT102" s="160" t="str">
        <f>IF(AT101="","",VLOOKUP(AT101,'様式9-② シフト記号表'!$C$6:$L$47,10,FALSE))</f>
        <v/>
      </c>
      <c r="AU102" s="160" t="str">
        <f>IF(AU101="","",VLOOKUP(AU101,'様式9-② シフト記号表'!$C$6:$L$47,10,FALSE))</f>
        <v/>
      </c>
      <c r="AV102" s="160" t="str">
        <f>IF(AV101="","",VLOOKUP(AV101,'様式9-② シフト記号表'!$C$6:$L$47,10,FALSE))</f>
        <v/>
      </c>
      <c r="AW102" s="160" t="str">
        <f>IF(AW101="","",VLOOKUP(AW101,'様式9-② シフト記号表'!$C$6:$L$47,10,FALSE))</f>
        <v/>
      </c>
      <c r="AX102" s="161" t="str">
        <f>IF(AX101="","",VLOOKUP(AX101,'様式9-② シフト記号表'!$C$6:$L$47,10,FALSE))</f>
        <v/>
      </c>
      <c r="AY102" s="159" t="str">
        <f>IF(AY101="","",VLOOKUP(AY101,'様式9-② シフト記号表'!$C$6:$L$47,10,FALSE))</f>
        <v/>
      </c>
      <c r="AZ102" s="160" t="str">
        <f>IF(AZ101="","",VLOOKUP(AZ101,'様式9-② シフト記号表'!$C$6:$L$47,10,FALSE))</f>
        <v/>
      </c>
      <c r="BA102" s="160" t="str">
        <f>IF(BA101="","",VLOOKUP(BA101,'様式9-② シフト記号表'!$C$6:$L$47,10,FALSE))</f>
        <v/>
      </c>
      <c r="BB102" s="603">
        <f>IF($BE$3="４週",SUM(W102:AX102),IF($BE$3="暦月",SUM(W102:BA102),""))</f>
        <v>0</v>
      </c>
      <c r="BC102" s="604"/>
      <c r="BD102" s="605">
        <f>IF($BE$3="４週",BB102/4,IF($BE$3="暦月",(BB102/($BE$8/7)),""))</f>
        <v>0</v>
      </c>
      <c r="BE102" s="604"/>
      <c r="BF102" s="600"/>
      <c r="BG102" s="601"/>
      <c r="BH102" s="601"/>
      <c r="BI102" s="601"/>
      <c r="BJ102" s="602"/>
    </row>
    <row r="103" spans="2:62" ht="20.25" customHeight="1" x14ac:dyDescent="0.4">
      <c r="B103" s="586">
        <f>B101+1</f>
        <v>44</v>
      </c>
      <c r="C103" s="588"/>
      <c r="D103" s="589"/>
      <c r="E103" s="149"/>
      <c r="F103" s="150"/>
      <c r="G103" s="149"/>
      <c r="H103" s="150"/>
      <c r="I103" s="592"/>
      <c r="J103" s="593"/>
      <c r="K103" s="596"/>
      <c r="L103" s="597"/>
      <c r="M103" s="597"/>
      <c r="N103" s="589"/>
      <c r="O103" s="565"/>
      <c r="P103" s="566"/>
      <c r="Q103" s="566"/>
      <c r="R103" s="566"/>
      <c r="S103" s="567"/>
      <c r="T103" s="170" t="s">
        <v>18</v>
      </c>
      <c r="U103" s="115"/>
      <c r="V103" s="116"/>
      <c r="W103" s="102"/>
      <c r="X103" s="103"/>
      <c r="Y103" s="103"/>
      <c r="Z103" s="103"/>
      <c r="AA103" s="103"/>
      <c r="AB103" s="103"/>
      <c r="AC103" s="104"/>
      <c r="AD103" s="102"/>
      <c r="AE103" s="103"/>
      <c r="AF103" s="103"/>
      <c r="AG103" s="103"/>
      <c r="AH103" s="103"/>
      <c r="AI103" s="103"/>
      <c r="AJ103" s="104"/>
      <c r="AK103" s="102"/>
      <c r="AL103" s="103"/>
      <c r="AM103" s="103"/>
      <c r="AN103" s="103"/>
      <c r="AO103" s="103"/>
      <c r="AP103" s="103"/>
      <c r="AQ103" s="104"/>
      <c r="AR103" s="102"/>
      <c r="AS103" s="103"/>
      <c r="AT103" s="103"/>
      <c r="AU103" s="103"/>
      <c r="AV103" s="103"/>
      <c r="AW103" s="103"/>
      <c r="AX103" s="104"/>
      <c r="AY103" s="102"/>
      <c r="AZ103" s="103"/>
      <c r="BA103" s="105"/>
      <c r="BB103" s="571"/>
      <c r="BC103" s="572"/>
      <c r="BD103" s="573"/>
      <c r="BE103" s="574"/>
      <c r="BF103" s="575"/>
      <c r="BG103" s="576"/>
      <c r="BH103" s="576"/>
      <c r="BI103" s="576"/>
      <c r="BJ103" s="577"/>
    </row>
    <row r="104" spans="2:62" ht="20.25" customHeight="1" x14ac:dyDescent="0.4">
      <c r="B104" s="606"/>
      <c r="C104" s="607"/>
      <c r="D104" s="608"/>
      <c r="E104" s="181"/>
      <c r="F104" s="182">
        <f>C103</f>
        <v>0</v>
      </c>
      <c r="G104" s="181"/>
      <c r="H104" s="182">
        <f>I103</f>
        <v>0</v>
      </c>
      <c r="I104" s="609"/>
      <c r="J104" s="610"/>
      <c r="K104" s="611"/>
      <c r="L104" s="612"/>
      <c r="M104" s="612"/>
      <c r="N104" s="608"/>
      <c r="O104" s="565"/>
      <c r="P104" s="566"/>
      <c r="Q104" s="566"/>
      <c r="R104" s="566"/>
      <c r="S104" s="567"/>
      <c r="T104" s="171" t="s">
        <v>132</v>
      </c>
      <c r="U104" s="117"/>
      <c r="V104" s="172"/>
      <c r="W104" s="159" t="str">
        <f>IF(W103="","",VLOOKUP(W103,'様式9-② シフト記号表'!$C$6:$L$47,10,FALSE))</f>
        <v/>
      </c>
      <c r="X104" s="160" t="str">
        <f>IF(X103="","",VLOOKUP(X103,'様式9-② シフト記号表'!$C$6:$L$47,10,FALSE))</f>
        <v/>
      </c>
      <c r="Y104" s="160" t="str">
        <f>IF(Y103="","",VLOOKUP(Y103,'様式9-② シフト記号表'!$C$6:$L$47,10,FALSE))</f>
        <v/>
      </c>
      <c r="Z104" s="160" t="str">
        <f>IF(Z103="","",VLOOKUP(Z103,'様式9-② シフト記号表'!$C$6:$L$47,10,FALSE))</f>
        <v/>
      </c>
      <c r="AA104" s="160" t="str">
        <f>IF(AA103="","",VLOOKUP(AA103,'様式9-② シフト記号表'!$C$6:$L$47,10,FALSE))</f>
        <v/>
      </c>
      <c r="AB104" s="160" t="str">
        <f>IF(AB103="","",VLOOKUP(AB103,'様式9-② シフト記号表'!$C$6:$L$47,10,FALSE))</f>
        <v/>
      </c>
      <c r="AC104" s="161" t="str">
        <f>IF(AC103="","",VLOOKUP(AC103,'様式9-② シフト記号表'!$C$6:$L$47,10,FALSE))</f>
        <v/>
      </c>
      <c r="AD104" s="159" t="str">
        <f>IF(AD103="","",VLOOKUP(AD103,'様式9-② シフト記号表'!$C$6:$L$47,10,FALSE))</f>
        <v/>
      </c>
      <c r="AE104" s="160" t="str">
        <f>IF(AE103="","",VLOOKUP(AE103,'様式9-② シフト記号表'!$C$6:$L$47,10,FALSE))</f>
        <v/>
      </c>
      <c r="AF104" s="160" t="str">
        <f>IF(AF103="","",VLOOKUP(AF103,'様式9-② シフト記号表'!$C$6:$L$47,10,FALSE))</f>
        <v/>
      </c>
      <c r="AG104" s="160" t="str">
        <f>IF(AG103="","",VLOOKUP(AG103,'様式9-② シフト記号表'!$C$6:$L$47,10,FALSE))</f>
        <v/>
      </c>
      <c r="AH104" s="160" t="str">
        <f>IF(AH103="","",VLOOKUP(AH103,'様式9-② シフト記号表'!$C$6:$L$47,10,FALSE))</f>
        <v/>
      </c>
      <c r="AI104" s="160" t="str">
        <f>IF(AI103="","",VLOOKUP(AI103,'様式9-② シフト記号表'!$C$6:$L$47,10,FALSE))</f>
        <v/>
      </c>
      <c r="AJ104" s="161" t="str">
        <f>IF(AJ103="","",VLOOKUP(AJ103,'様式9-② シフト記号表'!$C$6:$L$47,10,FALSE))</f>
        <v/>
      </c>
      <c r="AK104" s="159" t="str">
        <f>IF(AK103="","",VLOOKUP(AK103,'様式9-② シフト記号表'!$C$6:$L$47,10,FALSE))</f>
        <v/>
      </c>
      <c r="AL104" s="160" t="str">
        <f>IF(AL103="","",VLOOKUP(AL103,'様式9-② シフト記号表'!$C$6:$L$47,10,FALSE))</f>
        <v/>
      </c>
      <c r="AM104" s="160" t="str">
        <f>IF(AM103="","",VLOOKUP(AM103,'様式9-② シフト記号表'!$C$6:$L$47,10,FALSE))</f>
        <v/>
      </c>
      <c r="AN104" s="160" t="str">
        <f>IF(AN103="","",VLOOKUP(AN103,'様式9-② シフト記号表'!$C$6:$L$47,10,FALSE))</f>
        <v/>
      </c>
      <c r="AO104" s="160" t="str">
        <f>IF(AO103="","",VLOOKUP(AO103,'様式9-② シフト記号表'!$C$6:$L$47,10,FALSE))</f>
        <v/>
      </c>
      <c r="AP104" s="160" t="str">
        <f>IF(AP103="","",VLOOKUP(AP103,'様式9-② シフト記号表'!$C$6:$L$47,10,FALSE))</f>
        <v/>
      </c>
      <c r="AQ104" s="161" t="str">
        <f>IF(AQ103="","",VLOOKUP(AQ103,'様式9-② シフト記号表'!$C$6:$L$47,10,FALSE))</f>
        <v/>
      </c>
      <c r="AR104" s="159" t="str">
        <f>IF(AR103="","",VLOOKUP(AR103,'様式9-② シフト記号表'!$C$6:$L$47,10,FALSE))</f>
        <v/>
      </c>
      <c r="AS104" s="160" t="str">
        <f>IF(AS103="","",VLOOKUP(AS103,'様式9-② シフト記号表'!$C$6:$L$47,10,FALSE))</f>
        <v/>
      </c>
      <c r="AT104" s="160" t="str">
        <f>IF(AT103="","",VLOOKUP(AT103,'様式9-② シフト記号表'!$C$6:$L$47,10,FALSE))</f>
        <v/>
      </c>
      <c r="AU104" s="160" t="str">
        <f>IF(AU103="","",VLOOKUP(AU103,'様式9-② シフト記号表'!$C$6:$L$47,10,FALSE))</f>
        <v/>
      </c>
      <c r="AV104" s="160" t="str">
        <f>IF(AV103="","",VLOOKUP(AV103,'様式9-② シフト記号表'!$C$6:$L$47,10,FALSE))</f>
        <v/>
      </c>
      <c r="AW104" s="160" t="str">
        <f>IF(AW103="","",VLOOKUP(AW103,'様式9-② シフト記号表'!$C$6:$L$47,10,FALSE))</f>
        <v/>
      </c>
      <c r="AX104" s="161" t="str">
        <f>IF(AX103="","",VLOOKUP(AX103,'様式9-② シフト記号表'!$C$6:$L$47,10,FALSE))</f>
        <v/>
      </c>
      <c r="AY104" s="159" t="str">
        <f>IF(AY103="","",VLOOKUP(AY103,'様式9-② シフト記号表'!$C$6:$L$47,10,FALSE))</f>
        <v/>
      </c>
      <c r="AZ104" s="160" t="str">
        <f>IF(AZ103="","",VLOOKUP(AZ103,'様式9-② シフト記号表'!$C$6:$L$47,10,FALSE))</f>
        <v/>
      </c>
      <c r="BA104" s="160" t="str">
        <f>IF(BA103="","",VLOOKUP(BA103,'様式9-② シフト記号表'!$C$6:$L$47,10,FALSE))</f>
        <v/>
      </c>
      <c r="BB104" s="603">
        <f>IF($BE$3="４週",SUM(W104:AX104),IF($BE$3="暦月",SUM(W104:BA104),""))</f>
        <v>0</v>
      </c>
      <c r="BC104" s="604"/>
      <c r="BD104" s="605">
        <f>IF($BE$3="４週",BB104/4,IF($BE$3="暦月",(BB104/($BE$8/7)),""))</f>
        <v>0</v>
      </c>
      <c r="BE104" s="604"/>
      <c r="BF104" s="600"/>
      <c r="BG104" s="601"/>
      <c r="BH104" s="601"/>
      <c r="BI104" s="601"/>
      <c r="BJ104" s="602"/>
    </row>
    <row r="105" spans="2:62" ht="20.25" customHeight="1" x14ac:dyDescent="0.4">
      <c r="B105" s="586">
        <f>B103+1</f>
        <v>45</v>
      </c>
      <c r="C105" s="588"/>
      <c r="D105" s="589"/>
      <c r="E105" s="149"/>
      <c r="F105" s="150"/>
      <c r="G105" s="149"/>
      <c r="H105" s="150"/>
      <c r="I105" s="592"/>
      <c r="J105" s="593"/>
      <c r="K105" s="596"/>
      <c r="L105" s="597"/>
      <c r="M105" s="597"/>
      <c r="N105" s="589"/>
      <c r="O105" s="565"/>
      <c r="P105" s="566"/>
      <c r="Q105" s="566"/>
      <c r="R105" s="566"/>
      <c r="S105" s="567"/>
      <c r="T105" s="170" t="s">
        <v>18</v>
      </c>
      <c r="U105" s="115"/>
      <c r="V105" s="116"/>
      <c r="W105" s="102"/>
      <c r="X105" s="103"/>
      <c r="Y105" s="103"/>
      <c r="Z105" s="103"/>
      <c r="AA105" s="103"/>
      <c r="AB105" s="103"/>
      <c r="AC105" s="104"/>
      <c r="AD105" s="102"/>
      <c r="AE105" s="103"/>
      <c r="AF105" s="103"/>
      <c r="AG105" s="103"/>
      <c r="AH105" s="103"/>
      <c r="AI105" s="103"/>
      <c r="AJ105" s="104"/>
      <c r="AK105" s="102"/>
      <c r="AL105" s="103"/>
      <c r="AM105" s="103"/>
      <c r="AN105" s="103"/>
      <c r="AO105" s="103"/>
      <c r="AP105" s="103"/>
      <c r="AQ105" s="104"/>
      <c r="AR105" s="102"/>
      <c r="AS105" s="103"/>
      <c r="AT105" s="103"/>
      <c r="AU105" s="103"/>
      <c r="AV105" s="103"/>
      <c r="AW105" s="103"/>
      <c r="AX105" s="104"/>
      <c r="AY105" s="102"/>
      <c r="AZ105" s="103"/>
      <c r="BA105" s="105"/>
      <c r="BB105" s="571"/>
      <c r="BC105" s="572"/>
      <c r="BD105" s="573"/>
      <c r="BE105" s="574"/>
      <c r="BF105" s="575"/>
      <c r="BG105" s="576"/>
      <c r="BH105" s="576"/>
      <c r="BI105" s="576"/>
      <c r="BJ105" s="577"/>
    </row>
    <row r="106" spans="2:62" ht="20.25" customHeight="1" x14ac:dyDescent="0.4">
      <c r="B106" s="606"/>
      <c r="C106" s="607"/>
      <c r="D106" s="608"/>
      <c r="E106" s="181"/>
      <c r="F106" s="182">
        <f>C105</f>
        <v>0</v>
      </c>
      <c r="G106" s="181"/>
      <c r="H106" s="182">
        <f>I105</f>
        <v>0</v>
      </c>
      <c r="I106" s="609"/>
      <c r="J106" s="610"/>
      <c r="K106" s="611"/>
      <c r="L106" s="612"/>
      <c r="M106" s="612"/>
      <c r="N106" s="608"/>
      <c r="O106" s="565"/>
      <c r="P106" s="566"/>
      <c r="Q106" s="566"/>
      <c r="R106" s="566"/>
      <c r="S106" s="567"/>
      <c r="T106" s="171" t="s">
        <v>132</v>
      </c>
      <c r="U106" s="117"/>
      <c r="V106" s="172"/>
      <c r="W106" s="159" t="str">
        <f>IF(W105="","",VLOOKUP(W105,'様式9-② シフト記号表'!$C$6:$L$47,10,FALSE))</f>
        <v/>
      </c>
      <c r="X106" s="160" t="str">
        <f>IF(X105="","",VLOOKUP(X105,'様式9-② シフト記号表'!$C$6:$L$47,10,FALSE))</f>
        <v/>
      </c>
      <c r="Y106" s="160" t="str">
        <f>IF(Y105="","",VLOOKUP(Y105,'様式9-② シフト記号表'!$C$6:$L$47,10,FALSE))</f>
        <v/>
      </c>
      <c r="Z106" s="160" t="str">
        <f>IF(Z105="","",VLOOKUP(Z105,'様式9-② シフト記号表'!$C$6:$L$47,10,FALSE))</f>
        <v/>
      </c>
      <c r="AA106" s="160" t="str">
        <f>IF(AA105="","",VLOOKUP(AA105,'様式9-② シフト記号表'!$C$6:$L$47,10,FALSE))</f>
        <v/>
      </c>
      <c r="AB106" s="160" t="str">
        <f>IF(AB105="","",VLOOKUP(AB105,'様式9-② シフト記号表'!$C$6:$L$47,10,FALSE))</f>
        <v/>
      </c>
      <c r="AC106" s="161" t="str">
        <f>IF(AC105="","",VLOOKUP(AC105,'様式9-② シフト記号表'!$C$6:$L$47,10,FALSE))</f>
        <v/>
      </c>
      <c r="AD106" s="159" t="str">
        <f>IF(AD105="","",VLOOKUP(AD105,'様式9-② シフト記号表'!$C$6:$L$47,10,FALSE))</f>
        <v/>
      </c>
      <c r="AE106" s="160" t="str">
        <f>IF(AE105="","",VLOOKUP(AE105,'様式9-② シフト記号表'!$C$6:$L$47,10,FALSE))</f>
        <v/>
      </c>
      <c r="AF106" s="160" t="str">
        <f>IF(AF105="","",VLOOKUP(AF105,'様式9-② シフト記号表'!$C$6:$L$47,10,FALSE))</f>
        <v/>
      </c>
      <c r="AG106" s="160" t="str">
        <f>IF(AG105="","",VLOOKUP(AG105,'様式9-② シフト記号表'!$C$6:$L$47,10,FALSE))</f>
        <v/>
      </c>
      <c r="AH106" s="160" t="str">
        <f>IF(AH105="","",VLOOKUP(AH105,'様式9-② シフト記号表'!$C$6:$L$47,10,FALSE))</f>
        <v/>
      </c>
      <c r="AI106" s="160" t="str">
        <f>IF(AI105="","",VLOOKUP(AI105,'様式9-② シフト記号表'!$C$6:$L$47,10,FALSE))</f>
        <v/>
      </c>
      <c r="AJ106" s="161" t="str">
        <f>IF(AJ105="","",VLOOKUP(AJ105,'様式9-② シフト記号表'!$C$6:$L$47,10,FALSE))</f>
        <v/>
      </c>
      <c r="AK106" s="159" t="str">
        <f>IF(AK105="","",VLOOKUP(AK105,'様式9-② シフト記号表'!$C$6:$L$47,10,FALSE))</f>
        <v/>
      </c>
      <c r="AL106" s="160" t="str">
        <f>IF(AL105="","",VLOOKUP(AL105,'様式9-② シフト記号表'!$C$6:$L$47,10,FALSE))</f>
        <v/>
      </c>
      <c r="AM106" s="160" t="str">
        <f>IF(AM105="","",VLOOKUP(AM105,'様式9-② シフト記号表'!$C$6:$L$47,10,FALSE))</f>
        <v/>
      </c>
      <c r="AN106" s="160" t="str">
        <f>IF(AN105="","",VLOOKUP(AN105,'様式9-② シフト記号表'!$C$6:$L$47,10,FALSE))</f>
        <v/>
      </c>
      <c r="AO106" s="160" t="str">
        <f>IF(AO105="","",VLOOKUP(AO105,'様式9-② シフト記号表'!$C$6:$L$47,10,FALSE))</f>
        <v/>
      </c>
      <c r="AP106" s="160" t="str">
        <f>IF(AP105="","",VLOOKUP(AP105,'様式9-② シフト記号表'!$C$6:$L$47,10,FALSE))</f>
        <v/>
      </c>
      <c r="AQ106" s="161" t="str">
        <f>IF(AQ105="","",VLOOKUP(AQ105,'様式9-② シフト記号表'!$C$6:$L$47,10,FALSE))</f>
        <v/>
      </c>
      <c r="AR106" s="159" t="str">
        <f>IF(AR105="","",VLOOKUP(AR105,'様式9-② シフト記号表'!$C$6:$L$47,10,FALSE))</f>
        <v/>
      </c>
      <c r="AS106" s="160" t="str">
        <f>IF(AS105="","",VLOOKUP(AS105,'様式9-② シフト記号表'!$C$6:$L$47,10,FALSE))</f>
        <v/>
      </c>
      <c r="AT106" s="160" t="str">
        <f>IF(AT105="","",VLOOKUP(AT105,'様式9-② シフト記号表'!$C$6:$L$47,10,FALSE))</f>
        <v/>
      </c>
      <c r="AU106" s="160" t="str">
        <f>IF(AU105="","",VLOOKUP(AU105,'様式9-② シフト記号表'!$C$6:$L$47,10,FALSE))</f>
        <v/>
      </c>
      <c r="AV106" s="160" t="str">
        <f>IF(AV105="","",VLOOKUP(AV105,'様式9-② シフト記号表'!$C$6:$L$47,10,FALSE))</f>
        <v/>
      </c>
      <c r="AW106" s="160" t="str">
        <f>IF(AW105="","",VLOOKUP(AW105,'様式9-② シフト記号表'!$C$6:$L$47,10,FALSE))</f>
        <v/>
      </c>
      <c r="AX106" s="161" t="str">
        <f>IF(AX105="","",VLOOKUP(AX105,'様式9-② シフト記号表'!$C$6:$L$47,10,FALSE))</f>
        <v/>
      </c>
      <c r="AY106" s="159" t="str">
        <f>IF(AY105="","",VLOOKUP(AY105,'様式9-② シフト記号表'!$C$6:$L$47,10,FALSE))</f>
        <v/>
      </c>
      <c r="AZ106" s="160" t="str">
        <f>IF(AZ105="","",VLOOKUP(AZ105,'様式9-② シフト記号表'!$C$6:$L$47,10,FALSE))</f>
        <v/>
      </c>
      <c r="BA106" s="160" t="str">
        <f>IF(BA105="","",VLOOKUP(BA105,'様式9-② シフト記号表'!$C$6:$L$47,10,FALSE))</f>
        <v/>
      </c>
      <c r="BB106" s="603">
        <f>IF($BE$3="４週",SUM(W106:AX106),IF($BE$3="暦月",SUM(W106:BA106),""))</f>
        <v>0</v>
      </c>
      <c r="BC106" s="604"/>
      <c r="BD106" s="605">
        <f>IF($BE$3="４週",BB106/4,IF($BE$3="暦月",(BB106/($BE$8/7)),""))</f>
        <v>0</v>
      </c>
      <c r="BE106" s="604"/>
      <c r="BF106" s="600"/>
      <c r="BG106" s="601"/>
      <c r="BH106" s="601"/>
      <c r="BI106" s="601"/>
      <c r="BJ106" s="602"/>
    </row>
    <row r="107" spans="2:62" ht="20.25" customHeight="1" x14ac:dyDescent="0.4">
      <c r="B107" s="586">
        <f>B105+1</f>
        <v>46</v>
      </c>
      <c r="C107" s="588"/>
      <c r="D107" s="589"/>
      <c r="E107" s="149"/>
      <c r="F107" s="150"/>
      <c r="G107" s="149"/>
      <c r="H107" s="150"/>
      <c r="I107" s="592"/>
      <c r="J107" s="593"/>
      <c r="K107" s="596"/>
      <c r="L107" s="597"/>
      <c r="M107" s="597"/>
      <c r="N107" s="589"/>
      <c r="O107" s="565"/>
      <c r="P107" s="566"/>
      <c r="Q107" s="566"/>
      <c r="R107" s="566"/>
      <c r="S107" s="567"/>
      <c r="T107" s="170" t="s">
        <v>18</v>
      </c>
      <c r="U107" s="115"/>
      <c r="V107" s="116"/>
      <c r="W107" s="102"/>
      <c r="X107" s="103"/>
      <c r="Y107" s="103"/>
      <c r="Z107" s="103"/>
      <c r="AA107" s="103"/>
      <c r="AB107" s="103"/>
      <c r="AC107" s="104"/>
      <c r="AD107" s="102"/>
      <c r="AE107" s="103"/>
      <c r="AF107" s="103"/>
      <c r="AG107" s="103"/>
      <c r="AH107" s="103"/>
      <c r="AI107" s="103"/>
      <c r="AJ107" s="104"/>
      <c r="AK107" s="102"/>
      <c r="AL107" s="103"/>
      <c r="AM107" s="103"/>
      <c r="AN107" s="103"/>
      <c r="AO107" s="103"/>
      <c r="AP107" s="103"/>
      <c r="AQ107" s="104"/>
      <c r="AR107" s="102"/>
      <c r="AS107" s="103"/>
      <c r="AT107" s="103"/>
      <c r="AU107" s="103"/>
      <c r="AV107" s="103"/>
      <c r="AW107" s="103"/>
      <c r="AX107" s="104"/>
      <c r="AY107" s="102"/>
      <c r="AZ107" s="103"/>
      <c r="BA107" s="105"/>
      <c r="BB107" s="571"/>
      <c r="BC107" s="572"/>
      <c r="BD107" s="573"/>
      <c r="BE107" s="574"/>
      <c r="BF107" s="575"/>
      <c r="BG107" s="576"/>
      <c r="BH107" s="576"/>
      <c r="BI107" s="576"/>
      <c r="BJ107" s="577"/>
    </row>
    <row r="108" spans="2:62" ht="20.25" customHeight="1" x14ac:dyDescent="0.4">
      <c r="B108" s="606"/>
      <c r="C108" s="607"/>
      <c r="D108" s="608"/>
      <c r="E108" s="181"/>
      <c r="F108" s="182">
        <f>C107</f>
        <v>0</v>
      </c>
      <c r="G108" s="181"/>
      <c r="H108" s="182">
        <f>I107</f>
        <v>0</v>
      </c>
      <c r="I108" s="609"/>
      <c r="J108" s="610"/>
      <c r="K108" s="611"/>
      <c r="L108" s="612"/>
      <c r="M108" s="612"/>
      <c r="N108" s="608"/>
      <c r="O108" s="565"/>
      <c r="P108" s="566"/>
      <c r="Q108" s="566"/>
      <c r="R108" s="566"/>
      <c r="S108" s="567"/>
      <c r="T108" s="171" t="s">
        <v>132</v>
      </c>
      <c r="U108" s="117"/>
      <c r="V108" s="172"/>
      <c r="W108" s="159" t="str">
        <f>IF(W107="","",VLOOKUP(W107,'様式9-② シフト記号表'!$C$6:$L$47,10,FALSE))</f>
        <v/>
      </c>
      <c r="X108" s="160" t="str">
        <f>IF(X107="","",VLOOKUP(X107,'様式9-② シフト記号表'!$C$6:$L$47,10,FALSE))</f>
        <v/>
      </c>
      <c r="Y108" s="160" t="str">
        <f>IF(Y107="","",VLOOKUP(Y107,'様式9-② シフト記号表'!$C$6:$L$47,10,FALSE))</f>
        <v/>
      </c>
      <c r="Z108" s="160" t="str">
        <f>IF(Z107="","",VLOOKUP(Z107,'様式9-② シフト記号表'!$C$6:$L$47,10,FALSE))</f>
        <v/>
      </c>
      <c r="AA108" s="160" t="str">
        <f>IF(AA107="","",VLOOKUP(AA107,'様式9-② シフト記号表'!$C$6:$L$47,10,FALSE))</f>
        <v/>
      </c>
      <c r="AB108" s="160" t="str">
        <f>IF(AB107="","",VLOOKUP(AB107,'様式9-② シフト記号表'!$C$6:$L$47,10,FALSE))</f>
        <v/>
      </c>
      <c r="AC108" s="161" t="str">
        <f>IF(AC107="","",VLOOKUP(AC107,'様式9-② シフト記号表'!$C$6:$L$47,10,FALSE))</f>
        <v/>
      </c>
      <c r="AD108" s="159" t="str">
        <f>IF(AD107="","",VLOOKUP(AD107,'様式9-② シフト記号表'!$C$6:$L$47,10,FALSE))</f>
        <v/>
      </c>
      <c r="AE108" s="160" t="str">
        <f>IF(AE107="","",VLOOKUP(AE107,'様式9-② シフト記号表'!$C$6:$L$47,10,FALSE))</f>
        <v/>
      </c>
      <c r="AF108" s="160" t="str">
        <f>IF(AF107="","",VLOOKUP(AF107,'様式9-② シフト記号表'!$C$6:$L$47,10,FALSE))</f>
        <v/>
      </c>
      <c r="AG108" s="160" t="str">
        <f>IF(AG107="","",VLOOKUP(AG107,'様式9-② シフト記号表'!$C$6:$L$47,10,FALSE))</f>
        <v/>
      </c>
      <c r="AH108" s="160" t="str">
        <f>IF(AH107="","",VLOOKUP(AH107,'様式9-② シフト記号表'!$C$6:$L$47,10,FALSE))</f>
        <v/>
      </c>
      <c r="AI108" s="160" t="str">
        <f>IF(AI107="","",VLOOKUP(AI107,'様式9-② シフト記号表'!$C$6:$L$47,10,FALSE))</f>
        <v/>
      </c>
      <c r="AJ108" s="161" t="str">
        <f>IF(AJ107="","",VLOOKUP(AJ107,'様式9-② シフト記号表'!$C$6:$L$47,10,FALSE))</f>
        <v/>
      </c>
      <c r="AK108" s="159" t="str">
        <f>IF(AK107="","",VLOOKUP(AK107,'様式9-② シフト記号表'!$C$6:$L$47,10,FALSE))</f>
        <v/>
      </c>
      <c r="AL108" s="160" t="str">
        <f>IF(AL107="","",VLOOKUP(AL107,'様式9-② シフト記号表'!$C$6:$L$47,10,FALSE))</f>
        <v/>
      </c>
      <c r="AM108" s="160" t="str">
        <f>IF(AM107="","",VLOOKUP(AM107,'様式9-② シフト記号表'!$C$6:$L$47,10,FALSE))</f>
        <v/>
      </c>
      <c r="AN108" s="160" t="str">
        <f>IF(AN107="","",VLOOKUP(AN107,'様式9-② シフト記号表'!$C$6:$L$47,10,FALSE))</f>
        <v/>
      </c>
      <c r="AO108" s="160" t="str">
        <f>IF(AO107="","",VLOOKUP(AO107,'様式9-② シフト記号表'!$C$6:$L$47,10,FALSE))</f>
        <v/>
      </c>
      <c r="AP108" s="160" t="str">
        <f>IF(AP107="","",VLOOKUP(AP107,'様式9-② シフト記号表'!$C$6:$L$47,10,FALSE))</f>
        <v/>
      </c>
      <c r="AQ108" s="161" t="str">
        <f>IF(AQ107="","",VLOOKUP(AQ107,'様式9-② シフト記号表'!$C$6:$L$47,10,FALSE))</f>
        <v/>
      </c>
      <c r="AR108" s="159" t="str">
        <f>IF(AR107="","",VLOOKUP(AR107,'様式9-② シフト記号表'!$C$6:$L$47,10,FALSE))</f>
        <v/>
      </c>
      <c r="AS108" s="160" t="str">
        <f>IF(AS107="","",VLOOKUP(AS107,'様式9-② シフト記号表'!$C$6:$L$47,10,FALSE))</f>
        <v/>
      </c>
      <c r="AT108" s="160" t="str">
        <f>IF(AT107="","",VLOOKUP(AT107,'様式9-② シフト記号表'!$C$6:$L$47,10,FALSE))</f>
        <v/>
      </c>
      <c r="AU108" s="160" t="str">
        <f>IF(AU107="","",VLOOKUP(AU107,'様式9-② シフト記号表'!$C$6:$L$47,10,FALSE))</f>
        <v/>
      </c>
      <c r="AV108" s="160" t="str">
        <f>IF(AV107="","",VLOOKUP(AV107,'様式9-② シフト記号表'!$C$6:$L$47,10,FALSE))</f>
        <v/>
      </c>
      <c r="AW108" s="160" t="str">
        <f>IF(AW107="","",VLOOKUP(AW107,'様式9-② シフト記号表'!$C$6:$L$47,10,FALSE))</f>
        <v/>
      </c>
      <c r="AX108" s="161" t="str">
        <f>IF(AX107="","",VLOOKUP(AX107,'様式9-② シフト記号表'!$C$6:$L$47,10,FALSE))</f>
        <v/>
      </c>
      <c r="AY108" s="159" t="str">
        <f>IF(AY107="","",VLOOKUP(AY107,'様式9-② シフト記号表'!$C$6:$L$47,10,FALSE))</f>
        <v/>
      </c>
      <c r="AZ108" s="160" t="str">
        <f>IF(AZ107="","",VLOOKUP(AZ107,'様式9-② シフト記号表'!$C$6:$L$47,10,FALSE))</f>
        <v/>
      </c>
      <c r="BA108" s="160" t="str">
        <f>IF(BA107="","",VLOOKUP(BA107,'様式9-② シフト記号表'!$C$6:$L$47,10,FALSE))</f>
        <v/>
      </c>
      <c r="BB108" s="603">
        <f>IF($BE$3="４週",SUM(W108:AX108),IF($BE$3="暦月",SUM(W108:BA108),""))</f>
        <v>0</v>
      </c>
      <c r="BC108" s="604"/>
      <c r="BD108" s="605">
        <f>IF($BE$3="４週",BB108/4,IF($BE$3="暦月",(BB108/($BE$8/7)),""))</f>
        <v>0</v>
      </c>
      <c r="BE108" s="604"/>
      <c r="BF108" s="600"/>
      <c r="BG108" s="601"/>
      <c r="BH108" s="601"/>
      <c r="BI108" s="601"/>
      <c r="BJ108" s="602"/>
    </row>
    <row r="109" spans="2:62" ht="20.25" customHeight="1" x14ac:dyDescent="0.4">
      <c r="B109" s="586">
        <f>B107+1</f>
        <v>47</v>
      </c>
      <c r="C109" s="588"/>
      <c r="D109" s="589"/>
      <c r="E109" s="149"/>
      <c r="F109" s="150"/>
      <c r="G109" s="149"/>
      <c r="H109" s="150"/>
      <c r="I109" s="592"/>
      <c r="J109" s="593"/>
      <c r="K109" s="596"/>
      <c r="L109" s="597"/>
      <c r="M109" s="597"/>
      <c r="N109" s="589"/>
      <c r="O109" s="565"/>
      <c r="P109" s="566"/>
      <c r="Q109" s="566"/>
      <c r="R109" s="566"/>
      <c r="S109" s="567"/>
      <c r="T109" s="170" t="s">
        <v>18</v>
      </c>
      <c r="U109" s="115"/>
      <c r="V109" s="116"/>
      <c r="W109" s="102"/>
      <c r="X109" s="103"/>
      <c r="Y109" s="103"/>
      <c r="Z109" s="103"/>
      <c r="AA109" s="103"/>
      <c r="AB109" s="103"/>
      <c r="AC109" s="104"/>
      <c r="AD109" s="102"/>
      <c r="AE109" s="103"/>
      <c r="AF109" s="103"/>
      <c r="AG109" s="103"/>
      <c r="AH109" s="103"/>
      <c r="AI109" s="103"/>
      <c r="AJ109" s="104"/>
      <c r="AK109" s="102"/>
      <c r="AL109" s="103"/>
      <c r="AM109" s="103"/>
      <c r="AN109" s="103"/>
      <c r="AO109" s="103"/>
      <c r="AP109" s="103"/>
      <c r="AQ109" s="104"/>
      <c r="AR109" s="102"/>
      <c r="AS109" s="103"/>
      <c r="AT109" s="103"/>
      <c r="AU109" s="103"/>
      <c r="AV109" s="103"/>
      <c r="AW109" s="103"/>
      <c r="AX109" s="104"/>
      <c r="AY109" s="102"/>
      <c r="AZ109" s="103"/>
      <c r="BA109" s="105"/>
      <c r="BB109" s="571"/>
      <c r="BC109" s="572"/>
      <c r="BD109" s="573"/>
      <c r="BE109" s="574"/>
      <c r="BF109" s="575"/>
      <c r="BG109" s="576"/>
      <c r="BH109" s="576"/>
      <c r="BI109" s="576"/>
      <c r="BJ109" s="577"/>
    </row>
    <row r="110" spans="2:62" ht="20.25" customHeight="1" x14ac:dyDescent="0.4">
      <c r="B110" s="606"/>
      <c r="C110" s="607"/>
      <c r="D110" s="608"/>
      <c r="E110" s="181"/>
      <c r="F110" s="182">
        <f>C109</f>
        <v>0</v>
      </c>
      <c r="G110" s="181"/>
      <c r="H110" s="182">
        <f>I109</f>
        <v>0</v>
      </c>
      <c r="I110" s="609"/>
      <c r="J110" s="610"/>
      <c r="K110" s="611"/>
      <c r="L110" s="612"/>
      <c r="M110" s="612"/>
      <c r="N110" s="608"/>
      <c r="O110" s="565"/>
      <c r="P110" s="566"/>
      <c r="Q110" s="566"/>
      <c r="R110" s="566"/>
      <c r="S110" s="567"/>
      <c r="T110" s="171" t="s">
        <v>132</v>
      </c>
      <c r="U110" s="117"/>
      <c r="V110" s="172"/>
      <c r="W110" s="159" t="str">
        <f>IF(W109="","",VLOOKUP(W109,'様式9-② シフト記号表'!$C$6:$L$47,10,FALSE))</f>
        <v/>
      </c>
      <c r="X110" s="160" t="str">
        <f>IF(X109="","",VLOOKUP(X109,'様式9-② シフト記号表'!$C$6:$L$47,10,FALSE))</f>
        <v/>
      </c>
      <c r="Y110" s="160" t="str">
        <f>IF(Y109="","",VLOOKUP(Y109,'様式9-② シフト記号表'!$C$6:$L$47,10,FALSE))</f>
        <v/>
      </c>
      <c r="Z110" s="160" t="str">
        <f>IF(Z109="","",VLOOKUP(Z109,'様式9-② シフト記号表'!$C$6:$L$47,10,FALSE))</f>
        <v/>
      </c>
      <c r="AA110" s="160" t="str">
        <f>IF(AA109="","",VLOOKUP(AA109,'様式9-② シフト記号表'!$C$6:$L$47,10,FALSE))</f>
        <v/>
      </c>
      <c r="AB110" s="160" t="str">
        <f>IF(AB109="","",VLOOKUP(AB109,'様式9-② シフト記号表'!$C$6:$L$47,10,FALSE))</f>
        <v/>
      </c>
      <c r="AC110" s="161" t="str">
        <f>IF(AC109="","",VLOOKUP(AC109,'様式9-② シフト記号表'!$C$6:$L$47,10,FALSE))</f>
        <v/>
      </c>
      <c r="AD110" s="159" t="str">
        <f>IF(AD109="","",VLOOKUP(AD109,'様式9-② シフト記号表'!$C$6:$L$47,10,FALSE))</f>
        <v/>
      </c>
      <c r="AE110" s="160" t="str">
        <f>IF(AE109="","",VLOOKUP(AE109,'様式9-② シフト記号表'!$C$6:$L$47,10,FALSE))</f>
        <v/>
      </c>
      <c r="AF110" s="160" t="str">
        <f>IF(AF109="","",VLOOKUP(AF109,'様式9-② シフト記号表'!$C$6:$L$47,10,FALSE))</f>
        <v/>
      </c>
      <c r="AG110" s="160" t="str">
        <f>IF(AG109="","",VLOOKUP(AG109,'様式9-② シフト記号表'!$C$6:$L$47,10,FALSE))</f>
        <v/>
      </c>
      <c r="AH110" s="160" t="str">
        <f>IF(AH109="","",VLOOKUP(AH109,'様式9-② シフト記号表'!$C$6:$L$47,10,FALSE))</f>
        <v/>
      </c>
      <c r="AI110" s="160" t="str">
        <f>IF(AI109="","",VLOOKUP(AI109,'様式9-② シフト記号表'!$C$6:$L$47,10,FALSE))</f>
        <v/>
      </c>
      <c r="AJ110" s="161" t="str">
        <f>IF(AJ109="","",VLOOKUP(AJ109,'様式9-② シフト記号表'!$C$6:$L$47,10,FALSE))</f>
        <v/>
      </c>
      <c r="AK110" s="159" t="str">
        <f>IF(AK109="","",VLOOKUP(AK109,'様式9-② シフト記号表'!$C$6:$L$47,10,FALSE))</f>
        <v/>
      </c>
      <c r="AL110" s="160" t="str">
        <f>IF(AL109="","",VLOOKUP(AL109,'様式9-② シフト記号表'!$C$6:$L$47,10,FALSE))</f>
        <v/>
      </c>
      <c r="AM110" s="160" t="str">
        <f>IF(AM109="","",VLOOKUP(AM109,'様式9-② シフト記号表'!$C$6:$L$47,10,FALSE))</f>
        <v/>
      </c>
      <c r="AN110" s="160" t="str">
        <f>IF(AN109="","",VLOOKUP(AN109,'様式9-② シフト記号表'!$C$6:$L$47,10,FALSE))</f>
        <v/>
      </c>
      <c r="AO110" s="160" t="str">
        <f>IF(AO109="","",VLOOKUP(AO109,'様式9-② シフト記号表'!$C$6:$L$47,10,FALSE))</f>
        <v/>
      </c>
      <c r="AP110" s="160" t="str">
        <f>IF(AP109="","",VLOOKUP(AP109,'様式9-② シフト記号表'!$C$6:$L$47,10,FALSE))</f>
        <v/>
      </c>
      <c r="AQ110" s="161" t="str">
        <f>IF(AQ109="","",VLOOKUP(AQ109,'様式9-② シフト記号表'!$C$6:$L$47,10,FALSE))</f>
        <v/>
      </c>
      <c r="AR110" s="159" t="str">
        <f>IF(AR109="","",VLOOKUP(AR109,'様式9-② シフト記号表'!$C$6:$L$47,10,FALSE))</f>
        <v/>
      </c>
      <c r="AS110" s="160" t="str">
        <f>IF(AS109="","",VLOOKUP(AS109,'様式9-② シフト記号表'!$C$6:$L$47,10,FALSE))</f>
        <v/>
      </c>
      <c r="AT110" s="160" t="str">
        <f>IF(AT109="","",VLOOKUP(AT109,'様式9-② シフト記号表'!$C$6:$L$47,10,FALSE))</f>
        <v/>
      </c>
      <c r="AU110" s="160" t="str">
        <f>IF(AU109="","",VLOOKUP(AU109,'様式9-② シフト記号表'!$C$6:$L$47,10,FALSE))</f>
        <v/>
      </c>
      <c r="AV110" s="160" t="str">
        <f>IF(AV109="","",VLOOKUP(AV109,'様式9-② シフト記号表'!$C$6:$L$47,10,FALSE))</f>
        <v/>
      </c>
      <c r="AW110" s="160" t="str">
        <f>IF(AW109="","",VLOOKUP(AW109,'様式9-② シフト記号表'!$C$6:$L$47,10,FALSE))</f>
        <v/>
      </c>
      <c r="AX110" s="161" t="str">
        <f>IF(AX109="","",VLOOKUP(AX109,'様式9-② シフト記号表'!$C$6:$L$47,10,FALSE))</f>
        <v/>
      </c>
      <c r="AY110" s="159" t="str">
        <f>IF(AY109="","",VLOOKUP(AY109,'様式9-② シフト記号表'!$C$6:$L$47,10,FALSE))</f>
        <v/>
      </c>
      <c r="AZ110" s="160" t="str">
        <f>IF(AZ109="","",VLOOKUP(AZ109,'様式9-② シフト記号表'!$C$6:$L$47,10,FALSE))</f>
        <v/>
      </c>
      <c r="BA110" s="160" t="str">
        <f>IF(BA109="","",VLOOKUP(BA109,'様式9-② シフト記号表'!$C$6:$L$47,10,FALSE))</f>
        <v/>
      </c>
      <c r="BB110" s="603">
        <f>IF($BE$3="４週",SUM(W110:AX110),IF($BE$3="暦月",SUM(W110:BA110),""))</f>
        <v>0</v>
      </c>
      <c r="BC110" s="604"/>
      <c r="BD110" s="605">
        <f>IF($BE$3="４週",BB110/4,IF($BE$3="暦月",(BB110/($BE$8/7)),""))</f>
        <v>0</v>
      </c>
      <c r="BE110" s="604"/>
      <c r="BF110" s="600"/>
      <c r="BG110" s="601"/>
      <c r="BH110" s="601"/>
      <c r="BI110" s="601"/>
      <c r="BJ110" s="602"/>
    </row>
    <row r="111" spans="2:62" ht="20.25" customHeight="1" x14ac:dyDescent="0.4">
      <c r="B111" s="586">
        <f>B109+1</f>
        <v>48</v>
      </c>
      <c r="C111" s="588"/>
      <c r="D111" s="589"/>
      <c r="E111" s="149"/>
      <c r="F111" s="150"/>
      <c r="G111" s="149"/>
      <c r="H111" s="150"/>
      <c r="I111" s="592"/>
      <c r="J111" s="593"/>
      <c r="K111" s="596"/>
      <c r="L111" s="597"/>
      <c r="M111" s="597"/>
      <c r="N111" s="589"/>
      <c r="O111" s="565"/>
      <c r="P111" s="566"/>
      <c r="Q111" s="566"/>
      <c r="R111" s="566"/>
      <c r="S111" s="567"/>
      <c r="T111" s="170" t="s">
        <v>18</v>
      </c>
      <c r="U111" s="115"/>
      <c r="V111" s="116"/>
      <c r="W111" s="102"/>
      <c r="X111" s="103"/>
      <c r="Y111" s="103"/>
      <c r="Z111" s="103"/>
      <c r="AA111" s="103"/>
      <c r="AB111" s="103"/>
      <c r="AC111" s="104"/>
      <c r="AD111" s="102"/>
      <c r="AE111" s="103"/>
      <c r="AF111" s="103"/>
      <c r="AG111" s="103"/>
      <c r="AH111" s="103"/>
      <c r="AI111" s="103"/>
      <c r="AJ111" s="104"/>
      <c r="AK111" s="102"/>
      <c r="AL111" s="103"/>
      <c r="AM111" s="103"/>
      <c r="AN111" s="103"/>
      <c r="AO111" s="103"/>
      <c r="AP111" s="103"/>
      <c r="AQ111" s="104"/>
      <c r="AR111" s="102"/>
      <c r="AS111" s="103"/>
      <c r="AT111" s="103"/>
      <c r="AU111" s="103"/>
      <c r="AV111" s="103"/>
      <c r="AW111" s="103"/>
      <c r="AX111" s="104"/>
      <c r="AY111" s="102"/>
      <c r="AZ111" s="103"/>
      <c r="BA111" s="105"/>
      <c r="BB111" s="571"/>
      <c r="BC111" s="572"/>
      <c r="BD111" s="573"/>
      <c r="BE111" s="574"/>
      <c r="BF111" s="575"/>
      <c r="BG111" s="576"/>
      <c r="BH111" s="576"/>
      <c r="BI111" s="576"/>
      <c r="BJ111" s="577"/>
    </row>
    <row r="112" spans="2:62" ht="20.25" customHeight="1" x14ac:dyDescent="0.4">
      <c r="B112" s="606"/>
      <c r="C112" s="607"/>
      <c r="D112" s="608"/>
      <c r="E112" s="181"/>
      <c r="F112" s="182">
        <f>C111</f>
        <v>0</v>
      </c>
      <c r="G112" s="181"/>
      <c r="H112" s="182">
        <f>I111</f>
        <v>0</v>
      </c>
      <c r="I112" s="609"/>
      <c r="J112" s="610"/>
      <c r="K112" s="611"/>
      <c r="L112" s="612"/>
      <c r="M112" s="612"/>
      <c r="N112" s="608"/>
      <c r="O112" s="565"/>
      <c r="P112" s="566"/>
      <c r="Q112" s="566"/>
      <c r="R112" s="566"/>
      <c r="S112" s="567"/>
      <c r="T112" s="171" t="s">
        <v>132</v>
      </c>
      <c r="U112" s="117"/>
      <c r="V112" s="172"/>
      <c r="W112" s="159" t="str">
        <f>IF(W111="","",VLOOKUP(W111,'様式9-② シフト記号表'!$C$6:$L$47,10,FALSE))</f>
        <v/>
      </c>
      <c r="X112" s="160" t="str">
        <f>IF(X111="","",VLOOKUP(X111,'様式9-② シフト記号表'!$C$6:$L$47,10,FALSE))</f>
        <v/>
      </c>
      <c r="Y112" s="160" t="str">
        <f>IF(Y111="","",VLOOKUP(Y111,'様式9-② シフト記号表'!$C$6:$L$47,10,FALSE))</f>
        <v/>
      </c>
      <c r="Z112" s="160" t="str">
        <f>IF(Z111="","",VLOOKUP(Z111,'様式9-② シフト記号表'!$C$6:$L$47,10,FALSE))</f>
        <v/>
      </c>
      <c r="AA112" s="160" t="str">
        <f>IF(AA111="","",VLOOKUP(AA111,'様式9-② シフト記号表'!$C$6:$L$47,10,FALSE))</f>
        <v/>
      </c>
      <c r="AB112" s="160" t="str">
        <f>IF(AB111="","",VLOOKUP(AB111,'様式9-② シフト記号表'!$C$6:$L$47,10,FALSE))</f>
        <v/>
      </c>
      <c r="AC112" s="161" t="str">
        <f>IF(AC111="","",VLOOKUP(AC111,'様式9-② シフト記号表'!$C$6:$L$47,10,FALSE))</f>
        <v/>
      </c>
      <c r="AD112" s="159" t="str">
        <f>IF(AD111="","",VLOOKUP(AD111,'様式9-② シフト記号表'!$C$6:$L$47,10,FALSE))</f>
        <v/>
      </c>
      <c r="AE112" s="160" t="str">
        <f>IF(AE111="","",VLOOKUP(AE111,'様式9-② シフト記号表'!$C$6:$L$47,10,FALSE))</f>
        <v/>
      </c>
      <c r="AF112" s="160" t="str">
        <f>IF(AF111="","",VLOOKUP(AF111,'様式9-② シフト記号表'!$C$6:$L$47,10,FALSE))</f>
        <v/>
      </c>
      <c r="AG112" s="160" t="str">
        <f>IF(AG111="","",VLOOKUP(AG111,'様式9-② シフト記号表'!$C$6:$L$47,10,FALSE))</f>
        <v/>
      </c>
      <c r="AH112" s="160" t="str">
        <f>IF(AH111="","",VLOOKUP(AH111,'様式9-② シフト記号表'!$C$6:$L$47,10,FALSE))</f>
        <v/>
      </c>
      <c r="AI112" s="160" t="str">
        <f>IF(AI111="","",VLOOKUP(AI111,'様式9-② シフト記号表'!$C$6:$L$47,10,FALSE))</f>
        <v/>
      </c>
      <c r="AJ112" s="161" t="str">
        <f>IF(AJ111="","",VLOOKUP(AJ111,'様式9-② シフト記号表'!$C$6:$L$47,10,FALSE))</f>
        <v/>
      </c>
      <c r="AK112" s="159" t="str">
        <f>IF(AK111="","",VLOOKUP(AK111,'様式9-② シフト記号表'!$C$6:$L$47,10,FALSE))</f>
        <v/>
      </c>
      <c r="AL112" s="160" t="str">
        <f>IF(AL111="","",VLOOKUP(AL111,'様式9-② シフト記号表'!$C$6:$L$47,10,FALSE))</f>
        <v/>
      </c>
      <c r="AM112" s="160" t="str">
        <f>IF(AM111="","",VLOOKUP(AM111,'様式9-② シフト記号表'!$C$6:$L$47,10,FALSE))</f>
        <v/>
      </c>
      <c r="AN112" s="160" t="str">
        <f>IF(AN111="","",VLOOKUP(AN111,'様式9-② シフト記号表'!$C$6:$L$47,10,FALSE))</f>
        <v/>
      </c>
      <c r="AO112" s="160" t="str">
        <f>IF(AO111="","",VLOOKUP(AO111,'様式9-② シフト記号表'!$C$6:$L$47,10,FALSE))</f>
        <v/>
      </c>
      <c r="AP112" s="160" t="str">
        <f>IF(AP111="","",VLOOKUP(AP111,'様式9-② シフト記号表'!$C$6:$L$47,10,FALSE))</f>
        <v/>
      </c>
      <c r="AQ112" s="161" t="str">
        <f>IF(AQ111="","",VLOOKUP(AQ111,'様式9-② シフト記号表'!$C$6:$L$47,10,FALSE))</f>
        <v/>
      </c>
      <c r="AR112" s="159" t="str">
        <f>IF(AR111="","",VLOOKUP(AR111,'様式9-② シフト記号表'!$C$6:$L$47,10,FALSE))</f>
        <v/>
      </c>
      <c r="AS112" s="160" t="str">
        <f>IF(AS111="","",VLOOKUP(AS111,'様式9-② シフト記号表'!$C$6:$L$47,10,FALSE))</f>
        <v/>
      </c>
      <c r="AT112" s="160" t="str">
        <f>IF(AT111="","",VLOOKUP(AT111,'様式9-② シフト記号表'!$C$6:$L$47,10,FALSE))</f>
        <v/>
      </c>
      <c r="AU112" s="160" t="str">
        <f>IF(AU111="","",VLOOKUP(AU111,'様式9-② シフト記号表'!$C$6:$L$47,10,FALSE))</f>
        <v/>
      </c>
      <c r="AV112" s="160" t="str">
        <f>IF(AV111="","",VLOOKUP(AV111,'様式9-② シフト記号表'!$C$6:$L$47,10,FALSE))</f>
        <v/>
      </c>
      <c r="AW112" s="160" t="str">
        <f>IF(AW111="","",VLOOKUP(AW111,'様式9-② シフト記号表'!$C$6:$L$47,10,FALSE))</f>
        <v/>
      </c>
      <c r="AX112" s="161" t="str">
        <f>IF(AX111="","",VLOOKUP(AX111,'様式9-② シフト記号表'!$C$6:$L$47,10,FALSE))</f>
        <v/>
      </c>
      <c r="AY112" s="159" t="str">
        <f>IF(AY111="","",VLOOKUP(AY111,'様式9-② シフト記号表'!$C$6:$L$47,10,FALSE))</f>
        <v/>
      </c>
      <c r="AZ112" s="160" t="str">
        <f>IF(AZ111="","",VLOOKUP(AZ111,'様式9-② シフト記号表'!$C$6:$L$47,10,FALSE))</f>
        <v/>
      </c>
      <c r="BA112" s="160" t="str">
        <f>IF(BA111="","",VLOOKUP(BA111,'様式9-② シフト記号表'!$C$6:$L$47,10,FALSE))</f>
        <v/>
      </c>
      <c r="BB112" s="603">
        <f>IF($BE$3="４週",SUM(W112:AX112),IF($BE$3="暦月",SUM(W112:BA112),""))</f>
        <v>0</v>
      </c>
      <c r="BC112" s="604"/>
      <c r="BD112" s="605">
        <f>IF($BE$3="４週",BB112/4,IF($BE$3="暦月",(BB112/($BE$8/7)),""))</f>
        <v>0</v>
      </c>
      <c r="BE112" s="604"/>
      <c r="BF112" s="600"/>
      <c r="BG112" s="601"/>
      <c r="BH112" s="601"/>
      <c r="BI112" s="601"/>
      <c r="BJ112" s="602"/>
    </row>
    <row r="113" spans="2:62" ht="20.25" customHeight="1" x14ac:dyDescent="0.4">
      <c r="B113" s="586">
        <f>B111+1</f>
        <v>49</v>
      </c>
      <c r="C113" s="588"/>
      <c r="D113" s="589"/>
      <c r="E113" s="149"/>
      <c r="F113" s="150"/>
      <c r="G113" s="149"/>
      <c r="H113" s="150"/>
      <c r="I113" s="592"/>
      <c r="J113" s="593"/>
      <c r="K113" s="596"/>
      <c r="L113" s="597"/>
      <c r="M113" s="597"/>
      <c r="N113" s="589"/>
      <c r="O113" s="565"/>
      <c r="P113" s="566"/>
      <c r="Q113" s="566"/>
      <c r="R113" s="566"/>
      <c r="S113" s="567"/>
      <c r="T113" s="170" t="s">
        <v>18</v>
      </c>
      <c r="U113" s="115"/>
      <c r="V113" s="116"/>
      <c r="W113" s="102"/>
      <c r="X113" s="103"/>
      <c r="Y113" s="103"/>
      <c r="Z113" s="103"/>
      <c r="AA113" s="103"/>
      <c r="AB113" s="103"/>
      <c r="AC113" s="104"/>
      <c r="AD113" s="102"/>
      <c r="AE113" s="103"/>
      <c r="AF113" s="103"/>
      <c r="AG113" s="103"/>
      <c r="AH113" s="103"/>
      <c r="AI113" s="103"/>
      <c r="AJ113" s="104"/>
      <c r="AK113" s="102"/>
      <c r="AL113" s="103"/>
      <c r="AM113" s="103"/>
      <c r="AN113" s="103"/>
      <c r="AO113" s="103"/>
      <c r="AP113" s="103"/>
      <c r="AQ113" s="104"/>
      <c r="AR113" s="102"/>
      <c r="AS113" s="103"/>
      <c r="AT113" s="103"/>
      <c r="AU113" s="103"/>
      <c r="AV113" s="103"/>
      <c r="AW113" s="103"/>
      <c r="AX113" s="104"/>
      <c r="AY113" s="102"/>
      <c r="AZ113" s="103"/>
      <c r="BA113" s="105"/>
      <c r="BB113" s="571"/>
      <c r="BC113" s="572"/>
      <c r="BD113" s="573"/>
      <c r="BE113" s="574"/>
      <c r="BF113" s="575"/>
      <c r="BG113" s="576"/>
      <c r="BH113" s="576"/>
      <c r="BI113" s="576"/>
      <c r="BJ113" s="577"/>
    </row>
    <row r="114" spans="2:62" ht="20.25" customHeight="1" x14ac:dyDescent="0.4">
      <c r="B114" s="606"/>
      <c r="C114" s="607"/>
      <c r="D114" s="608"/>
      <c r="E114" s="181"/>
      <c r="F114" s="182">
        <f>C113</f>
        <v>0</v>
      </c>
      <c r="G114" s="181"/>
      <c r="H114" s="182">
        <f>I113</f>
        <v>0</v>
      </c>
      <c r="I114" s="609"/>
      <c r="J114" s="610"/>
      <c r="K114" s="611"/>
      <c r="L114" s="612"/>
      <c r="M114" s="612"/>
      <c r="N114" s="608"/>
      <c r="O114" s="565"/>
      <c r="P114" s="566"/>
      <c r="Q114" s="566"/>
      <c r="R114" s="566"/>
      <c r="S114" s="567"/>
      <c r="T114" s="171" t="s">
        <v>132</v>
      </c>
      <c r="U114" s="117"/>
      <c r="V114" s="172"/>
      <c r="W114" s="159" t="str">
        <f>IF(W113="","",VLOOKUP(W113,'様式9-② シフト記号表'!$C$6:$L$47,10,FALSE))</f>
        <v/>
      </c>
      <c r="X114" s="160" t="str">
        <f>IF(X113="","",VLOOKUP(X113,'様式9-② シフト記号表'!$C$6:$L$47,10,FALSE))</f>
        <v/>
      </c>
      <c r="Y114" s="160" t="str">
        <f>IF(Y113="","",VLOOKUP(Y113,'様式9-② シフト記号表'!$C$6:$L$47,10,FALSE))</f>
        <v/>
      </c>
      <c r="Z114" s="160" t="str">
        <f>IF(Z113="","",VLOOKUP(Z113,'様式9-② シフト記号表'!$C$6:$L$47,10,FALSE))</f>
        <v/>
      </c>
      <c r="AA114" s="160" t="str">
        <f>IF(AA113="","",VLOOKUP(AA113,'様式9-② シフト記号表'!$C$6:$L$47,10,FALSE))</f>
        <v/>
      </c>
      <c r="AB114" s="160" t="str">
        <f>IF(AB113="","",VLOOKUP(AB113,'様式9-② シフト記号表'!$C$6:$L$47,10,FALSE))</f>
        <v/>
      </c>
      <c r="AC114" s="161" t="str">
        <f>IF(AC113="","",VLOOKUP(AC113,'様式9-② シフト記号表'!$C$6:$L$47,10,FALSE))</f>
        <v/>
      </c>
      <c r="AD114" s="159" t="str">
        <f>IF(AD113="","",VLOOKUP(AD113,'様式9-② シフト記号表'!$C$6:$L$47,10,FALSE))</f>
        <v/>
      </c>
      <c r="AE114" s="160" t="str">
        <f>IF(AE113="","",VLOOKUP(AE113,'様式9-② シフト記号表'!$C$6:$L$47,10,FALSE))</f>
        <v/>
      </c>
      <c r="AF114" s="160" t="str">
        <f>IF(AF113="","",VLOOKUP(AF113,'様式9-② シフト記号表'!$C$6:$L$47,10,FALSE))</f>
        <v/>
      </c>
      <c r="AG114" s="160" t="str">
        <f>IF(AG113="","",VLOOKUP(AG113,'様式9-② シフト記号表'!$C$6:$L$47,10,FALSE))</f>
        <v/>
      </c>
      <c r="AH114" s="160" t="str">
        <f>IF(AH113="","",VLOOKUP(AH113,'様式9-② シフト記号表'!$C$6:$L$47,10,FALSE))</f>
        <v/>
      </c>
      <c r="AI114" s="160" t="str">
        <f>IF(AI113="","",VLOOKUP(AI113,'様式9-② シフト記号表'!$C$6:$L$47,10,FALSE))</f>
        <v/>
      </c>
      <c r="AJ114" s="161" t="str">
        <f>IF(AJ113="","",VLOOKUP(AJ113,'様式9-② シフト記号表'!$C$6:$L$47,10,FALSE))</f>
        <v/>
      </c>
      <c r="AK114" s="159" t="str">
        <f>IF(AK113="","",VLOOKUP(AK113,'様式9-② シフト記号表'!$C$6:$L$47,10,FALSE))</f>
        <v/>
      </c>
      <c r="AL114" s="160" t="str">
        <f>IF(AL113="","",VLOOKUP(AL113,'様式9-② シフト記号表'!$C$6:$L$47,10,FALSE))</f>
        <v/>
      </c>
      <c r="AM114" s="160" t="str">
        <f>IF(AM113="","",VLOOKUP(AM113,'様式9-② シフト記号表'!$C$6:$L$47,10,FALSE))</f>
        <v/>
      </c>
      <c r="AN114" s="160" t="str">
        <f>IF(AN113="","",VLOOKUP(AN113,'様式9-② シフト記号表'!$C$6:$L$47,10,FALSE))</f>
        <v/>
      </c>
      <c r="AO114" s="160" t="str">
        <f>IF(AO113="","",VLOOKUP(AO113,'様式9-② シフト記号表'!$C$6:$L$47,10,FALSE))</f>
        <v/>
      </c>
      <c r="AP114" s="160" t="str">
        <f>IF(AP113="","",VLOOKUP(AP113,'様式9-② シフト記号表'!$C$6:$L$47,10,FALSE))</f>
        <v/>
      </c>
      <c r="AQ114" s="161" t="str">
        <f>IF(AQ113="","",VLOOKUP(AQ113,'様式9-② シフト記号表'!$C$6:$L$47,10,FALSE))</f>
        <v/>
      </c>
      <c r="AR114" s="159" t="str">
        <f>IF(AR113="","",VLOOKUP(AR113,'様式9-② シフト記号表'!$C$6:$L$47,10,FALSE))</f>
        <v/>
      </c>
      <c r="AS114" s="160" t="str">
        <f>IF(AS113="","",VLOOKUP(AS113,'様式9-② シフト記号表'!$C$6:$L$47,10,FALSE))</f>
        <v/>
      </c>
      <c r="AT114" s="160" t="str">
        <f>IF(AT113="","",VLOOKUP(AT113,'様式9-② シフト記号表'!$C$6:$L$47,10,FALSE))</f>
        <v/>
      </c>
      <c r="AU114" s="160" t="str">
        <f>IF(AU113="","",VLOOKUP(AU113,'様式9-② シフト記号表'!$C$6:$L$47,10,FALSE))</f>
        <v/>
      </c>
      <c r="AV114" s="160" t="str">
        <f>IF(AV113="","",VLOOKUP(AV113,'様式9-② シフト記号表'!$C$6:$L$47,10,FALSE))</f>
        <v/>
      </c>
      <c r="AW114" s="160" t="str">
        <f>IF(AW113="","",VLOOKUP(AW113,'様式9-② シフト記号表'!$C$6:$L$47,10,FALSE))</f>
        <v/>
      </c>
      <c r="AX114" s="161" t="str">
        <f>IF(AX113="","",VLOOKUP(AX113,'様式9-② シフト記号表'!$C$6:$L$47,10,FALSE))</f>
        <v/>
      </c>
      <c r="AY114" s="159" t="str">
        <f>IF(AY113="","",VLOOKUP(AY113,'様式9-② シフト記号表'!$C$6:$L$47,10,FALSE))</f>
        <v/>
      </c>
      <c r="AZ114" s="160" t="str">
        <f>IF(AZ113="","",VLOOKUP(AZ113,'様式9-② シフト記号表'!$C$6:$L$47,10,FALSE))</f>
        <v/>
      </c>
      <c r="BA114" s="160" t="str">
        <f>IF(BA113="","",VLOOKUP(BA113,'様式9-② シフト記号表'!$C$6:$L$47,10,FALSE))</f>
        <v/>
      </c>
      <c r="BB114" s="603">
        <f>IF($BE$3="４週",SUM(W114:AX114),IF($BE$3="暦月",SUM(W114:BA114),""))</f>
        <v>0</v>
      </c>
      <c r="BC114" s="604"/>
      <c r="BD114" s="605">
        <f>IF($BE$3="４週",BB114/4,IF($BE$3="暦月",(BB114/($BE$8/7)),""))</f>
        <v>0</v>
      </c>
      <c r="BE114" s="604"/>
      <c r="BF114" s="600"/>
      <c r="BG114" s="601"/>
      <c r="BH114" s="601"/>
      <c r="BI114" s="601"/>
      <c r="BJ114" s="602"/>
    </row>
    <row r="115" spans="2:62" ht="20.25" customHeight="1" x14ac:dyDescent="0.4">
      <c r="B115" s="586">
        <f>B113+1</f>
        <v>50</v>
      </c>
      <c r="C115" s="588"/>
      <c r="D115" s="589"/>
      <c r="E115" s="149"/>
      <c r="F115" s="150"/>
      <c r="G115" s="149"/>
      <c r="H115" s="150"/>
      <c r="I115" s="592"/>
      <c r="J115" s="593"/>
      <c r="K115" s="596"/>
      <c r="L115" s="597"/>
      <c r="M115" s="597"/>
      <c r="N115" s="589"/>
      <c r="O115" s="565"/>
      <c r="P115" s="566"/>
      <c r="Q115" s="566"/>
      <c r="R115" s="566"/>
      <c r="S115" s="567"/>
      <c r="T115" s="170" t="s">
        <v>18</v>
      </c>
      <c r="U115" s="115"/>
      <c r="V115" s="116"/>
      <c r="W115" s="102"/>
      <c r="X115" s="103"/>
      <c r="Y115" s="103"/>
      <c r="Z115" s="103"/>
      <c r="AA115" s="103"/>
      <c r="AB115" s="103"/>
      <c r="AC115" s="104"/>
      <c r="AD115" s="102"/>
      <c r="AE115" s="103"/>
      <c r="AF115" s="103"/>
      <c r="AG115" s="103"/>
      <c r="AH115" s="103"/>
      <c r="AI115" s="103"/>
      <c r="AJ115" s="104"/>
      <c r="AK115" s="102"/>
      <c r="AL115" s="103"/>
      <c r="AM115" s="103"/>
      <c r="AN115" s="103"/>
      <c r="AO115" s="103"/>
      <c r="AP115" s="103"/>
      <c r="AQ115" s="104"/>
      <c r="AR115" s="102"/>
      <c r="AS115" s="103"/>
      <c r="AT115" s="103"/>
      <c r="AU115" s="103"/>
      <c r="AV115" s="103"/>
      <c r="AW115" s="103"/>
      <c r="AX115" s="104"/>
      <c r="AY115" s="102"/>
      <c r="AZ115" s="103"/>
      <c r="BA115" s="105"/>
      <c r="BB115" s="571"/>
      <c r="BC115" s="572"/>
      <c r="BD115" s="573"/>
      <c r="BE115" s="574"/>
      <c r="BF115" s="575"/>
      <c r="BG115" s="576"/>
      <c r="BH115" s="576"/>
      <c r="BI115" s="576"/>
      <c r="BJ115" s="577"/>
    </row>
    <row r="116" spans="2:62" ht="20.25" customHeight="1" x14ac:dyDescent="0.4">
      <c r="B116" s="606"/>
      <c r="C116" s="607"/>
      <c r="D116" s="608"/>
      <c r="E116" s="181"/>
      <c r="F116" s="182">
        <f>C115</f>
        <v>0</v>
      </c>
      <c r="G116" s="181"/>
      <c r="H116" s="182">
        <f>I115</f>
        <v>0</v>
      </c>
      <c r="I116" s="609"/>
      <c r="J116" s="610"/>
      <c r="K116" s="611"/>
      <c r="L116" s="612"/>
      <c r="M116" s="612"/>
      <c r="N116" s="608"/>
      <c r="O116" s="565"/>
      <c r="P116" s="566"/>
      <c r="Q116" s="566"/>
      <c r="R116" s="566"/>
      <c r="S116" s="567"/>
      <c r="T116" s="171" t="s">
        <v>132</v>
      </c>
      <c r="U116" s="117"/>
      <c r="V116" s="172"/>
      <c r="W116" s="159" t="str">
        <f>IF(W115="","",VLOOKUP(W115,'様式9-② シフト記号表'!$C$6:$L$47,10,FALSE))</f>
        <v/>
      </c>
      <c r="X116" s="160" t="str">
        <f>IF(X115="","",VLOOKUP(X115,'様式9-② シフト記号表'!$C$6:$L$47,10,FALSE))</f>
        <v/>
      </c>
      <c r="Y116" s="160" t="str">
        <f>IF(Y115="","",VLOOKUP(Y115,'様式9-② シフト記号表'!$C$6:$L$47,10,FALSE))</f>
        <v/>
      </c>
      <c r="Z116" s="160" t="str">
        <f>IF(Z115="","",VLOOKUP(Z115,'様式9-② シフト記号表'!$C$6:$L$47,10,FALSE))</f>
        <v/>
      </c>
      <c r="AA116" s="160" t="str">
        <f>IF(AA115="","",VLOOKUP(AA115,'様式9-② シフト記号表'!$C$6:$L$47,10,FALSE))</f>
        <v/>
      </c>
      <c r="AB116" s="160" t="str">
        <f>IF(AB115="","",VLOOKUP(AB115,'様式9-② シフト記号表'!$C$6:$L$47,10,FALSE))</f>
        <v/>
      </c>
      <c r="AC116" s="161" t="str">
        <f>IF(AC115="","",VLOOKUP(AC115,'様式9-② シフト記号表'!$C$6:$L$47,10,FALSE))</f>
        <v/>
      </c>
      <c r="AD116" s="159" t="str">
        <f>IF(AD115="","",VLOOKUP(AD115,'様式9-② シフト記号表'!$C$6:$L$47,10,FALSE))</f>
        <v/>
      </c>
      <c r="AE116" s="160" t="str">
        <f>IF(AE115="","",VLOOKUP(AE115,'様式9-② シフト記号表'!$C$6:$L$47,10,FALSE))</f>
        <v/>
      </c>
      <c r="AF116" s="160" t="str">
        <f>IF(AF115="","",VLOOKUP(AF115,'様式9-② シフト記号表'!$C$6:$L$47,10,FALSE))</f>
        <v/>
      </c>
      <c r="AG116" s="160" t="str">
        <f>IF(AG115="","",VLOOKUP(AG115,'様式9-② シフト記号表'!$C$6:$L$47,10,FALSE))</f>
        <v/>
      </c>
      <c r="AH116" s="160" t="str">
        <f>IF(AH115="","",VLOOKUP(AH115,'様式9-② シフト記号表'!$C$6:$L$47,10,FALSE))</f>
        <v/>
      </c>
      <c r="AI116" s="160" t="str">
        <f>IF(AI115="","",VLOOKUP(AI115,'様式9-② シフト記号表'!$C$6:$L$47,10,FALSE))</f>
        <v/>
      </c>
      <c r="AJ116" s="161" t="str">
        <f>IF(AJ115="","",VLOOKUP(AJ115,'様式9-② シフト記号表'!$C$6:$L$47,10,FALSE))</f>
        <v/>
      </c>
      <c r="AK116" s="159" t="str">
        <f>IF(AK115="","",VLOOKUP(AK115,'様式9-② シフト記号表'!$C$6:$L$47,10,FALSE))</f>
        <v/>
      </c>
      <c r="AL116" s="160" t="str">
        <f>IF(AL115="","",VLOOKUP(AL115,'様式9-② シフト記号表'!$C$6:$L$47,10,FALSE))</f>
        <v/>
      </c>
      <c r="AM116" s="160" t="str">
        <f>IF(AM115="","",VLOOKUP(AM115,'様式9-② シフト記号表'!$C$6:$L$47,10,FALSE))</f>
        <v/>
      </c>
      <c r="AN116" s="160" t="str">
        <f>IF(AN115="","",VLOOKUP(AN115,'様式9-② シフト記号表'!$C$6:$L$47,10,FALSE))</f>
        <v/>
      </c>
      <c r="AO116" s="160" t="str">
        <f>IF(AO115="","",VLOOKUP(AO115,'様式9-② シフト記号表'!$C$6:$L$47,10,FALSE))</f>
        <v/>
      </c>
      <c r="AP116" s="160" t="str">
        <f>IF(AP115="","",VLOOKUP(AP115,'様式9-② シフト記号表'!$C$6:$L$47,10,FALSE))</f>
        <v/>
      </c>
      <c r="AQ116" s="161" t="str">
        <f>IF(AQ115="","",VLOOKUP(AQ115,'様式9-② シフト記号表'!$C$6:$L$47,10,FALSE))</f>
        <v/>
      </c>
      <c r="AR116" s="159" t="str">
        <f>IF(AR115="","",VLOOKUP(AR115,'様式9-② シフト記号表'!$C$6:$L$47,10,FALSE))</f>
        <v/>
      </c>
      <c r="AS116" s="160" t="str">
        <f>IF(AS115="","",VLOOKUP(AS115,'様式9-② シフト記号表'!$C$6:$L$47,10,FALSE))</f>
        <v/>
      </c>
      <c r="AT116" s="160" t="str">
        <f>IF(AT115="","",VLOOKUP(AT115,'様式9-② シフト記号表'!$C$6:$L$47,10,FALSE))</f>
        <v/>
      </c>
      <c r="AU116" s="160" t="str">
        <f>IF(AU115="","",VLOOKUP(AU115,'様式9-② シフト記号表'!$C$6:$L$47,10,FALSE))</f>
        <v/>
      </c>
      <c r="AV116" s="160" t="str">
        <f>IF(AV115="","",VLOOKUP(AV115,'様式9-② シフト記号表'!$C$6:$L$47,10,FALSE))</f>
        <v/>
      </c>
      <c r="AW116" s="160" t="str">
        <f>IF(AW115="","",VLOOKUP(AW115,'様式9-② シフト記号表'!$C$6:$L$47,10,FALSE))</f>
        <v/>
      </c>
      <c r="AX116" s="161" t="str">
        <f>IF(AX115="","",VLOOKUP(AX115,'様式9-② シフト記号表'!$C$6:$L$47,10,FALSE))</f>
        <v/>
      </c>
      <c r="AY116" s="159" t="str">
        <f>IF(AY115="","",VLOOKUP(AY115,'様式9-② シフト記号表'!$C$6:$L$47,10,FALSE))</f>
        <v/>
      </c>
      <c r="AZ116" s="160" t="str">
        <f>IF(AZ115="","",VLOOKUP(AZ115,'様式9-② シフト記号表'!$C$6:$L$47,10,FALSE))</f>
        <v/>
      </c>
      <c r="BA116" s="160" t="str">
        <f>IF(BA115="","",VLOOKUP(BA115,'様式9-② シフト記号表'!$C$6:$L$47,10,FALSE))</f>
        <v/>
      </c>
      <c r="BB116" s="603">
        <f>IF($BE$3="４週",SUM(W116:AX116),IF($BE$3="暦月",SUM(W116:BA116),""))</f>
        <v>0</v>
      </c>
      <c r="BC116" s="604"/>
      <c r="BD116" s="605">
        <f>IF($BE$3="４週",BB116/4,IF($BE$3="暦月",(BB116/($BE$8/7)),""))</f>
        <v>0</v>
      </c>
      <c r="BE116" s="604"/>
      <c r="BF116" s="600"/>
      <c r="BG116" s="601"/>
      <c r="BH116" s="601"/>
      <c r="BI116" s="601"/>
      <c r="BJ116" s="602"/>
    </row>
    <row r="117" spans="2:62" ht="20.25" customHeight="1" x14ac:dyDescent="0.4">
      <c r="B117" s="586">
        <f>B115+1</f>
        <v>51</v>
      </c>
      <c r="C117" s="588"/>
      <c r="D117" s="589"/>
      <c r="E117" s="149"/>
      <c r="F117" s="150"/>
      <c r="G117" s="149"/>
      <c r="H117" s="150"/>
      <c r="I117" s="592"/>
      <c r="J117" s="593"/>
      <c r="K117" s="596"/>
      <c r="L117" s="597"/>
      <c r="M117" s="597"/>
      <c r="N117" s="589"/>
      <c r="O117" s="565"/>
      <c r="P117" s="566"/>
      <c r="Q117" s="566"/>
      <c r="R117" s="566"/>
      <c r="S117" s="567"/>
      <c r="T117" s="170" t="s">
        <v>18</v>
      </c>
      <c r="U117" s="115"/>
      <c r="V117" s="116"/>
      <c r="W117" s="102"/>
      <c r="X117" s="103"/>
      <c r="Y117" s="103"/>
      <c r="Z117" s="103"/>
      <c r="AA117" s="103"/>
      <c r="AB117" s="103"/>
      <c r="AC117" s="104"/>
      <c r="AD117" s="102"/>
      <c r="AE117" s="103"/>
      <c r="AF117" s="103"/>
      <c r="AG117" s="103"/>
      <c r="AH117" s="103"/>
      <c r="AI117" s="103"/>
      <c r="AJ117" s="104"/>
      <c r="AK117" s="102"/>
      <c r="AL117" s="103"/>
      <c r="AM117" s="103"/>
      <c r="AN117" s="103"/>
      <c r="AO117" s="103"/>
      <c r="AP117" s="103"/>
      <c r="AQ117" s="104"/>
      <c r="AR117" s="102"/>
      <c r="AS117" s="103"/>
      <c r="AT117" s="103"/>
      <c r="AU117" s="103"/>
      <c r="AV117" s="103"/>
      <c r="AW117" s="103"/>
      <c r="AX117" s="104"/>
      <c r="AY117" s="102"/>
      <c r="AZ117" s="103"/>
      <c r="BA117" s="105"/>
      <c r="BB117" s="571"/>
      <c r="BC117" s="572"/>
      <c r="BD117" s="573"/>
      <c r="BE117" s="574"/>
      <c r="BF117" s="575"/>
      <c r="BG117" s="576"/>
      <c r="BH117" s="576"/>
      <c r="BI117" s="576"/>
      <c r="BJ117" s="577"/>
    </row>
    <row r="118" spans="2:62" ht="20.25" customHeight="1" x14ac:dyDescent="0.4">
      <c r="B118" s="606"/>
      <c r="C118" s="607"/>
      <c r="D118" s="608"/>
      <c r="E118" s="181"/>
      <c r="F118" s="182">
        <f>C117</f>
        <v>0</v>
      </c>
      <c r="G118" s="181"/>
      <c r="H118" s="182">
        <f>I117</f>
        <v>0</v>
      </c>
      <c r="I118" s="609"/>
      <c r="J118" s="610"/>
      <c r="K118" s="611"/>
      <c r="L118" s="612"/>
      <c r="M118" s="612"/>
      <c r="N118" s="608"/>
      <c r="O118" s="565"/>
      <c r="P118" s="566"/>
      <c r="Q118" s="566"/>
      <c r="R118" s="566"/>
      <c r="S118" s="567"/>
      <c r="T118" s="171" t="s">
        <v>132</v>
      </c>
      <c r="U118" s="117"/>
      <c r="V118" s="172"/>
      <c r="W118" s="159" t="str">
        <f>IF(W117="","",VLOOKUP(W117,'様式9-② シフト記号表'!$C$6:$L$47,10,FALSE))</f>
        <v/>
      </c>
      <c r="X118" s="160" t="str">
        <f>IF(X117="","",VLOOKUP(X117,'様式9-② シフト記号表'!$C$6:$L$47,10,FALSE))</f>
        <v/>
      </c>
      <c r="Y118" s="160" t="str">
        <f>IF(Y117="","",VLOOKUP(Y117,'様式9-② シフト記号表'!$C$6:$L$47,10,FALSE))</f>
        <v/>
      </c>
      <c r="Z118" s="160" t="str">
        <f>IF(Z117="","",VLOOKUP(Z117,'様式9-② シフト記号表'!$C$6:$L$47,10,FALSE))</f>
        <v/>
      </c>
      <c r="AA118" s="160" t="str">
        <f>IF(AA117="","",VLOOKUP(AA117,'様式9-② シフト記号表'!$C$6:$L$47,10,FALSE))</f>
        <v/>
      </c>
      <c r="AB118" s="160" t="str">
        <f>IF(AB117="","",VLOOKUP(AB117,'様式9-② シフト記号表'!$C$6:$L$47,10,FALSE))</f>
        <v/>
      </c>
      <c r="AC118" s="161" t="str">
        <f>IF(AC117="","",VLOOKUP(AC117,'様式9-② シフト記号表'!$C$6:$L$47,10,FALSE))</f>
        <v/>
      </c>
      <c r="AD118" s="159" t="str">
        <f>IF(AD117="","",VLOOKUP(AD117,'様式9-② シフト記号表'!$C$6:$L$47,10,FALSE))</f>
        <v/>
      </c>
      <c r="AE118" s="160" t="str">
        <f>IF(AE117="","",VLOOKUP(AE117,'様式9-② シフト記号表'!$C$6:$L$47,10,FALSE))</f>
        <v/>
      </c>
      <c r="AF118" s="160" t="str">
        <f>IF(AF117="","",VLOOKUP(AF117,'様式9-② シフト記号表'!$C$6:$L$47,10,FALSE))</f>
        <v/>
      </c>
      <c r="AG118" s="160" t="str">
        <f>IF(AG117="","",VLOOKUP(AG117,'様式9-② シフト記号表'!$C$6:$L$47,10,FALSE))</f>
        <v/>
      </c>
      <c r="AH118" s="160" t="str">
        <f>IF(AH117="","",VLOOKUP(AH117,'様式9-② シフト記号表'!$C$6:$L$47,10,FALSE))</f>
        <v/>
      </c>
      <c r="AI118" s="160" t="str">
        <f>IF(AI117="","",VLOOKUP(AI117,'様式9-② シフト記号表'!$C$6:$L$47,10,FALSE))</f>
        <v/>
      </c>
      <c r="AJ118" s="161" t="str">
        <f>IF(AJ117="","",VLOOKUP(AJ117,'様式9-② シフト記号表'!$C$6:$L$47,10,FALSE))</f>
        <v/>
      </c>
      <c r="AK118" s="159" t="str">
        <f>IF(AK117="","",VLOOKUP(AK117,'様式9-② シフト記号表'!$C$6:$L$47,10,FALSE))</f>
        <v/>
      </c>
      <c r="AL118" s="160" t="str">
        <f>IF(AL117="","",VLOOKUP(AL117,'様式9-② シフト記号表'!$C$6:$L$47,10,FALSE))</f>
        <v/>
      </c>
      <c r="AM118" s="160" t="str">
        <f>IF(AM117="","",VLOOKUP(AM117,'様式9-② シフト記号表'!$C$6:$L$47,10,FALSE))</f>
        <v/>
      </c>
      <c r="AN118" s="160" t="str">
        <f>IF(AN117="","",VLOOKUP(AN117,'様式9-② シフト記号表'!$C$6:$L$47,10,FALSE))</f>
        <v/>
      </c>
      <c r="AO118" s="160" t="str">
        <f>IF(AO117="","",VLOOKUP(AO117,'様式9-② シフト記号表'!$C$6:$L$47,10,FALSE))</f>
        <v/>
      </c>
      <c r="AP118" s="160" t="str">
        <f>IF(AP117="","",VLOOKUP(AP117,'様式9-② シフト記号表'!$C$6:$L$47,10,FALSE))</f>
        <v/>
      </c>
      <c r="AQ118" s="161" t="str">
        <f>IF(AQ117="","",VLOOKUP(AQ117,'様式9-② シフト記号表'!$C$6:$L$47,10,FALSE))</f>
        <v/>
      </c>
      <c r="AR118" s="159" t="str">
        <f>IF(AR117="","",VLOOKUP(AR117,'様式9-② シフト記号表'!$C$6:$L$47,10,FALSE))</f>
        <v/>
      </c>
      <c r="AS118" s="160" t="str">
        <f>IF(AS117="","",VLOOKUP(AS117,'様式9-② シフト記号表'!$C$6:$L$47,10,FALSE))</f>
        <v/>
      </c>
      <c r="AT118" s="160" t="str">
        <f>IF(AT117="","",VLOOKUP(AT117,'様式9-② シフト記号表'!$C$6:$L$47,10,FALSE))</f>
        <v/>
      </c>
      <c r="AU118" s="160" t="str">
        <f>IF(AU117="","",VLOOKUP(AU117,'様式9-② シフト記号表'!$C$6:$L$47,10,FALSE))</f>
        <v/>
      </c>
      <c r="AV118" s="160" t="str">
        <f>IF(AV117="","",VLOOKUP(AV117,'様式9-② シフト記号表'!$C$6:$L$47,10,FALSE))</f>
        <v/>
      </c>
      <c r="AW118" s="160" t="str">
        <f>IF(AW117="","",VLOOKUP(AW117,'様式9-② シフト記号表'!$C$6:$L$47,10,FALSE))</f>
        <v/>
      </c>
      <c r="AX118" s="161" t="str">
        <f>IF(AX117="","",VLOOKUP(AX117,'様式9-② シフト記号表'!$C$6:$L$47,10,FALSE))</f>
        <v/>
      </c>
      <c r="AY118" s="159" t="str">
        <f>IF(AY117="","",VLOOKUP(AY117,'様式9-② シフト記号表'!$C$6:$L$47,10,FALSE))</f>
        <v/>
      </c>
      <c r="AZ118" s="160" t="str">
        <f>IF(AZ117="","",VLOOKUP(AZ117,'様式9-② シフト記号表'!$C$6:$L$47,10,FALSE))</f>
        <v/>
      </c>
      <c r="BA118" s="160" t="str">
        <f>IF(BA117="","",VLOOKUP(BA117,'様式9-② シフト記号表'!$C$6:$L$47,10,FALSE))</f>
        <v/>
      </c>
      <c r="BB118" s="603">
        <f>IF($BE$3="４週",SUM(W118:AX118),IF($BE$3="暦月",SUM(W118:BA118),""))</f>
        <v>0</v>
      </c>
      <c r="BC118" s="604"/>
      <c r="BD118" s="605">
        <f>IF($BE$3="４週",BB118/4,IF($BE$3="暦月",(BB118/($BE$8/7)),""))</f>
        <v>0</v>
      </c>
      <c r="BE118" s="604"/>
      <c r="BF118" s="600"/>
      <c r="BG118" s="601"/>
      <c r="BH118" s="601"/>
      <c r="BI118" s="601"/>
      <c r="BJ118" s="602"/>
    </row>
    <row r="119" spans="2:62" ht="20.25" customHeight="1" x14ac:dyDescent="0.4">
      <c r="B119" s="586">
        <f>B117+1</f>
        <v>52</v>
      </c>
      <c r="C119" s="588"/>
      <c r="D119" s="589"/>
      <c r="E119" s="149"/>
      <c r="F119" s="150"/>
      <c r="G119" s="149"/>
      <c r="H119" s="150"/>
      <c r="I119" s="592"/>
      <c r="J119" s="593"/>
      <c r="K119" s="596"/>
      <c r="L119" s="597"/>
      <c r="M119" s="597"/>
      <c r="N119" s="589"/>
      <c r="O119" s="565"/>
      <c r="P119" s="566"/>
      <c r="Q119" s="566"/>
      <c r="R119" s="566"/>
      <c r="S119" s="567"/>
      <c r="T119" s="170" t="s">
        <v>18</v>
      </c>
      <c r="U119" s="115"/>
      <c r="V119" s="116"/>
      <c r="W119" s="102"/>
      <c r="X119" s="103"/>
      <c r="Y119" s="103"/>
      <c r="Z119" s="103"/>
      <c r="AA119" s="103"/>
      <c r="AB119" s="103"/>
      <c r="AC119" s="104"/>
      <c r="AD119" s="102"/>
      <c r="AE119" s="103"/>
      <c r="AF119" s="103"/>
      <c r="AG119" s="103"/>
      <c r="AH119" s="103"/>
      <c r="AI119" s="103"/>
      <c r="AJ119" s="104"/>
      <c r="AK119" s="102"/>
      <c r="AL119" s="103"/>
      <c r="AM119" s="103"/>
      <c r="AN119" s="103"/>
      <c r="AO119" s="103"/>
      <c r="AP119" s="103"/>
      <c r="AQ119" s="104"/>
      <c r="AR119" s="102"/>
      <c r="AS119" s="103"/>
      <c r="AT119" s="103"/>
      <c r="AU119" s="103"/>
      <c r="AV119" s="103"/>
      <c r="AW119" s="103"/>
      <c r="AX119" s="104"/>
      <c r="AY119" s="102"/>
      <c r="AZ119" s="103"/>
      <c r="BA119" s="105"/>
      <c r="BB119" s="571"/>
      <c r="BC119" s="572"/>
      <c r="BD119" s="573"/>
      <c r="BE119" s="574"/>
      <c r="BF119" s="575"/>
      <c r="BG119" s="576"/>
      <c r="BH119" s="576"/>
      <c r="BI119" s="576"/>
      <c r="BJ119" s="577"/>
    </row>
    <row r="120" spans="2:62" ht="20.25" customHeight="1" x14ac:dyDescent="0.4">
      <c r="B120" s="606"/>
      <c r="C120" s="607"/>
      <c r="D120" s="608"/>
      <c r="E120" s="181"/>
      <c r="F120" s="182">
        <f>C119</f>
        <v>0</v>
      </c>
      <c r="G120" s="181"/>
      <c r="H120" s="182">
        <f>I119</f>
        <v>0</v>
      </c>
      <c r="I120" s="609"/>
      <c r="J120" s="610"/>
      <c r="K120" s="611"/>
      <c r="L120" s="612"/>
      <c r="M120" s="612"/>
      <c r="N120" s="608"/>
      <c r="O120" s="565"/>
      <c r="P120" s="566"/>
      <c r="Q120" s="566"/>
      <c r="R120" s="566"/>
      <c r="S120" s="567"/>
      <c r="T120" s="171" t="s">
        <v>132</v>
      </c>
      <c r="U120" s="117"/>
      <c r="V120" s="172"/>
      <c r="W120" s="159" t="str">
        <f>IF(W119="","",VLOOKUP(W119,'様式9-② シフト記号表'!$C$6:$L$47,10,FALSE))</f>
        <v/>
      </c>
      <c r="X120" s="160" t="str">
        <f>IF(X119="","",VLOOKUP(X119,'様式9-② シフト記号表'!$C$6:$L$47,10,FALSE))</f>
        <v/>
      </c>
      <c r="Y120" s="160" t="str">
        <f>IF(Y119="","",VLOOKUP(Y119,'様式9-② シフト記号表'!$C$6:$L$47,10,FALSE))</f>
        <v/>
      </c>
      <c r="Z120" s="160" t="str">
        <f>IF(Z119="","",VLOOKUP(Z119,'様式9-② シフト記号表'!$C$6:$L$47,10,FALSE))</f>
        <v/>
      </c>
      <c r="AA120" s="160" t="str">
        <f>IF(AA119="","",VLOOKUP(AA119,'様式9-② シフト記号表'!$C$6:$L$47,10,FALSE))</f>
        <v/>
      </c>
      <c r="AB120" s="160" t="str">
        <f>IF(AB119="","",VLOOKUP(AB119,'様式9-② シフト記号表'!$C$6:$L$47,10,FALSE))</f>
        <v/>
      </c>
      <c r="AC120" s="161" t="str">
        <f>IF(AC119="","",VLOOKUP(AC119,'様式9-② シフト記号表'!$C$6:$L$47,10,FALSE))</f>
        <v/>
      </c>
      <c r="AD120" s="159" t="str">
        <f>IF(AD119="","",VLOOKUP(AD119,'様式9-② シフト記号表'!$C$6:$L$47,10,FALSE))</f>
        <v/>
      </c>
      <c r="AE120" s="160" t="str">
        <f>IF(AE119="","",VLOOKUP(AE119,'様式9-② シフト記号表'!$C$6:$L$47,10,FALSE))</f>
        <v/>
      </c>
      <c r="AF120" s="160" t="str">
        <f>IF(AF119="","",VLOOKUP(AF119,'様式9-② シフト記号表'!$C$6:$L$47,10,FALSE))</f>
        <v/>
      </c>
      <c r="AG120" s="160" t="str">
        <f>IF(AG119="","",VLOOKUP(AG119,'様式9-② シフト記号表'!$C$6:$L$47,10,FALSE))</f>
        <v/>
      </c>
      <c r="AH120" s="160" t="str">
        <f>IF(AH119="","",VLOOKUP(AH119,'様式9-② シフト記号表'!$C$6:$L$47,10,FALSE))</f>
        <v/>
      </c>
      <c r="AI120" s="160" t="str">
        <f>IF(AI119="","",VLOOKUP(AI119,'様式9-② シフト記号表'!$C$6:$L$47,10,FALSE))</f>
        <v/>
      </c>
      <c r="AJ120" s="161" t="str">
        <f>IF(AJ119="","",VLOOKUP(AJ119,'様式9-② シフト記号表'!$C$6:$L$47,10,FALSE))</f>
        <v/>
      </c>
      <c r="AK120" s="159" t="str">
        <f>IF(AK119="","",VLOOKUP(AK119,'様式9-② シフト記号表'!$C$6:$L$47,10,FALSE))</f>
        <v/>
      </c>
      <c r="AL120" s="160" t="str">
        <f>IF(AL119="","",VLOOKUP(AL119,'様式9-② シフト記号表'!$C$6:$L$47,10,FALSE))</f>
        <v/>
      </c>
      <c r="AM120" s="160" t="str">
        <f>IF(AM119="","",VLOOKUP(AM119,'様式9-② シフト記号表'!$C$6:$L$47,10,FALSE))</f>
        <v/>
      </c>
      <c r="AN120" s="160" t="str">
        <f>IF(AN119="","",VLOOKUP(AN119,'様式9-② シフト記号表'!$C$6:$L$47,10,FALSE))</f>
        <v/>
      </c>
      <c r="AO120" s="160" t="str">
        <f>IF(AO119="","",VLOOKUP(AO119,'様式9-② シフト記号表'!$C$6:$L$47,10,FALSE))</f>
        <v/>
      </c>
      <c r="AP120" s="160" t="str">
        <f>IF(AP119="","",VLOOKUP(AP119,'様式9-② シフト記号表'!$C$6:$L$47,10,FALSE))</f>
        <v/>
      </c>
      <c r="AQ120" s="161" t="str">
        <f>IF(AQ119="","",VLOOKUP(AQ119,'様式9-② シフト記号表'!$C$6:$L$47,10,FALSE))</f>
        <v/>
      </c>
      <c r="AR120" s="159" t="str">
        <f>IF(AR119="","",VLOOKUP(AR119,'様式9-② シフト記号表'!$C$6:$L$47,10,FALSE))</f>
        <v/>
      </c>
      <c r="AS120" s="160" t="str">
        <f>IF(AS119="","",VLOOKUP(AS119,'様式9-② シフト記号表'!$C$6:$L$47,10,FALSE))</f>
        <v/>
      </c>
      <c r="AT120" s="160" t="str">
        <f>IF(AT119="","",VLOOKUP(AT119,'様式9-② シフト記号表'!$C$6:$L$47,10,FALSE))</f>
        <v/>
      </c>
      <c r="AU120" s="160" t="str">
        <f>IF(AU119="","",VLOOKUP(AU119,'様式9-② シフト記号表'!$C$6:$L$47,10,FALSE))</f>
        <v/>
      </c>
      <c r="AV120" s="160" t="str">
        <f>IF(AV119="","",VLOOKUP(AV119,'様式9-② シフト記号表'!$C$6:$L$47,10,FALSE))</f>
        <v/>
      </c>
      <c r="AW120" s="160" t="str">
        <f>IF(AW119="","",VLOOKUP(AW119,'様式9-② シフト記号表'!$C$6:$L$47,10,FALSE))</f>
        <v/>
      </c>
      <c r="AX120" s="161" t="str">
        <f>IF(AX119="","",VLOOKUP(AX119,'様式9-② シフト記号表'!$C$6:$L$47,10,FALSE))</f>
        <v/>
      </c>
      <c r="AY120" s="159" t="str">
        <f>IF(AY119="","",VLOOKUP(AY119,'様式9-② シフト記号表'!$C$6:$L$47,10,FALSE))</f>
        <v/>
      </c>
      <c r="AZ120" s="160" t="str">
        <f>IF(AZ119="","",VLOOKUP(AZ119,'様式9-② シフト記号表'!$C$6:$L$47,10,FALSE))</f>
        <v/>
      </c>
      <c r="BA120" s="160" t="str">
        <f>IF(BA119="","",VLOOKUP(BA119,'様式9-② シフト記号表'!$C$6:$L$47,10,FALSE))</f>
        <v/>
      </c>
      <c r="BB120" s="603">
        <f>IF($BE$3="４週",SUM(W120:AX120),IF($BE$3="暦月",SUM(W120:BA120),""))</f>
        <v>0</v>
      </c>
      <c r="BC120" s="604"/>
      <c r="BD120" s="605">
        <f>IF($BE$3="４週",BB120/4,IF($BE$3="暦月",(BB120/($BE$8/7)),""))</f>
        <v>0</v>
      </c>
      <c r="BE120" s="604"/>
      <c r="BF120" s="600"/>
      <c r="BG120" s="601"/>
      <c r="BH120" s="601"/>
      <c r="BI120" s="601"/>
      <c r="BJ120" s="602"/>
    </row>
    <row r="121" spans="2:62" ht="20.25" customHeight="1" x14ac:dyDescent="0.4">
      <c r="B121" s="586">
        <f>B119+1</f>
        <v>53</v>
      </c>
      <c r="C121" s="588"/>
      <c r="D121" s="589"/>
      <c r="E121" s="149"/>
      <c r="F121" s="150"/>
      <c r="G121" s="149"/>
      <c r="H121" s="150"/>
      <c r="I121" s="592"/>
      <c r="J121" s="593"/>
      <c r="K121" s="596"/>
      <c r="L121" s="597"/>
      <c r="M121" s="597"/>
      <c r="N121" s="589"/>
      <c r="O121" s="565"/>
      <c r="P121" s="566"/>
      <c r="Q121" s="566"/>
      <c r="R121" s="566"/>
      <c r="S121" s="567"/>
      <c r="T121" s="170" t="s">
        <v>18</v>
      </c>
      <c r="U121" s="115"/>
      <c r="V121" s="116"/>
      <c r="W121" s="102"/>
      <c r="X121" s="103"/>
      <c r="Y121" s="103"/>
      <c r="Z121" s="103"/>
      <c r="AA121" s="103"/>
      <c r="AB121" s="103"/>
      <c r="AC121" s="104"/>
      <c r="AD121" s="102"/>
      <c r="AE121" s="103"/>
      <c r="AF121" s="103"/>
      <c r="AG121" s="103"/>
      <c r="AH121" s="103"/>
      <c r="AI121" s="103"/>
      <c r="AJ121" s="104"/>
      <c r="AK121" s="102"/>
      <c r="AL121" s="103"/>
      <c r="AM121" s="103"/>
      <c r="AN121" s="103"/>
      <c r="AO121" s="103"/>
      <c r="AP121" s="103"/>
      <c r="AQ121" s="104"/>
      <c r="AR121" s="102"/>
      <c r="AS121" s="103"/>
      <c r="AT121" s="103"/>
      <c r="AU121" s="103"/>
      <c r="AV121" s="103"/>
      <c r="AW121" s="103"/>
      <c r="AX121" s="104"/>
      <c r="AY121" s="102"/>
      <c r="AZ121" s="103"/>
      <c r="BA121" s="105"/>
      <c r="BB121" s="571"/>
      <c r="BC121" s="572"/>
      <c r="BD121" s="573"/>
      <c r="BE121" s="574"/>
      <c r="BF121" s="575"/>
      <c r="BG121" s="576"/>
      <c r="BH121" s="576"/>
      <c r="BI121" s="576"/>
      <c r="BJ121" s="577"/>
    </row>
    <row r="122" spans="2:62" ht="20.25" customHeight="1" x14ac:dyDescent="0.4">
      <c r="B122" s="606"/>
      <c r="C122" s="607"/>
      <c r="D122" s="608"/>
      <c r="E122" s="181"/>
      <c r="F122" s="182">
        <f>C121</f>
        <v>0</v>
      </c>
      <c r="G122" s="181"/>
      <c r="H122" s="182">
        <f>I121</f>
        <v>0</v>
      </c>
      <c r="I122" s="609"/>
      <c r="J122" s="610"/>
      <c r="K122" s="611"/>
      <c r="L122" s="612"/>
      <c r="M122" s="612"/>
      <c r="N122" s="608"/>
      <c r="O122" s="565"/>
      <c r="P122" s="566"/>
      <c r="Q122" s="566"/>
      <c r="R122" s="566"/>
      <c r="S122" s="567"/>
      <c r="T122" s="171" t="s">
        <v>132</v>
      </c>
      <c r="U122" s="117"/>
      <c r="V122" s="172"/>
      <c r="W122" s="159" t="str">
        <f>IF(W121="","",VLOOKUP(W121,'様式9-② シフト記号表'!$C$6:$L$47,10,FALSE))</f>
        <v/>
      </c>
      <c r="X122" s="160" t="str">
        <f>IF(X121="","",VLOOKUP(X121,'様式9-② シフト記号表'!$C$6:$L$47,10,FALSE))</f>
        <v/>
      </c>
      <c r="Y122" s="160" t="str">
        <f>IF(Y121="","",VLOOKUP(Y121,'様式9-② シフト記号表'!$C$6:$L$47,10,FALSE))</f>
        <v/>
      </c>
      <c r="Z122" s="160" t="str">
        <f>IF(Z121="","",VLOOKUP(Z121,'様式9-② シフト記号表'!$C$6:$L$47,10,FALSE))</f>
        <v/>
      </c>
      <c r="AA122" s="160" t="str">
        <f>IF(AA121="","",VLOOKUP(AA121,'様式9-② シフト記号表'!$C$6:$L$47,10,FALSE))</f>
        <v/>
      </c>
      <c r="AB122" s="160" t="str">
        <f>IF(AB121="","",VLOOKUP(AB121,'様式9-② シフト記号表'!$C$6:$L$47,10,FALSE))</f>
        <v/>
      </c>
      <c r="AC122" s="161" t="str">
        <f>IF(AC121="","",VLOOKUP(AC121,'様式9-② シフト記号表'!$C$6:$L$47,10,FALSE))</f>
        <v/>
      </c>
      <c r="AD122" s="159" t="str">
        <f>IF(AD121="","",VLOOKUP(AD121,'様式9-② シフト記号表'!$C$6:$L$47,10,FALSE))</f>
        <v/>
      </c>
      <c r="AE122" s="160" t="str">
        <f>IF(AE121="","",VLOOKUP(AE121,'様式9-② シフト記号表'!$C$6:$L$47,10,FALSE))</f>
        <v/>
      </c>
      <c r="AF122" s="160" t="str">
        <f>IF(AF121="","",VLOOKUP(AF121,'様式9-② シフト記号表'!$C$6:$L$47,10,FALSE))</f>
        <v/>
      </c>
      <c r="AG122" s="160" t="str">
        <f>IF(AG121="","",VLOOKUP(AG121,'様式9-② シフト記号表'!$C$6:$L$47,10,FALSE))</f>
        <v/>
      </c>
      <c r="AH122" s="160" t="str">
        <f>IF(AH121="","",VLOOKUP(AH121,'様式9-② シフト記号表'!$C$6:$L$47,10,FALSE))</f>
        <v/>
      </c>
      <c r="AI122" s="160" t="str">
        <f>IF(AI121="","",VLOOKUP(AI121,'様式9-② シフト記号表'!$C$6:$L$47,10,FALSE))</f>
        <v/>
      </c>
      <c r="AJ122" s="161" t="str">
        <f>IF(AJ121="","",VLOOKUP(AJ121,'様式9-② シフト記号表'!$C$6:$L$47,10,FALSE))</f>
        <v/>
      </c>
      <c r="AK122" s="159" t="str">
        <f>IF(AK121="","",VLOOKUP(AK121,'様式9-② シフト記号表'!$C$6:$L$47,10,FALSE))</f>
        <v/>
      </c>
      <c r="AL122" s="160" t="str">
        <f>IF(AL121="","",VLOOKUP(AL121,'様式9-② シフト記号表'!$C$6:$L$47,10,FALSE))</f>
        <v/>
      </c>
      <c r="AM122" s="160" t="str">
        <f>IF(AM121="","",VLOOKUP(AM121,'様式9-② シフト記号表'!$C$6:$L$47,10,FALSE))</f>
        <v/>
      </c>
      <c r="AN122" s="160" t="str">
        <f>IF(AN121="","",VLOOKUP(AN121,'様式9-② シフト記号表'!$C$6:$L$47,10,FALSE))</f>
        <v/>
      </c>
      <c r="AO122" s="160" t="str">
        <f>IF(AO121="","",VLOOKUP(AO121,'様式9-② シフト記号表'!$C$6:$L$47,10,FALSE))</f>
        <v/>
      </c>
      <c r="AP122" s="160" t="str">
        <f>IF(AP121="","",VLOOKUP(AP121,'様式9-② シフト記号表'!$C$6:$L$47,10,FALSE))</f>
        <v/>
      </c>
      <c r="AQ122" s="161" t="str">
        <f>IF(AQ121="","",VLOOKUP(AQ121,'様式9-② シフト記号表'!$C$6:$L$47,10,FALSE))</f>
        <v/>
      </c>
      <c r="AR122" s="159" t="str">
        <f>IF(AR121="","",VLOOKUP(AR121,'様式9-② シフト記号表'!$C$6:$L$47,10,FALSE))</f>
        <v/>
      </c>
      <c r="AS122" s="160" t="str">
        <f>IF(AS121="","",VLOOKUP(AS121,'様式9-② シフト記号表'!$C$6:$L$47,10,FALSE))</f>
        <v/>
      </c>
      <c r="AT122" s="160" t="str">
        <f>IF(AT121="","",VLOOKUP(AT121,'様式9-② シフト記号表'!$C$6:$L$47,10,FALSE))</f>
        <v/>
      </c>
      <c r="AU122" s="160" t="str">
        <f>IF(AU121="","",VLOOKUP(AU121,'様式9-② シフト記号表'!$C$6:$L$47,10,FALSE))</f>
        <v/>
      </c>
      <c r="AV122" s="160" t="str">
        <f>IF(AV121="","",VLOOKUP(AV121,'様式9-② シフト記号表'!$C$6:$L$47,10,FALSE))</f>
        <v/>
      </c>
      <c r="AW122" s="160" t="str">
        <f>IF(AW121="","",VLOOKUP(AW121,'様式9-② シフト記号表'!$C$6:$L$47,10,FALSE))</f>
        <v/>
      </c>
      <c r="AX122" s="161" t="str">
        <f>IF(AX121="","",VLOOKUP(AX121,'様式9-② シフト記号表'!$C$6:$L$47,10,FALSE))</f>
        <v/>
      </c>
      <c r="AY122" s="159" t="str">
        <f>IF(AY121="","",VLOOKUP(AY121,'様式9-② シフト記号表'!$C$6:$L$47,10,FALSE))</f>
        <v/>
      </c>
      <c r="AZ122" s="160" t="str">
        <f>IF(AZ121="","",VLOOKUP(AZ121,'様式9-② シフト記号表'!$C$6:$L$47,10,FALSE))</f>
        <v/>
      </c>
      <c r="BA122" s="160" t="str">
        <f>IF(BA121="","",VLOOKUP(BA121,'様式9-② シフト記号表'!$C$6:$L$47,10,FALSE))</f>
        <v/>
      </c>
      <c r="BB122" s="603">
        <f>IF($BE$3="４週",SUM(W122:AX122),IF($BE$3="暦月",SUM(W122:BA122),""))</f>
        <v>0</v>
      </c>
      <c r="BC122" s="604"/>
      <c r="BD122" s="605">
        <f>IF($BE$3="４週",BB122/4,IF($BE$3="暦月",(BB122/($BE$8/7)),""))</f>
        <v>0</v>
      </c>
      <c r="BE122" s="604"/>
      <c r="BF122" s="600"/>
      <c r="BG122" s="601"/>
      <c r="BH122" s="601"/>
      <c r="BI122" s="601"/>
      <c r="BJ122" s="602"/>
    </row>
    <row r="123" spans="2:62" ht="20.25" customHeight="1" x14ac:dyDescent="0.4">
      <c r="B123" s="586">
        <f>B121+1</f>
        <v>54</v>
      </c>
      <c r="C123" s="588"/>
      <c r="D123" s="589"/>
      <c r="E123" s="149"/>
      <c r="F123" s="150"/>
      <c r="G123" s="149"/>
      <c r="H123" s="150"/>
      <c r="I123" s="592"/>
      <c r="J123" s="593"/>
      <c r="K123" s="596"/>
      <c r="L123" s="597"/>
      <c r="M123" s="597"/>
      <c r="N123" s="589"/>
      <c r="O123" s="565"/>
      <c r="P123" s="566"/>
      <c r="Q123" s="566"/>
      <c r="R123" s="566"/>
      <c r="S123" s="567"/>
      <c r="T123" s="170" t="s">
        <v>18</v>
      </c>
      <c r="U123" s="115"/>
      <c r="V123" s="116"/>
      <c r="W123" s="102"/>
      <c r="X123" s="103"/>
      <c r="Y123" s="103"/>
      <c r="Z123" s="103"/>
      <c r="AA123" s="103"/>
      <c r="AB123" s="103"/>
      <c r="AC123" s="104"/>
      <c r="AD123" s="102"/>
      <c r="AE123" s="103"/>
      <c r="AF123" s="103"/>
      <c r="AG123" s="103"/>
      <c r="AH123" s="103"/>
      <c r="AI123" s="103"/>
      <c r="AJ123" s="104"/>
      <c r="AK123" s="102"/>
      <c r="AL123" s="103"/>
      <c r="AM123" s="103"/>
      <c r="AN123" s="103"/>
      <c r="AO123" s="103"/>
      <c r="AP123" s="103"/>
      <c r="AQ123" s="104"/>
      <c r="AR123" s="102"/>
      <c r="AS123" s="103"/>
      <c r="AT123" s="103"/>
      <c r="AU123" s="103"/>
      <c r="AV123" s="103"/>
      <c r="AW123" s="103"/>
      <c r="AX123" s="104"/>
      <c r="AY123" s="102"/>
      <c r="AZ123" s="103"/>
      <c r="BA123" s="105"/>
      <c r="BB123" s="571"/>
      <c r="BC123" s="572"/>
      <c r="BD123" s="573"/>
      <c r="BE123" s="574"/>
      <c r="BF123" s="575"/>
      <c r="BG123" s="576"/>
      <c r="BH123" s="576"/>
      <c r="BI123" s="576"/>
      <c r="BJ123" s="577"/>
    </row>
    <row r="124" spans="2:62" ht="20.25" customHeight="1" x14ac:dyDescent="0.4">
      <c r="B124" s="606"/>
      <c r="C124" s="607"/>
      <c r="D124" s="608"/>
      <c r="E124" s="181"/>
      <c r="F124" s="182">
        <f>C123</f>
        <v>0</v>
      </c>
      <c r="G124" s="181"/>
      <c r="H124" s="182">
        <f>I123</f>
        <v>0</v>
      </c>
      <c r="I124" s="609"/>
      <c r="J124" s="610"/>
      <c r="K124" s="611"/>
      <c r="L124" s="612"/>
      <c r="M124" s="612"/>
      <c r="N124" s="608"/>
      <c r="O124" s="565"/>
      <c r="P124" s="566"/>
      <c r="Q124" s="566"/>
      <c r="R124" s="566"/>
      <c r="S124" s="567"/>
      <c r="T124" s="171" t="s">
        <v>132</v>
      </c>
      <c r="U124" s="117"/>
      <c r="V124" s="172"/>
      <c r="W124" s="159" t="str">
        <f>IF(W123="","",VLOOKUP(W123,'様式9-② シフト記号表'!$C$6:$L$47,10,FALSE))</f>
        <v/>
      </c>
      <c r="X124" s="160" t="str">
        <f>IF(X123="","",VLOOKUP(X123,'様式9-② シフト記号表'!$C$6:$L$47,10,FALSE))</f>
        <v/>
      </c>
      <c r="Y124" s="160" t="str">
        <f>IF(Y123="","",VLOOKUP(Y123,'様式9-② シフト記号表'!$C$6:$L$47,10,FALSE))</f>
        <v/>
      </c>
      <c r="Z124" s="160" t="str">
        <f>IF(Z123="","",VLOOKUP(Z123,'様式9-② シフト記号表'!$C$6:$L$47,10,FALSE))</f>
        <v/>
      </c>
      <c r="AA124" s="160" t="str">
        <f>IF(AA123="","",VLOOKUP(AA123,'様式9-② シフト記号表'!$C$6:$L$47,10,FALSE))</f>
        <v/>
      </c>
      <c r="AB124" s="160" t="str">
        <f>IF(AB123="","",VLOOKUP(AB123,'様式9-② シフト記号表'!$C$6:$L$47,10,FALSE))</f>
        <v/>
      </c>
      <c r="AC124" s="161" t="str">
        <f>IF(AC123="","",VLOOKUP(AC123,'様式9-② シフト記号表'!$C$6:$L$47,10,FALSE))</f>
        <v/>
      </c>
      <c r="AD124" s="159" t="str">
        <f>IF(AD123="","",VLOOKUP(AD123,'様式9-② シフト記号表'!$C$6:$L$47,10,FALSE))</f>
        <v/>
      </c>
      <c r="AE124" s="160" t="str">
        <f>IF(AE123="","",VLOOKUP(AE123,'様式9-② シフト記号表'!$C$6:$L$47,10,FALSE))</f>
        <v/>
      </c>
      <c r="AF124" s="160" t="str">
        <f>IF(AF123="","",VLOOKUP(AF123,'様式9-② シフト記号表'!$C$6:$L$47,10,FALSE))</f>
        <v/>
      </c>
      <c r="AG124" s="160" t="str">
        <f>IF(AG123="","",VLOOKUP(AG123,'様式9-② シフト記号表'!$C$6:$L$47,10,FALSE))</f>
        <v/>
      </c>
      <c r="AH124" s="160" t="str">
        <f>IF(AH123="","",VLOOKUP(AH123,'様式9-② シフト記号表'!$C$6:$L$47,10,FALSE))</f>
        <v/>
      </c>
      <c r="AI124" s="160" t="str">
        <f>IF(AI123="","",VLOOKUP(AI123,'様式9-② シフト記号表'!$C$6:$L$47,10,FALSE))</f>
        <v/>
      </c>
      <c r="AJ124" s="161" t="str">
        <f>IF(AJ123="","",VLOOKUP(AJ123,'様式9-② シフト記号表'!$C$6:$L$47,10,FALSE))</f>
        <v/>
      </c>
      <c r="AK124" s="159" t="str">
        <f>IF(AK123="","",VLOOKUP(AK123,'様式9-② シフト記号表'!$C$6:$L$47,10,FALSE))</f>
        <v/>
      </c>
      <c r="AL124" s="160" t="str">
        <f>IF(AL123="","",VLOOKUP(AL123,'様式9-② シフト記号表'!$C$6:$L$47,10,FALSE))</f>
        <v/>
      </c>
      <c r="AM124" s="160" t="str">
        <f>IF(AM123="","",VLOOKUP(AM123,'様式9-② シフト記号表'!$C$6:$L$47,10,FALSE))</f>
        <v/>
      </c>
      <c r="AN124" s="160" t="str">
        <f>IF(AN123="","",VLOOKUP(AN123,'様式9-② シフト記号表'!$C$6:$L$47,10,FALSE))</f>
        <v/>
      </c>
      <c r="AO124" s="160" t="str">
        <f>IF(AO123="","",VLOOKUP(AO123,'様式9-② シフト記号表'!$C$6:$L$47,10,FALSE))</f>
        <v/>
      </c>
      <c r="AP124" s="160" t="str">
        <f>IF(AP123="","",VLOOKUP(AP123,'様式9-② シフト記号表'!$C$6:$L$47,10,FALSE))</f>
        <v/>
      </c>
      <c r="AQ124" s="161" t="str">
        <f>IF(AQ123="","",VLOOKUP(AQ123,'様式9-② シフト記号表'!$C$6:$L$47,10,FALSE))</f>
        <v/>
      </c>
      <c r="AR124" s="159" t="str">
        <f>IF(AR123="","",VLOOKUP(AR123,'様式9-② シフト記号表'!$C$6:$L$47,10,FALSE))</f>
        <v/>
      </c>
      <c r="AS124" s="160" t="str">
        <f>IF(AS123="","",VLOOKUP(AS123,'様式9-② シフト記号表'!$C$6:$L$47,10,FALSE))</f>
        <v/>
      </c>
      <c r="AT124" s="160" t="str">
        <f>IF(AT123="","",VLOOKUP(AT123,'様式9-② シフト記号表'!$C$6:$L$47,10,FALSE))</f>
        <v/>
      </c>
      <c r="AU124" s="160" t="str">
        <f>IF(AU123="","",VLOOKUP(AU123,'様式9-② シフト記号表'!$C$6:$L$47,10,FALSE))</f>
        <v/>
      </c>
      <c r="AV124" s="160" t="str">
        <f>IF(AV123="","",VLOOKUP(AV123,'様式9-② シフト記号表'!$C$6:$L$47,10,FALSE))</f>
        <v/>
      </c>
      <c r="AW124" s="160" t="str">
        <f>IF(AW123="","",VLOOKUP(AW123,'様式9-② シフト記号表'!$C$6:$L$47,10,FALSE))</f>
        <v/>
      </c>
      <c r="AX124" s="161" t="str">
        <f>IF(AX123="","",VLOOKUP(AX123,'様式9-② シフト記号表'!$C$6:$L$47,10,FALSE))</f>
        <v/>
      </c>
      <c r="AY124" s="159" t="str">
        <f>IF(AY123="","",VLOOKUP(AY123,'様式9-② シフト記号表'!$C$6:$L$47,10,FALSE))</f>
        <v/>
      </c>
      <c r="AZ124" s="160" t="str">
        <f>IF(AZ123="","",VLOOKUP(AZ123,'様式9-② シフト記号表'!$C$6:$L$47,10,FALSE))</f>
        <v/>
      </c>
      <c r="BA124" s="160" t="str">
        <f>IF(BA123="","",VLOOKUP(BA123,'様式9-② シフト記号表'!$C$6:$L$47,10,FALSE))</f>
        <v/>
      </c>
      <c r="BB124" s="603">
        <f>IF($BE$3="４週",SUM(W124:AX124),IF($BE$3="暦月",SUM(W124:BA124),""))</f>
        <v>0</v>
      </c>
      <c r="BC124" s="604"/>
      <c r="BD124" s="605">
        <f>IF($BE$3="４週",BB124/4,IF($BE$3="暦月",(BB124/($BE$8/7)),""))</f>
        <v>0</v>
      </c>
      <c r="BE124" s="604"/>
      <c r="BF124" s="600"/>
      <c r="BG124" s="601"/>
      <c r="BH124" s="601"/>
      <c r="BI124" s="601"/>
      <c r="BJ124" s="602"/>
    </row>
    <row r="125" spans="2:62" ht="20.25" customHeight="1" x14ac:dyDescent="0.4">
      <c r="B125" s="586">
        <f>B123+1</f>
        <v>55</v>
      </c>
      <c r="C125" s="588"/>
      <c r="D125" s="589"/>
      <c r="E125" s="149"/>
      <c r="F125" s="150"/>
      <c r="G125" s="149"/>
      <c r="H125" s="150"/>
      <c r="I125" s="592"/>
      <c r="J125" s="593"/>
      <c r="K125" s="596"/>
      <c r="L125" s="597"/>
      <c r="M125" s="597"/>
      <c r="N125" s="589"/>
      <c r="O125" s="565"/>
      <c r="P125" s="566"/>
      <c r="Q125" s="566"/>
      <c r="R125" s="566"/>
      <c r="S125" s="567"/>
      <c r="T125" s="170" t="s">
        <v>18</v>
      </c>
      <c r="U125" s="115"/>
      <c r="V125" s="116"/>
      <c r="W125" s="102"/>
      <c r="X125" s="103"/>
      <c r="Y125" s="103"/>
      <c r="Z125" s="103"/>
      <c r="AA125" s="103"/>
      <c r="AB125" s="103"/>
      <c r="AC125" s="104"/>
      <c r="AD125" s="102"/>
      <c r="AE125" s="103"/>
      <c r="AF125" s="103"/>
      <c r="AG125" s="103"/>
      <c r="AH125" s="103"/>
      <c r="AI125" s="103"/>
      <c r="AJ125" s="104"/>
      <c r="AK125" s="102"/>
      <c r="AL125" s="103"/>
      <c r="AM125" s="103"/>
      <c r="AN125" s="103"/>
      <c r="AO125" s="103"/>
      <c r="AP125" s="103"/>
      <c r="AQ125" s="104"/>
      <c r="AR125" s="102"/>
      <c r="AS125" s="103"/>
      <c r="AT125" s="103"/>
      <c r="AU125" s="103"/>
      <c r="AV125" s="103"/>
      <c r="AW125" s="103"/>
      <c r="AX125" s="104"/>
      <c r="AY125" s="102"/>
      <c r="AZ125" s="103"/>
      <c r="BA125" s="105"/>
      <c r="BB125" s="571"/>
      <c r="BC125" s="572"/>
      <c r="BD125" s="573"/>
      <c r="BE125" s="574"/>
      <c r="BF125" s="575"/>
      <c r="BG125" s="576"/>
      <c r="BH125" s="576"/>
      <c r="BI125" s="576"/>
      <c r="BJ125" s="577"/>
    </row>
    <row r="126" spans="2:62" ht="20.25" customHeight="1" x14ac:dyDescent="0.4">
      <c r="B126" s="606"/>
      <c r="C126" s="607"/>
      <c r="D126" s="608"/>
      <c r="E126" s="181"/>
      <c r="F126" s="182">
        <f>C125</f>
        <v>0</v>
      </c>
      <c r="G126" s="181"/>
      <c r="H126" s="182">
        <f>I125</f>
        <v>0</v>
      </c>
      <c r="I126" s="609"/>
      <c r="J126" s="610"/>
      <c r="K126" s="611"/>
      <c r="L126" s="612"/>
      <c r="M126" s="612"/>
      <c r="N126" s="608"/>
      <c r="O126" s="565"/>
      <c r="P126" s="566"/>
      <c r="Q126" s="566"/>
      <c r="R126" s="566"/>
      <c r="S126" s="567"/>
      <c r="T126" s="171" t="s">
        <v>132</v>
      </c>
      <c r="U126" s="117"/>
      <c r="V126" s="172"/>
      <c r="W126" s="159" t="str">
        <f>IF(W125="","",VLOOKUP(W125,'様式9-② シフト記号表'!$C$6:$L$47,10,FALSE))</f>
        <v/>
      </c>
      <c r="X126" s="160" t="str">
        <f>IF(X125="","",VLOOKUP(X125,'様式9-② シフト記号表'!$C$6:$L$47,10,FALSE))</f>
        <v/>
      </c>
      <c r="Y126" s="160" t="str">
        <f>IF(Y125="","",VLOOKUP(Y125,'様式9-② シフト記号表'!$C$6:$L$47,10,FALSE))</f>
        <v/>
      </c>
      <c r="Z126" s="160" t="str">
        <f>IF(Z125="","",VLOOKUP(Z125,'様式9-② シフト記号表'!$C$6:$L$47,10,FALSE))</f>
        <v/>
      </c>
      <c r="AA126" s="160" t="str">
        <f>IF(AA125="","",VLOOKUP(AA125,'様式9-② シフト記号表'!$C$6:$L$47,10,FALSE))</f>
        <v/>
      </c>
      <c r="AB126" s="160" t="str">
        <f>IF(AB125="","",VLOOKUP(AB125,'様式9-② シフト記号表'!$C$6:$L$47,10,FALSE))</f>
        <v/>
      </c>
      <c r="AC126" s="161" t="str">
        <f>IF(AC125="","",VLOOKUP(AC125,'様式9-② シフト記号表'!$C$6:$L$47,10,FALSE))</f>
        <v/>
      </c>
      <c r="AD126" s="159" t="str">
        <f>IF(AD125="","",VLOOKUP(AD125,'様式9-② シフト記号表'!$C$6:$L$47,10,FALSE))</f>
        <v/>
      </c>
      <c r="AE126" s="160" t="str">
        <f>IF(AE125="","",VLOOKUP(AE125,'様式9-② シフト記号表'!$C$6:$L$47,10,FALSE))</f>
        <v/>
      </c>
      <c r="AF126" s="160" t="str">
        <f>IF(AF125="","",VLOOKUP(AF125,'様式9-② シフト記号表'!$C$6:$L$47,10,FALSE))</f>
        <v/>
      </c>
      <c r="AG126" s="160" t="str">
        <f>IF(AG125="","",VLOOKUP(AG125,'様式9-② シフト記号表'!$C$6:$L$47,10,FALSE))</f>
        <v/>
      </c>
      <c r="AH126" s="160" t="str">
        <f>IF(AH125="","",VLOOKUP(AH125,'様式9-② シフト記号表'!$C$6:$L$47,10,FALSE))</f>
        <v/>
      </c>
      <c r="AI126" s="160" t="str">
        <f>IF(AI125="","",VLOOKUP(AI125,'様式9-② シフト記号表'!$C$6:$L$47,10,FALSE))</f>
        <v/>
      </c>
      <c r="AJ126" s="161" t="str">
        <f>IF(AJ125="","",VLOOKUP(AJ125,'様式9-② シフト記号表'!$C$6:$L$47,10,FALSE))</f>
        <v/>
      </c>
      <c r="AK126" s="159" t="str">
        <f>IF(AK125="","",VLOOKUP(AK125,'様式9-② シフト記号表'!$C$6:$L$47,10,FALSE))</f>
        <v/>
      </c>
      <c r="AL126" s="160" t="str">
        <f>IF(AL125="","",VLOOKUP(AL125,'様式9-② シフト記号表'!$C$6:$L$47,10,FALSE))</f>
        <v/>
      </c>
      <c r="AM126" s="160" t="str">
        <f>IF(AM125="","",VLOOKUP(AM125,'様式9-② シフト記号表'!$C$6:$L$47,10,FALSE))</f>
        <v/>
      </c>
      <c r="AN126" s="160" t="str">
        <f>IF(AN125="","",VLOOKUP(AN125,'様式9-② シフト記号表'!$C$6:$L$47,10,FALSE))</f>
        <v/>
      </c>
      <c r="AO126" s="160" t="str">
        <f>IF(AO125="","",VLOOKUP(AO125,'様式9-② シフト記号表'!$C$6:$L$47,10,FALSE))</f>
        <v/>
      </c>
      <c r="AP126" s="160" t="str">
        <f>IF(AP125="","",VLOOKUP(AP125,'様式9-② シフト記号表'!$C$6:$L$47,10,FALSE))</f>
        <v/>
      </c>
      <c r="AQ126" s="161" t="str">
        <f>IF(AQ125="","",VLOOKUP(AQ125,'様式9-② シフト記号表'!$C$6:$L$47,10,FALSE))</f>
        <v/>
      </c>
      <c r="AR126" s="159" t="str">
        <f>IF(AR125="","",VLOOKUP(AR125,'様式9-② シフト記号表'!$C$6:$L$47,10,FALSE))</f>
        <v/>
      </c>
      <c r="AS126" s="160" t="str">
        <f>IF(AS125="","",VLOOKUP(AS125,'様式9-② シフト記号表'!$C$6:$L$47,10,FALSE))</f>
        <v/>
      </c>
      <c r="AT126" s="160" t="str">
        <f>IF(AT125="","",VLOOKUP(AT125,'様式9-② シフト記号表'!$C$6:$L$47,10,FALSE))</f>
        <v/>
      </c>
      <c r="AU126" s="160" t="str">
        <f>IF(AU125="","",VLOOKUP(AU125,'様式9-② シフト記号表'!$C$6:$L$47,10,FALSE))</f>
        <v/>
      </c>
      <c r="AV126" s="160" t="str">
        <f>IF(AV125="","",VLOOKUP(AV125,'様式9-② シフト記号表'!$C$6:$L$47,10,FALSE))</f>
        <v/>
      </c>
      <c r="AW126" s="160" t="str">
        <f>IF(AW125="","",VLOOKUP(AW125,'様式9-② シフト記号表'!$C$6:$L$47,10,FALSE))</f>
        <v/>
      </c>
      <c r="AX126" s="161" t="str">
        <f>IF(AX125="","",VLOOKUP(AX125,'様式9-② シフト記号表'!$C$6:$L$47,10,FALSE))</f>
        <v/>
      </c>
      <c r="AY126" s="159" t="str">
        <f>IF(AY125="","",VLOOKUP(AY125,'様式9-② シフト記号表'!$C$6:$L$47,10,FALSE))</f>
        <v/>
      </c>
      <c r="AZ126" s="160" t="str">
        <f>IF(AZ125="","",VLOOKUP(AZ125,'様式9-② シフト記号表'!$C$6:$L$47,10,FALSE))</f>
        <v/>
      </c>
      <c r="BA126" s="160" t="str">
        <f>IF(BA125="","",VLOOKUP(BA125,'様式9-② シフト記号表'!$C$6:$L$47,10,FALSE))</f>
        <v/>
      </c>
      <c r="BB126" s="603">
        <f>IF($BE$3="４週",SUM(W126:AX126),IF($BE$3="暦月",SUM(W126:BA126),""))</f>
        <v>0</v>
      </c>
      <c r="BC126" s="604"/>
      <c r="BD126" s="605">
        <f>IF($BE$3="４週",BB126/4,IF($BE$3="暦月",(BB126/($BE$8/7)),""))</f>
        <v>0</v>
      </c>
      <c r="BE126" s="604"/>
      <c r="BF126" s="600"/>
      <c r="BG126" s="601"/>
      <c r="BH126" s="601"/>
      <c r="BI126" s="601"/>
      <c r="BJ126" s="602"/>
    </row>
    <row r="127" spans="2:62" ht="20.25" customHeight="1" x14ac:dyDescent="0.4">
      <c r="B127" s="586">
        <f>B125+1</f>
        <v>56</v>
      </c>
      <c r="C127" s="588"/>
      <c r="D127" s="589"/>
      <c r="E127" s="149"/>
      <c r="F127" s="150"/>
      <c r="G127" s="149"/>
      <c r="H127" s="150"/>
      <c r="I127" s="592"/>
      <c r="J127" s="593"/>
      <c r="K127" s="596"/>
      <c r="L127" s="597"/>
      <c r="M127" s="597"/>
      <c r="N127" s="589"/>
      <c r="O127" s="565"/>
      <c r="P127" s="566"/>
      <c r="Q127" s="566"/>
      <c r="R127" s="566"/>
      <c r="S127" s="567"/>
      <c r="T127" s="170" t="s">
        <v>18</v>
      </c>
      <c r="U127" s="115"/>
      <c r="V127" s="116"/>
      <c r="W127" s="102"/>
      <c r="X127" s="103"/>
      <c r="Y127" s="103"/>
      <c r="Z127" s="103"/>
      <c r="AA127" s="103"/>
      <c r="AB127" s="103"/>
      <c r="AC127" s="104"/>
      <c r="AD127" s="102"/>
      <c r="AE127" s="103"/>
      <c r="AF127" s="103"/>
      <c r="AG127" s="103"/>
      <c r="AH127" s="103"/>
      <c r="AI127" s="103"/>
      <c r="AJ127" s="104"/>
      <c r="AK127" s="102"/>
      <c r="AL127" s="103"/>
      <c r="AM127" s="103"/>
      <c r="AN127" s="103"/>
      <c r="AO127" s="103"/>
      <c r="AP127" s="103"/>
      <c r="AQ127" s="104"/>
      <c r="AR127" s="102"/>
      <c r="AS127" s="103"/>
      <c r="AT127" s="103"/>
      <c r="AU127" s="103"/>
      <c r="AV127" s="103"/>
      <c r="AW127" s="103"/>
      <c r="AX127" s="104"/>
      <c r="AY127" s="102"/>
      <c r="AZ127" s="103"/>
      <c r="BA127" s="105"/>
      <c r="BB127" s="571"/>
      <c r="BC127" s="572"/>
      <c r="BD127" s="573"/>
      <c r="BE127" s="574"/>
      <c r="BF127" s="575"/>
      <c r="BG127" s="576"/>
      <c r="BH127" s="576"/>
      <c r="BI127" s="576"/>
      <c r="BJ127" s="577"/>
    </row>
    <row r="128" spans="2:62" ht="20.25" customHeight="1" x14ac:dyDescent="0.4">
      <c r="B128" s="606"/>
      <c r="C128" s="607"/>
      <c r="D128" s="608"/>
      <c r="E128" s="181"/>
      <c r="F128" s="182">
        <f>C127</f>
        <v>0</v>
      </c>
      <c r="G128" s="181"/>
      <c r="H128" s="182">
        <f>I127</f>
        <v>0</v>
      </c>
      <c r="I128" s="609"/>
      <c r="J128" s="610"/>
      <c r="K128" s="611"/>
      <c r="L128" s="612"/>
      <c r="M128" s="612"/>
      <c r="N128" s="608"/>
      <c r="O128" s="565"/>
      <c r="P128" s="566"/>
      <c r="Q128" s="566"/>
      <c r="R128" s="566"/>
      <c r="S128" s="567"/>
      <c r="T128" s="171" t="s">
        <v>132</v>
      </c>
      <c r="U128" s="117"/>
      <c r="V128" s="172"/>
      <c r="W128" s="159" t="str">
        <f>IF(W127="","",VLOOKUP(W127,'様式9-② シフト記号表'!$C$6:$L$47,10,FALSE))</f>
        <v/>
      </c>
      <c r="X128" s="160" t="str">
        <f>IF(X127="","",VLOOKUP(X127,'様式9-② シフト記号表'!$C$6:$L$47,10,FALSE))</f>
        <v/>
      </c>
      <c r="Y128" s="160" t="str">
        <f>IF(Y127="","",VLOOKUP(Y127,'様式9-② シフト記号表'!$C$6:$L$47,10,FALSE))</f>
        <v/>
      </c>
      <c r="Z128" s="160" t="str">
        <f>IF(Z127="","",VLOOKUP(Z127,'様式9-② シフト記号表'!$C$6:$L$47,10,FALSE))</f>
        <v/>
      </c>
      <c r="AA128" s="160" t="str">
        <f>IF(AA127="","",VLOOKUP(AA127,'様式9-② シフト記号表'!$C$6:$L$47,10,FALSE))</f>
        <v/>
      </c>
      <c r="AB128" s="160" t="str">
        <f>IF(AB127="","",VLOOKUP(AB127,'様式9-② シフト記号表'!$C$6:$L$47,10,FALSE))</f>
        <v/>
      </c>
      <c r="AC128" s="161" t="str">
        <f>IF(AC127="","",VLOOKUP(AC127,'様式9-② シフト記号表'!$C$6:$L$47,10,FALSE))</f>
        <v/>
      </c>
      <c r="AD128" s="159" t="str">
        <f>IF(AD127="","",VLOOKUP(AD127,'様式9-② シフト記号表'!$C$6:$L$47,10,FALSE))</f>
        <v/>
      </c>
      <c r="AE128" s="160" t="str">
        <f>IF(AE127="","",VLOOKUP(AE127,'様式9-② シフト記号表'!$C$6:$L$47,10,FALSE))</f>
        <v/>
      </c>
      <c r="AF128" s="160" t="str">
        <f>IF(AF127="","",VLOOKUP(AF127,'様式9-② シフト記号表'!$C$6:$L$47,10,FALSE))</f>
        <v/>
      </c>
      <c r="AG128" s="160" t="str">
        <f>IF(AG127="","",VLOOKUP(AG127,'様式9-② シフト記号表'!$C$6:$L$47,10,FALSE))</f>
        <v/>
      </c>
      <c r="AH128" s="160" t="str">
        <f>IF(AH127="","",VLOOKUP(AH127,'様式9-② シフト記号表'!$C$6:$L$47,10,FALSE))</f>
        <v/>
      </c>
      <c r="AI128" s="160" t="str">
        <f>IF(AI127="","",VLOOKUP(AI127,'様式9-② シフト記号表'!$C$6:$L$47,10,FALSE))</f>
        <v/>
      </c>
      <c r="AJ128" s="161" t="str">
        <f>IF(AJ127="","",VLOOKUP(AJ127,'様式9-② シフト記号表'!$C$6:$L$47,10,FALSE))</f>
        <v/>
      </c>
      <c r="AK128" s="159" t="str">
        <f>IF(AK127="","",VLOOKUP(AK127,'様式9-② シフト記号表'!$C$6:$L$47,10,FALSE))</f>
        <v/>
      </c>
      <c r="AL128" s="160" t="str">
        <f>IF(AL127="","",VLOOKUP(AL127,'様式9-② シフト記号表'!$C$6:$L$47,10,FALSE))</f>
        <v/>
      </c>
      <c r="AM128" s="160" t="str">
        <f>IF(AM127="","",VLOOKUP(AM127,'様式9-② シフト記号表'!$C$6:$L$47,10,FALSE))</f>
        <v/>
      </c>
      <c r="AN128" s="160" t="str">
        <f>IF(AN127="","",VLOOKUP(AN127,'様式9-② シフト記号表'!$C$6:$L$47,10,FALSE))</f>
        <v/>
      </c>
      <c r="AO128" s="160" t="str">
        <f>IF(AO127="","",VLOOKUP(AO127,'様式9-② シフト記号表'!$C$6:$L$47,10,FALSE))</f>
        <v/>
      </c>
      <c r="AP128" s="160" t="str">
        <f>IF(AP127="","",VLOOKUP(AP127,'様式9-② シフト記号表'!$C$6:$L$47,10,FALSE))</f>
        <v/>
      </c>
      <c r="AQ128" s="161" t="str">
        <f>IF(AQ127="","",VLOOKUP(AQ127,'様式9-② シフト記号表'!$C$6:$L$47,10,FALSE))</f>
        <v/>
      </c>
      <c r="AR128" s="159" t="str">
        <f>IF(AR127="","",VLOOKUP(AR127,'様式9-② シフト記号表'!$C$6:$L$47,10,FALSE))</f>
        <v/>
      </c>
      <c r="AS128" s="160" t="str">
        <f>IF(AS127="","",VLOOKUP(AS127,'様式9-② シフト記号表'!$C$6:$L$47,10,FALSE))</f>
        <v/>
      </c>
      <c r="AT128" s="160" t="str">
        <f>IF(AT127="","",VLOOKUP(AT127,'様式9-② シフト記号表'!$C$6:$L$47,10,FALSE))</f>
        <v/>
      </c>
      <c r="AU128" s="160" t="str">
        <f>IF(AU127="","",VLOOKUP(AU127,'様式9-② シフト記号表'!$C$6:$L$47,10,FALSE))</f>
        <v/>
      </c>
      <c r="AV128" s="160" t="str">
        <f>IF(AV127="","",VLOOKUP(AV127,'様式9-② シフト記号表'!$C$6:$L$47,10,FALSE))</f>
        <v/>
      </c>
      <c r="AW128" s="160" t="str">
        <f>IF(AW127="","",VLOOKUP(AW127,'様式9-② シフト記号表'!$C$6:$L$47,10,FALSE))</f>
        <v/>
      </c>
      <c r="AX128" s="161" t="str">
        <f>IF(AX127="","",VLOOKUP(AX127,'様式9-② シフト記号表'!$C$6:$L$47,10,FALSE))</f>
        <v/>
      </c>
      <c r="AY128" s="159" t="str">
        <f>IF(AY127="","",VLOOKUP(AY127,'様式9-② シフト記号表'!$C$6:$L$47,10,FALSE))</f>
        <v/>
      </c>
      <c r="AZ128" s="160" t="str">
        <f>IF(AZ127="","",VLOOKUP(AZ127,'様式9-② シフト記号表'!$C$6:$L$47,10,FALSE))</f>
        <v/>
      </c>
      <c r="BA128" s="160" t="str">
        <f>IF(BA127="","",VLOOKUP(BA127,'様式9-② シフト記号表'!$C$6:$L$47,10,FALSE))</f>
        <v/>
      </c>
      <c r="BB128" s="603">
        <f>IF($BE$3="４週",SUM(W128:AX128),IF($BE$3="暦月",SUM(W128:BA128),""))</f>
        <v>0</v>
      </c>
      <c r="BC128" s="604"/>
      <c r="BD128" s="605">
        <f>IF($BE$3="４週",BB128/4,IF($BE$3="暦月",(BB128/($BE$8/7)),""))</f>
        <v>0</v>
      </c>
      <c r="BE128" s="604"/>
      <c r="BF128" s="600"/>
      <c r="BG128" s="601"/>
      <c r="BH128" s="601"/>
      <c r="BI128" s="601"/>
      <c r="BJ128" s="602"/>
    </row>
    <row r="129" spans="2:62" ht="20.25" customHeight="1" x14ac:dyDescent="0.4">
      <c r="B129" s="586">
        <f>B127+1</f>
        <v>57</v>
      </c>
      <c r="C129" s="588"/>
      <c r="D129" s="589"/>
      <c r="E129" s="149"/>
      <c r="F129" s="150"/>
      <c r="G129" s="149"/>
      <c r="H129" s="150"/>
      <c r="I129" s="592"/>
      <c r="J129" s="593"/>
      <c r="K129" s="596"/>
      <c r="L129" s="597"/>
      <c r="M129" s="597"/>
      <c r="N129" s="589"/>
      <c r="O129" s="565"/>
      <c r="P129" s="566"/>
      <c r="Q129" s="566"/>
      <c r="R129" s="566"/>
      <c r="S129" s="567"/>
      <c r="T129" s="170" t="s">
        <v>18</v>
      </c>
      <c r="U129" s="115"/>
      <c r="V129" s="116"/>
      <c r="W129" s="102"/>
      <c r="X129" s="103"/>
      <c r="Y129" s="103"/>
      <c r="Z129" s="103"/>
      <c r="AA129" s="103"/>
      <c r="AB129" s="103"/>
      <c r="AC129" s="104"/>
      <c r="AD129" s="102"/>
      <c r="AE129" s="103"/>
      <c r="AF129" s="103"/>
      <c r="AG129" s="103"/>
      <c r="AH129" s="103"/>
      <c r="AI129" s="103"/>
      <c r="AJ129" s="104"/>
      <c r="AK129" s="102"/>
      <c r="AL129" s="103"/>
      <c r="AM129" s="103"/>
      <c r="AN129" s="103"/>
      <c r="AO129" s="103"/>
      <c r="AP129" s="103"/>
      <c r="AQ129" s="104"/>
      <c r="AR129" s="102"/>
      <c r="AS129" s="103"/>
      <c r="AT129" s="103"/>
      <c r="AU129" s="103"/>
      <c r="AV129" s="103"/>
      <c r="AW129" s="103"/>
      <c r="AX129" s="104"/>
      <c r="AY129" s="102"/>
      <c r="AZ129" s="103"/>
      <c r="BA129" s="105"/>
      <c r="BB129" s="571"/>
      <c r="BC129" s="572"/>
      <c r="BD129" s="573"/>
      <c r="BE129" s="574"/>
      <c r="BF129" s="575"/>
      <c r="BG129" s="576"/>
      <c r="BH129" s="576"/>
      <c r="BI129" s="576"/>
      <c r="BJ129" s="577"/>
    </row>
    <row r="130" spans="2:62" ht="20.25" customHeight="1" x14ac:dyDescent="0.4">
      <c r="B130" s="606"/>
      <c r="C130" s="607"/>
      <c r="D130" s="608"/>
      <c r="E130" s="181"/>
      <c r="F130" s="182">
        <f>C129</f>
        <v>0</v>
      </c>
      <c r="G130" s="181"/>
      <c r="H130" s="182">
        <f>I129</f>
        <v>0</v>
      </c>
      <c r="I130" s="609"/>
      <c r="J130" s="610"/>
      <c r="K130" s="611"/>
      <c r="L130" s="612"/>
      <c r="M130" s="612"/>
      <c r="N130" s="608"/>
      <c r="O130" s="565"/>
      <c r="P130" s="566"/>
      <c r="Q130" s="566"/>
      <c r="R130" s="566"/>
      <c r="S130" s="567"/>
      <c r="T130" s="171" t="s">
        <v>132</v>
      </c>
      <c r="U130" s="117"/>
      <c r="V130" s="172"/>
      <c r="W130" s="159" t="str">
        <f>IF(W129="","",VLOOKUP(W129,'様式9-② シフト記号表'!$C$6:$L$47,10,FALSE))</f>
        <v/>
      </c>
      <c r="X130" s="160" t="str">
        <f>IF(X129="","",VLOOKUP(X129,'様式9-② シフト記号表'!$C$6:$L$47,10,FALSE))</f>
        <v/>
      </c>
      <c r="Y130" s="160" t="str">
        <f>IF(Y129="","",VLOOKUP(Y129,'様式9-② シフト記号表'!$C$6:$L$47,10,FALSE))</f>
        <v/>
      </c>
      <c r="Z130" s="160" t="str">
        <f>IF(Z129="","",VLOOKUP(Z129,'様式9-② シフト記号表'!$C$6:$L$47,10,FALSE))</f>
        <v/>
      </c>
      <c r="AA130" s="160" t="str">
        <f>IF(AA129="","",VLOOKUP(AA129,'様式9-② シフト記号表'!$C$6:$L$47,10,FALSE))</f>
        <v/>
      </c>
      <c r="AB130" s="160" t="str">
        <f>IF(AB129="","",VLOOKUP(AB129,'様式9-② シフト記号表'!$C$6:$L$47,10,FALSE))</f>
        <v/>
      </c>
      <c r="AC130" s="161" t="str">
        <f>IF(AC129="","",VLOOKUP(AC129,'様式9-② シフト記号表'!$C$6:$L$47,10,FALSE))</f>
        <v/>
      </c>
      <c r="AD130" s="159" t="str">
        <f>IF(AD129="","",VLOOKUP(AD129,'様式9-② シフト記号表'!$C$6:$L$47,10,FALSE))</f>
        <v/>
      </c>
      <c r="AE130" s="160" t="str">
        <f>IF(AE129="","",VLOOKUP(AE129,'様式9-② シフト記号表'!$C$6:$L$47,10,FALSE))</f>
        <v/>
      </c>
      <c r="AF130" s="160" t="str">
        <f>IF(AF129="","",VLOOKUP(AF129,'様式9-② シフト記号表'!$C$6:$L$47,10,FALSE))</f>
        <v/>
      </c>
      <c r="AG130" s="160" t="str">
        <f>IF(AG129="","",VLOOKUP(AG129,'様式9-② シフト記号表'!$C$6:$L$47,10,FALSE))</f>
        <v/>
      </c>
      <c r="AH130" s="160" t="str">
        <f>IF(AH129="","",VLOOKUP(AH129,'様式9-② シフト記号表'!$C$6:$L$47,10,FALSE))</f>
        <v/>
      </c>
      <c r="AI130" s="160" t="str">
        <f>IF(AI129="","",VLOOKUP(AI129,'様式9-② シフト記号表'!$C$6:$L$47,10,FALSE))</f>
        <v/>
      </c>
      <c r="AJ130" s="161" t="str">
        <f>IF(AJ129="","",VLOOKUP(AJ129,'様式9-② シフト記号表'!$C$6:$L$47,10,FALSE))</f>
        <v/>
      </c>
      <c r="AK130" s="159" t="str">
        <f>IF(AK129="","",VLOOKUP(AK129,'様式9-② シフト記号表'!$C$6:$L$47,10,FALSE))</f>
        <v/>
      </c>
      <c r="AL130" s="160" t="str">
        <f>IF(AL129="","",VLOOKUP(AL129,'様式9-② シフト記号表'!$C$6:$L$47,10,FALSE))</f>
        <v/>
      </c>
      <c r="AM130" s="160" t="str">
        <f>IF(AM129="","",VLOOKUP(AM129,'様式9-② シフト記号表'!$C$6:$L$47,10,FALSE))</f>
        <v/>
      </c>
      <c r="AN130" s="160" t="str">
        <f>IF(AN129="","",VLOOKUP(AN129,'様式9-② シフト記号表'!$C$6:$L$47,10,FALSE))</f>
        <v/>
      </c>
      <c r="AO130" s="160" t="str">
        <f>IF(AO129="","",VLOOKUP(AO129,'様式9-② シフト記号表'!$C$6:$L$47,10,FALSE))</f>
        <v/>
      </c>
      <c r="AP130" s="160" t="str">
        <f>IF(AP129="","",VLOOKUP(AP129,'様式9-② シフト記号表'!$C$6:$L$47,10,FALSE))</f>
        <v/>
      </c>
      <c r="AQ130" s="161" t="str">
        <f>IF(AQ129="","",VLOOKUP(AQ129,'様式9-② シフト記号表'!$C$6:$L$47,10,FALSE))</f>
        <v/>
      </c>
      <c r="AR130" s="159" t="str">
        <f>IF(AR129="","",VLOOKUP(AR129,'様式9-② シフト記号表'!$C$6:$L$47,10,FALSE))</f>
        <v/>
      </c>
      <c r="AS130" s="160" t="str">
        <f>IF(AS129="","",VLOOKUP(AS129,'様式9-② シフト記号表'!$C$6:$L$47,10,FALSE))</f>
        <v/>
      </c>
      <c r="AT130" s="160" t="str">
        <f>IF(AT129="","",VLOOKUP(AT129,'様式9-② シフト記号表'!$C$6:$L$47,10,FALSE))</f>
        <v/>
      </c>
      <c r="AU130" s="160" t="str">
        <f>IF(AU129="","",VLOOKUP(AU129,'様式9-② シフト記号表'!$C$6:$L$47,10,FALSE))</f>
        <v/>
      </c>
      <c r="AV130" s="160" t="str">
        <f>IF(AV129="","",VLOOKUP(AV129,'様式9-② シフト記号表'!$C$6:$L$47,10,FALSE))</f>
        <v/>
      </c>
      <c r="AW130" s="160" t="str">
        <f>IF(AW129="","",VLOOKUP(AW129,'様式9-② シフト記号表'!$C$6:$L$47,10,FALSE))</f>
        <v/>
      </c>
      <c r="AX130" s="161" t="str">
        <f>IF(AX129="","",VLOOKUP(AX129,'様式9-② シフト記号表'!$C$6:$L$47,10,FALSE))</f>
        <v/>
      </c>
      <c r="AY130" s="159" t="str">
        <f>IF(AY129="","",VLOOKUP(AY129,'様式9-② シフト記号表'!$C$6:$L$47,10,FALSE))</f>
        <v/>
      </c>
      <c r="AZ130" s="160" t="str">
        <f>IF(AZ129="","",VLOOKUP(AZ129,'様式9-② シフト記号表'!$C$6:$L$47,10,FALSE))</f>
        <v/>
      </c>
      <c r="BA130" s="160" t="str">
        <f>IF(BA129="","",VLOOKUP(BA129,'様式9-② シフト記号表'!$C$6:$L$47,10,FALSE))</f>
        <v/>
      </c>
      <c r="BB130" s="603">
        <f>IF($BE$3="４週",SUM(W130:AX130),IF($BE$3="暦月",SUM(W130:BA130),""))</f>
        <v>0</v>
      </c>
      <c r="BC130" s="604"/>
      <c r="BD130" s="605">
        <f>IF($BE$3="４週",BB130/4,IF($BE$3="暦月",(BB130/($BE$8/7)),""))</f>
        <v>0</v>
      </c>
      <c r="BE130" s="604"/>
      <c r="BF130" s="600"/>
      <c r="BG130" s="601"/>
      <c r="BH130" s="601"/>
      <c r="BI130" s="601"/>
      <c r="BJ130" s="602"/>
    </row>
    <row r="131" spans="2:62" ht="20.25" customHeight="1" x14ac:dyDescent="0.4">
      <c r="B131" s="586">
        <f>B129+1</f>
        <v>58</v>
      </c>
      <c r="C131" s="588"/>
      <c r="D131" s="589"/>
      <c r="E131" s="149"/>
      <c r="F131" s="150"/>
      <c r="G131" s="149"/>
      <c r="H131" s="150"/>
      <c r="I131" s="592"/>
      <c r="J131" s="593"/>
      <c r="K131" s="596"/>
      <c r="L131" s="597"/>
      <c r="M131" s="597"/>
      <c r="N131" s="589"/>
      <c r="O131" s="565"/>
      <c r="P131" s="566"/>
      <c r="Q131" s="566"/>
      <c r="R131" s="566"/>
      <c r="S131" s="567"/>
      <c r="T131" s="170" t="s">
        <v>18</v>
      </c>
      <c r="U131" s="115"/>
      <c r="V131" s="116"/>
      <c r="W131" s="102"/>
      <c r="X131" s="103"/>
      <c r="Y131" s="103"/>
      <c r="Z131" s="103"/>
      <c r="AA131" s="103"/>
      <c r="AB131" s="103"/>
      <c r="AC131" s="104"/>
      <c r="AD131" s="102"/>
      <c r="AE131" s="103"/>
      <c r="AF131" s="103"/>
      <c r="AG131" s="103"/>
      <c r="AH131" s="103"/>
      <c r="AI131" s="103"/>
      <c r="AJ131" s="104"/>
      <c r="AK131" s="102"/>
      <c r="AL131" s="103"/>
      <c r="AM131" s="103"/>
      <c r="AN131" s="103"/>
      <c r="AO131" s="103"/>
      <c r="AP131" s="103"/>
      <c r="AQ131" s="104"/>
      <c r="AR131" s="102"/>
      <c r="AS131" s="103"/>
      <c r="AT131" s="103"/>
      <c r="AU131" s="103"/>
      <c r="AV131" s="103"/>
      <c r="AW131" s="103"/>
      <c r="AX131" s="104"/>
      <c r="AY131" s="102"/>
      <c r="AZ131" s="103"/>
      <c r="BA131" s="105"/>
      <c r="BB131" s="571"/>
      <c r="BC131" s="572"/>
      <c r="BD131" s="573"/>
      <c r="BE131" s="574"/>
      <c r="BF131" s="575"/>
      <c r="BG131" s="576"/>
      <c r="BH131" s="576"/>
      <c r="BI131" s="576"/>
      <c r="BJ131" s="577"/>
    </row>
    <row r="132" spans="2:62" ht="20.25" customHeight="1" x14ac:dyDescent="0.4">
      <c r="B132" s="606"/>
      <c r="C132" s="607"/>
      <c r="D132" s="608"/>
      <c r="E132" s="181"/>
      <c r="F132" s="182">
        <f>C131</f>
        <v>0</v>
      </c>
      <c r="G132" s="181"/>
      <c r="H132" s="182">
        <f>I131</f>
        <v>0</v>
      </c>
      <c r="I132" s="609"/>
      <c r="J132" s="610"/>
      <c r="K132" s="611"/>
      <c r="L132" s="612"/>
      <c r="M132" s="612"/>
      <c r="N132" s="608"/>
      <c r="O132" s="565"/>
      <c r="P132" s="566"/>
      <c r="Q132" s="566"/>
      <c r="R132" s="566"/>
      <c r="S132" s="567"/>
      <c r="T132" s="171" t="s">
        <v>132</v>
      </c>
      <c r="U132" s="117"/>
      <c r="V132" s="172"/>
      <c r="W132" s="159" t="str">
        <f>IF(W131="","",VLOOKUP(W131,'様式9-② シフト記号表'!$C$6:$L$47,10,FALSE))</f>
        <v/>
      </c>
      <c r="X132" s="160" t="str">
        <f>IF(X131="","",VLOOKUP(X131,'様式9-② シフト記号表'!$C$6:$L$47,10,FALSE))</f>
        <v/>
      </c>
      <c r="Y132" s="160" t="str">
        <f>IF(Y131="","",VLOOKUP(Y131,'様式9-② シフト記号表'!$C$6:$L$47,10,FALSE))</f>
        <v/>
      </c>
      <c r="Z132" s="160" t="str">
        <f>IF(Z131="","",VLOOKUP(Z131,'様式9-② シフト記号表'!$C$6:$L$47,10,FALSE))</f>
        <v/>
      </c>
      <c r="AA132" s="160" t="str">
        <f>IF(AA131="","",VLOOKUP(AA131,'様式9-② シフト記号表'!$C$6:$L$47,10,FALSE))</f>
        <v/>
      </c>
      <c r="AB132" s="160" t="str">
        <f>IF(AB131="","",VLOOKUP(AB131,'様式9-② シフト記号表'!$C$6:$L$47,10,FALSE))</f>
        <v/>
      </c>
      <c r="AC132" s="161" t="str">
        <f>IF(AC131="","",VLOOKUP(AC131,'様式9-② シフト記号表'!$C$6:$L$47,10,FALSE))</f>
        <v/>
      </c>
      <c r="AD132" s="159" t="str">
        <f>IF(AD131="","",VLOOKUP(AD131,'様式9-② シフト記号表'!$C$6:$L$47,10,FALSE))</f>
        <v/>
      </c>
      <c r="AE132" s="160" t="str">
        <f>IF(AE131="","",VLOOKUP(AE131,'様式9-② シフト記号表'!$C$6:$L$47,10,FALSE))</f>
        <v/>
      </c>
      <c r="AF132" s="160" t="str">
        <f>IF(AF131="","",VLOOKUP(AF131,'様式9-② シフト記号表'!$C$6:$L$47,10,FALSE))</f>
        <v/>
      </c>
      <c r="AG132" s="160" t="str">
        <f>IF(AG131="","",VLOOKUP(AG131,'様式9-② シフト記号表'!$C$6:$L$47,10,FALSE))</f>
        <v/>
      </c>
      <c r="AH132" s="160" t="str">
        <f>IF(AH131="","",VLOOKUP(AH131,'様式9-② シフト記号表'!$C$6:$L$47,10,FALSE))</f>
        <v/>
      </c>
      <c r="AI132" s="160" t="str">
        <f>IF(AI131="","",VLOOKUP(AI131,'様式9-② シフト記号表'!$C$6:$L$47,10,FALSE))</f>
        <v/>
      </c>
      <c r="AJ132" s="161" t="str">
        <f>IF(AJ131="","",VLOOKUP(AJ131,'様式9-② シフト記号表'!$C$6:$L$47,10,FALSE))</f>
        <v/>
      </c>
      <c r="AK132" s="159" t="str">
        <f>IF(AK131="","",VLOOKUP(AK131,'様式9-② シフト記号表'!$C$6:$L$47,10,FALSE))</f>
        <v/>
      </c>
      <c r="AL132" s="160" t="str">
        <f>IF(AL131="","",VLOOKUP(AL131,'様式9-② シフト記号表'!$C$6:$L$47,10,FALSE))</f>
        <v/>
      </c>
      <c r="AM132" s="160" t="str">
        <f>IF(AM131="","",VLOOKUP(AM131,'様式9-② シフト記号表'!$C$6:$L$47,10,FALSE))</f>
        <v/>
      </c>
      <c r="AN132" s="160" t="str">
        <f>IF(AN131="","",VLOOKUP(AN131,'様式9-② シフト記号表'!$C$6:$L$47,10,FALSE))</f>
        <v/>
      </c>
      <c r="AO132" s="160" t="str">
        <f>IF(AO131="","",VLOOKUP(AO131,'様式9-② シフト記号表'!$C$6:$L$47,10,FALSE))</f>
        <v/>
      </c>
      <c r="AP132" s="160" t="str">
        <f>IF(AP131="","",VLOOKUP(AP131,'様式9-② シフト記号表'!$C$6:$L$47,10,FALSE))</f>
        <v/>
      </c>
      <c r="AQ132" s="161" t="str">
        <f>IF(AQ131="","",VLOOKUP(AQ131,'様式9-② シフト記号表'!$C$6:$L$47,10,FALSE))</f>
        <v/>
      </c>
      <c r="AR132" s="159" t="str">
        <f>IF(AR131="","",VLOOKUP(AR131,'様式9-② シフト記号表'!$C$6:$L$47,10,FALSE))</f>
        <v/>
      </c>
      <c r="AS132" s="160" t="str">
        <f>IF(AS131="","",VLOOKUP(AS131,'様式9-② シフト記号表'!$C$6:$L$47,10,FALSE))</f>
        <v/>
      </c>
      <c r="AT132" s="160" t="str">
        <f>IF(AT131="","",VLOOKUP(AT131,'様式9-② シフト記号表'!$C$6:$L$47,10,FALSE))</f>
        <v/>
      </c>
      <c r="AU132" s="160" t="str">
        <f>IF(AU131="","",VLOOKUP(AU131,'様式9-② シフト記号表'!$C$6:$L$47,10,FALSE))</f>
        <v/>
      </c>
      <c r="AV132" s="160" t="str">
        <f>IF(AV131="","",VLOOKUP(AV131,'様式9-② シフト記号表'!$C$6:$L$47,10,FALSE))</f>
        <v/>
      </c>
      <c r="AW132" s="160" t="str">
        <f>IF(AW131="","",VLOOKUP(AW131,'様式9-② シフト記号表'!$C$6:$L$47,10,FALSE))</f>
        <v/>
      </c>
      <c r="AX132" s="161" t="str">
        <f>IF(AX131="","",VLOOKUP(AX131,'様式9-② シフト記号表'!$C$6:$L$47,10,FALSE))</f>
        <v/>
      </c>
      <c r="AY132" s="159" t="str">
        <f>IF(AY131="","",VLOOKUP(AY131,'様式9-② シフト記号表'!$C$6:$L$47,10,FALSE))</f>
        <v/>
      </c>
      <c r="AZ132" s="160" t="str">
        <f>IF(AZ131="","",VLOOKUP(AZ131,'様式9-② シフト記号表'!$C$6:$L$47,10,FALSE))</f>
        <v/>
      </c>
      <c r="BA132" s="160" t="str">
        <f>IF(BA131="","",VLOOKUP(BA131,'様式9-② シフト記号表'!$C$6:$L$47,10,FALSE))</f>
        <v/>
      </c>
      <c r="BB132" s="603">
        <f>IF($BE$3="４週",SUM(W132:AX132),IF($BE$3="暦月",SUM(W132:BA132),""))</f>
        <v>0</v>
      </c>
      <c r="BC132" s="604"/>
      <c r="BD132" s="605">
        <f>IF($BE$3="４週",BB132/4,IF($BE$3="暦月",(BB132/($BE$8/7)),""))</f>
        <v>0</v>
      </c>
      <c r="BE132" s="604"/>
      <c r="BF132" s="600"/>
      <c r="BG132" s="601"/>
      <c r="BH132" s="601"/>
      <c r="BI132" s="601"/>
      <c r="BJ132" s="602"/>
    </row>
    <row r="133" spans="2:62" ht="20.25" customHeight="1" x14ac:dyDescent="0.4">
      <c r="B133" s="586">
        <f>B131+1</f>
        <v>59</v>
      </c>
      <c r="C133" s="588"/>
      <c r="D133" s="589"/>
      <c r="E133" s="149"/>
      <c r="F133" s="150"/>
      <c r="G133" s="149"/>
      <c r="H133" s="150"/>
      <c r="I133" s="592"/>
      <c r="J133" s="593"/>
      <c r="K133" s="596"/>
      <c r="L133" s="597"/>
      <c r="M133" s="597"/>
      <c r="N133" s="589"/>
      <c r="O133" s="565"/>
      <c r="P133" s="566"/>
      <c r="Q133" s="566"/>
      <c r="R133" s="566"/>
      <c r="S133" s="567"/>
      <c r="T133" s="170" t="s">
        <v>18</v>
      </c>
      <c r="U133" s="115"/>
      <c r="V133" s="116"/>
      <c r="W133" s="102"/>
      <c r="X133" s="103"/>
      <c r="Y133" s="103"/>
      <c r="Z133" s="103"/>
      <c r="AA133" s="103"/>
      <c r="AB133" s="103"/>
      <c r="AC133" s="104"/>
      <c r="AD133" s="102"/>
      <c r="AE133" s="103"/>
      <c r="AF133" s="103"/>
      <c r="AG133" s="103"/>
      <c r="AH133" s="103"/>
      <c r="AI133" s="103"/>
      <c r="AJ133" s="104"/>
      <c r="AK133" s="102"/>
      <c r="AL133" s="103"/>
      <c r="AM133" s="103"/>
      <c r="AN133" s="103"/>
      <c r="AO133" s="103"/>
      <c r="AP133" s="103"/>
      <c r="AQ133" s="104"/>
      <c r="AR133" s="102"/>
      <c r="AS133" s="103"/>
      <c r="AT133" s="103"/>
      <c r="AU133" s="103"/>
      <c r="AV133" s="103"/>
      <c r="AW133" s="103"/>
      <c r="AX133" s="104"/>
      <c r="AY133" s="102"/>
      <c r="AZ133" s="103"/>
      <c r="BA133" s="105"/>
      <c r="BB133" s="571"/>
      <c r="BC133" s="572"/>
      <c r="BD133" s="573"/>
      <c r="BE133" s="574"/>
      <c r="BF133" s="575"/>
      <c r="BG133" s="576"/>
      <c r="BH133" s="576"/>
      <c r="BI133" s="576"/>
      <c r="BJ133" s="577"/>
    </row>
    <row r="134" spans="2:62" ht="20.25" customHeight="1" x14ac:dyDescent="0.4">
      <c r="B134" s="606"/>
      <c r="C134" s="607"/>
      <c r="D134" s="608"/>
      <c r="E134" s="181"/>
      <c r="F134" s="182">
        <f>C133</f>
        <v>0</v>
      </c>
      <c r="G134" s="181"/>
      <c r="H134" s="182">
        <f>I133</f>
        <v>0</v>
      </c>
      <c r="I134" s="609"/>
      <c r="J134" s="610"/>
      <c r="K134" s="611"/>
      <c r="L134" s="612"/>
      <c r="M134" s="612"/>
      <c r="N134" s="608"/>
      <c r="O134" s="565"/>
      <c r="P134" s="566"/>
      <c r="Q134" s="566"/>
      <c r="R134" s="566"/>
      <c r="S134" s="567"/>
      <c r="T134" s="171" t="s">
        <v>132</v>
      </c>
      <c r="U134" s="117"/>
      <c r="V134" s="172"/>
      <c r="W134" s="159" t="str">
        <f>IF(W133="","",VLOOKUP(W133,'様式9-② シフト記号表'!$C$6:$L$47,10,FALSE))</f>
        <v/>
      </c>
      <c r="X134" s="160" t="str">
        <f>IF(X133="","",VLOOKUP(X133,'様式9-② シフト記号表'!$C$6:$L$47,10,FALSE))</f>
        <v/>
      </c>
      <c r="Y134" s="160" t="str">
        <f>IF(Y133="","",VLOOKUP(Y133,'様式9-② シフト記号表'!$C$6:$L$47,10,FALSE))</f>
        <v/>
      </c>
      <c r="Z134" s="160" t="str">
        <f>IF(Z133="","",VLOOKUP(Z133,'様式9-② シフト記号表'!$C$6:$L$47,10,FALSE))</f>
        <v/>
      </c>
      <c r="AA134" s="160" t="str">
        <f>IF(AA133="","",VLOOKUP(AA133,'様式9-② シフト記号表'!$C$6:$L$47,10,FALSE))</f>
        <v/>
      </c>
      <c r="AB134" s="160" t="str">
        <f>IF(AB133="","",VLOOKUP(AB133,'様式9-② シフト記号表'!$C$6:$L$47,10,FALSE))</f>
        <v/>
      </c>
      <c r="AC134" s="161" t="str">
        <f>IF(AC133="","",VLOOKUP(AC133,'様式9-② シフト記号表'!$C$6:$L$47,10,FALSE))</f>
        <v/>
      </c>
      <c r="AD134" s="159" t="str">
        <f>IF(AD133="","",VLOOKUP(AD133,'様式9-② シフト記号表'!$C$6:$L$47,10,FALSE))</f>
        <v/>
      </c>
      <c r="AE134" s="160" t="str">
        <f>IF(AE133="","",VLOOKUP(AE133,'様式9-② シフト記号表'!$C$6:$L$47,10,FALSE))</f>
        <v/>
      </c>
      <c r="AF134" s="160" t="str">
        <f>IF(AF133="","",VLOOKUP(AF133,'様式9-② シフト記号表'!$C$6:$L$47,10,FALSE))</f>
        <v/>
      </c>
      <c r="AG134" s="160" t="str">
        <f>IF(AG133="","",VLOOKUP(AG133,'様式9-② シフト記号表'!$C$6:$L$47,10,FALSE))</f>
        <v/>
      </c>
      <c r="AH134" s="160" t="str">
        <f>IF(AH133="","",VLOOKUP(AH133,'様式9-② シフト記号表'!$C$6:$L$47,10,FALSE))</f>
        <v/>
      </c>
      <c r="AI134" s="160" t="str">
        <f>IF(AI133="","",VLOOKUP(AI133,'様式9-② シフト記号表'!$C$6:$L$47,10,FALSE))</f>
        <v/>
      </c>
      <c r="AJ134" s="161" t="str">
        <f>IF(AJ133="","",VLOOKUP(AJ133,'様式9-② シフト記号表'!$C$6:$L$47,10,FALSE))</f>
        <v/>
      </c>
      <c r="AK134" s="159" t="str">
        <f>IF(AK133="","",VLOOKUP(AK133,'様式9-② シフト記号表'!$C$6:$L$47,10,FALSE))</f>
        <v/>
      </c>
      <c r="AL134" s="160" t="str">
        <f>IF(AL133="","",VLOOKUP(AL133,'様式9-② シフト記号表'!$C$6:$L$47,10,FALSE))</f>
        <v/>
      </c>
      <c r="AM134" s="160" t="str">
        <f>IF(AM133="","",VLOOKUP(AM133,'様式9-② シフト記号表'!$C$6:$L$47,10,FALSE))</f>
        <v/>
      </c>
      <c r="AN134" s="160" t="str">
        <f>IF(AN133="","",VLOOKUP(AN133,'様式9-② シフト記号表'!$C$6:$L$47,10,FALSE))</f>
        <v/>
      </c>
      <c r="AO134" s="160" t="str">
        <f>IF(AO133="","",VLOOKUP(AO133,'様式9-② シフト記号表'!$C$6:$L$47,10,FALSE))</f>
        <v/>
      </c>
      <c r="AP134" s="160" t="str">
        <f>IF(AP133="","",VLOOKUP(AP133,'様式9-② シフト記号表'!$C$6:$L$47,10,FALSE))</f>
        <v/>
      </c>
      <c r="AQ134" s="161" t="str">
        <f>IF(AQ133="","",VLOOKUP(AQ133,'様式9-② シフト記号表'!$C$6:$L$47,10,FALSE))</f>
        <v/>
      </c>
      <c r="AR134" s="159" t="str">
        <f>IF(AR133="","",VLOOKUP(AR133,'様式9-② シフト記号表'!$C$6:$L$47,10,FALSE))</f>
        <v/>
      </c>
      <c r="AS134" s="160" t="str">
        <f>IF(AS133="","",VLOOKUP(AS133,'様式9-② シフト記号表'!$C$6:$L$47,10,FALSE))</f>
        <v/>
      </c>
      <c r="AT134" s="160" t="str">
        <f>IF(AT133="","",VLOOKUP(AT133,'様式9-② シフト記号表'!$C$6:$L$47,10,FALSE))</f>
        <v/>
      </c>
      <c r="AU134" s="160" t="str">
        <f>IF(AU133="","",VLOOKUP(AU133,'様式9-② シフト記号表'!$C$6:$L$47,10,FALSE))</f>
        <v/>
      </c>
      <c r="AV134" s="160" t="str">
        <f>IF(AV133="","",VLOOKUP(AV133,'様式9-② シフト記号表'!$C$6:$L$47,10,FALSE))</f>
        <v/>
      </c>
      <c r="AW134" s="160" t="str">
        <f>IF(AW133="","",VLOOKUP(AW133,'様式9-② シフト記号表'!$C$6:$L$47,10,FALSE))</f>
        <v/>
      </c>
      <c r="AX134" s="161" t="str">
        <f>IF(AX133="","",VLOOKUP(AX133,'様式9-② シフト記号表'!$C$6:$L$47,10,FALSE))</f>
        <v/>
      </c>
      <c r="AY134" s="159" t="str">
        <f>IF(AY133="","",VLOOKUP(AY133,'様式9-② シフト記号表'!$C$6:$L$47,10,FALSE))</f>
        <v/>
      </c>
      <c r="AZ134" s="160" t="str">
        <f>IF(AZ133="","",VLOOKUP(AZ133,'様式9-② シフト記号表'!$C$6:$L$47,10,FALSE))</f>
        <v/>
      </c>
      <c r="BA134" s="160" t="str">
        <f>IF(BA133="","",VLOOKUP(BA133,'様式9-② シフト記号表'!$C$6:$L$47,10,FALSE))</f>
        <v/>
      </c>
      <c r="BB134" s="603">
        <f>IF($BE$3="４週",SUM(W134:AX134),IF($BE$3="暦月",SUM(W134:BA134),""))</f>
        <v>0</v>
      </c>
      <c r="BC134" s="604"/>
      <c r="BD134" s="605">
        <f>IF($BE$3="４週",BB134/4,IF($BE$3="暦月",(BB134/($BE$8/7)),""))</f>
        <v>0</v>
      </c>
      <c r="BE134" s="604"/>
      <c r="BF134" s="600"/>
      <c r="BG134" s="601"/>
      <c r="BH134" s="601"/>
      <c r="BI134" s="601"/>
      <c r="BJ134" s="602"/>
    </row>
    <row r="135" spans="2:62" ht="20.25" customHeight="1" x14ac:dyDescent="0.4">
      <c r="B135" s="586">
        <f>B133+1</f>
        <v>60</v>
      </c>
      <c r="C135" s="588"/>
      <c r="D135" s="589"/>
      <c r="E135" s="149"/>
      <c r="F135" s="150"/>
      <c r="G135" s="149"/>
      <c r="H135" s="150"/>
      <c r="I135" s="592"/>
      <c r="J135" s="593"/>
      <c r="K135" s="596"/>
      <c r="L135" s="597"/>
      <c r="M135" s="597"/>
      <c r="N135" s="589"/>
      <c r="O135" s="565"/>
      <c r="P135" s="566"/>
      <c r="Q135" s="566"/>
      <c r="R135" s="566"/>
      <c r="S135" s="567"/>
      <c r="T135" s="170" t="s">
        <v>18</v>
      </c>
      <c r="U135" s="115"/>
      <c r="V135" s="116"/>
      <c r="W135" s="102"/>
      <c r="X135" s="103"/>
      <c r="Y135" s="103"/>
      <c r="Z135" s="103"/>
      <c r="AA135" s="103"/>
      <c r="AB135" s="103"/>
      <c r="AC135" s="104"/>
      <c r="AD135" s="102"/>
      <c r="AE135" s="103"/>
      <c r="AF135" s="103"/>
      <c r="AG135" s="103"/>
      <c r="AH135" s="103"/>
      <c r="AI135" s="103"/>
      <c r="AJ135" s="104"/>
      <c r="AK135" s="102"/>
      <c r="AL135" s="103"/>
      <c r="AM135" s="103"/>
      <c r="AN135" s="103"/>
      <c r="AO135" s="103"/>
      <c r="AP135" s="103"/>
      <c r="AQ135" s="104"/>
      <c r="AR135" s="102"/>
      <c r="AS135" s="103"/>
      <c r="AT135" s="103"/>
      <c r="AU135" s="103"/>
      <c r="AV135" s="103"/>
      <c r="AW135" s="103"/>
      <c r="AX135" s="104"/>
      <c r="AY135" s="102"/>
      <c r="AZ135" s="103"/>
      <c r="BA135" s="105"/>
      <c r="BB135" s="571"/>
      <c r="BC135" s="572"/>
      <c r="BD135" s="573"/>
      <c r="BE135" s="574"/>
      <c r="BF135" s="575"/>
      <c r="BG135" s="576"/>
      <c r="BH135" s="576"/>
      <c r="BI135" s="576"/>
      <c r="BJ135" s="577"/>
    </row>
    <row r="136" spans="2:62" ht="20.25" customHeight="1" x14ac:dyDescent="0.4">
      <c r="B136" s="606"/>
      <c r="C136" s="607"/>
      <c r="D136" s="608"/>
      <c r="E136" s="181"/>
      <c r="F136" s="182">
        <f>C135</f>
        <v>0</v>
      </c>
      <c r="G136" s="181"/>
      <c r="H136" s="182">
        <f>I135</f>
        <v>0</v>
      </c>
      <c r="I136" s="609"/>
      <c r="J136" s="610"/>
      <c r="K136" s="611"/>
      <c r="L136" s="612"/>
      <c r="M136" s="612"/>
      <c r="N136" s="608"/>
      <c r="O136" s="565"/>
      <c r="P136" s="566"/>
      <c r="Q136" s="566"/>
      <c r="R136" s="566"/>
      <c r="S136" s="567"/>
      <c r="T136" s="171" t="s">
        <v>132</v>
      </c>
      <c r="U136" s="117"/>
      <c r="V136" s="172"/>
      <c r="W136" s="159" t="str">
        <f>IF(W135="","",VLOOKUP(W135,'様式9-② シフト記号表'!$C$6:$L$47,10,FALSE))</f>
        <v/>
      </c>
      <c r="X136" s="160" t="str">
        <f>IF(X135="","",VLOOKUP(X135,'様式9-② シフト記号表'!$C$6:$L$47,10,FALSE))</f>
        <v/>
      </c>
      <c r="Y136" s="160" t="str">
        <f>IF(Y135="","",VLOOKUP(Y135,'様式9-② シフト記号表'!$C$6:$L$47,10,FALSE))</f>
        <v/>
      </c>
      <c r="Z136" s="160" t="str">
        <f>IF(Z135="","",VLOOKUP(Z135,'様式9-② シフト記号表'!$C$6:$L$47,10,FALSE))</f>
        <v/>
      </c>
      <c r="AA136" s="160" t="str">
        <f>IF(AA135="","",VLOOKUP(AA135,'様式9-② シフト記号表'!$C$6:$L$47,10,FALSE))</f>
        <v/>
      </c>
      <c r="AB136" s="160" t="str">
        <f>IF(AB135="","",VLOOKUP(AB135,'様式9-② シフト記号表'!$C$6:$L$47,10,FALSE))</f>
        <v/>
      </c>
      <c r="AC136" s="161" t="str">
        <f>IF(AC135="","",VLOOKUP(AC135,'様式9-② シフト記号表'!$C$6:$L$47,10,FALSE))</f>
        <v/>
      </c>
      <c r="AD136" s="159" t="str">
        <f>IF(AD135="","",VLOOKUP(AD135,'様式9-② シフト記号表'!$C$6:$L$47,10,FALSE))</f>
        <v/>
      </c>
      <c r="AE136" s="160" t="str">
        <f>IF(AE135="","",VLOOKUP(AE135,'様式9-② シフト記号表'!$C$6:$L$47,10,FALSE))</f>
        <v/>
      </c>
      <c r="AF136" s="160" t="str">
        <f>IF(AF135="","",VLOOKUP(AF135,'様式9-② シフト記号表'!$C$6:$L$47,10,FALSE))</f>
        <v/>
      </c>
      <c r="AG136" s="160" t="str">
        <f>IF(AG135="","",VLOOKUP(AG135,'様式9-② シフト記号表'!$C$6:$L$47,10,FALSE))</f>
        <v/>
      </c>
      <c r="AH136" s="160" t="str">
        <f>IF(AH135="","",VLOOKUP(AH135,'様式9-② シフト記号表'!$C$6:$L$47,10,FALSE))</f>
        <v/>
      </c>
      <c r="AI136" s="160" t="str">
        <f>IF(AI135="","",VLOOKUP(AI135,'様式9-② シフト記号表'!$C$6:$L$47,10,FALSE))</f>
        <v/>
      </c>
      <c r="AJ136" s="161" t="str">
        <f>IF(AJ135="","",VLOOKUP(AJ135,'様式9-② シフト記号表'!$C$6:$L$47,10,FALSE))</f>
        <v/>
      </c>
      <c r="AK136" s="159" t="str">
        <f>IF(AK135="","",VLOOKUP(AK135,'様式9-② シフト記号表'!$C$6:$L$47,10,FALSE))</f>
        <v/>
      </c>
      <c r="AL136" s="160" t="str">
        <f>IF(AL135="","",VLOOKUP(AL135,'様式9-② シフト記号表'!$C$6:$L$47,10,FALSE))</f>
        <v/>
      </c>
      <c r="AM136" s="160" t="str">
        <f>IF(AM135="","",VLOOKUP(AM135,'様式9-② シフト記号表'!$C$6:$L$47,10,FALSE))</f>
        <v/>
      </c>
      <c r="AN136" s="160" t="str">
        <f>IF(AN135="","",VLOOKUP(AN135,'様式9-② シフト記号表'!$C$6:$L$47,10,FALSE))</f>
        <v/>
      </c>
      <c r="AO136" s="160" t="str">
        <f>IF(AO135="","",VLOOKUP(AO135,'様式9-② シフト記号表'!$C$6:$L$47,10,FALSE))</f>
        <v/>
      </c>
      <c r="AP136" s="160" t="str">
        <f>IF(AP135="","",VLOOKUP(AP135,'様式9-② シフト記号表'!$C$6:$L$47,10,FALSE))</f>
        <v/>
      </c>
      <c r="AQ136" s="161" t="str">
        <f>IF(AQ135="","",VLOOKUP(AQ135,'様式9-② シフト記号表'!$C$6:$L$47,10,FALSE))</f>
        <v/>
      </c>
      <c r="AR136" s="159" t="str">
        <f>IF(AR135="","",VLOOKUP(AR135,'様式9-② シフト記号表'!$C$6:$L$47,10,FALSE))</f>
        <v/>
      </c>
      <c r="AS136" s="160" t="str">
        <f>IF(AS135="","",VLOOKUP(AS135,'様式9-② シフト記号表'!$C$6:$L$47,10,FALSE))</f>
        <v/>
      </c>
      <c r="AT136" s="160" t="str">
        <f>IF(AT135="","",VLOOKUP(AT135,'様式9-② シフト記号表'!$C$6:$L$47,10,FALSE))</f>
        <v/>
      </c>
      <c r="AU136" s="160" t="str">
        <f>IF(AU135="","",VLOOKUP(AU135,'様式9-② シフト記号表'!$C$6:$L$47,10,FALSE))</f>
        <v/>
      </c>
      <c r="AV136" s="160" t="str">
        <f>IF(AV135="","",VLOOKUP(AV135,'様式9-② シフト記号表'!$C$6:$L$47,10,FALSE))</f>
        <v/>
      </c>
      <c r="AW136" s="160" t="str">
        <f>IF(AW135="","",VLOOKUP(AW135,'様式9-② シフト記号表'!$C$6:$L$47,10,FALSE))</f>
        <v/>
      </c>
      <c r="AX136" s="161" t="str">
        <f>IF(AX135="","",VLOOKUP(AX135,'様式9-② シフト記号表'!$C$6:$L$47,10,FALSE))</f>
        <v/>
      </c>
      <c r="AY136" s="159" t="str">
        <f>IF(AY135="","",VLOOKUP(AY135,'様式9-② シフト記号表'!$C$6:$L$47,10,FALSE))</f>
        <v/>
      </c>
      <c r="AZ136" s="160" t="str">
        <f>IF(AZ135="","",VLOOKUP(AZ135,'様式9-② シフト記号表'!$C$6:$L$47,10,FALSE))</f>
        <v/>
      </c>
      <c r="BA136" s="160" t="str">
        <f>IF(BA135="","",VLOOKUP(BA135,'様式9-② シフト記号表'!$C$6:$L$47,10,FALSE))</f>
        <v/>
      </c>
      <c r="BB136" s="603">
        <f>IF($BE$3="４週",SUM(W136:AX136),IF($BE$3="暦月",SUM(W136:BA136),""))</f>
        <v>0</v>
      </c>
      <c r="BC136" s="604"/>
      <c r="BD136" s="605">
        <f>IF($BE$3="４週",BB136/4,IF($BE$3="暦月",(BB136/($BE$8/7)),""))</f>
        <v>0</v>
      </c>
      <c r="BE136" s="604"/>
      <c r="BF136" s="600"/>
      <c r="BG136" s="601"/>
      <c r="BH136" s="601"/>
      <c r="BI136" s="601"/>
      <c r="BJ136" s="602"/>
    </row>
    <row r="137" spans="2:62" ht="20.25" customHeight="1" x14ac:dyDescent="0.4">
      <c r="B137" s="586">
        <f>B135+1</f>
        <v>61</v>
      </c>
      <c r="C137" s="588"/>
      <c r="D137" s="589"/>
      <c r="E137" s="149"/>
      <c r="F137" s="150"/>
      <c r="G137" s="149"/>
      <c r="H137" s="150"/>
      <c r="I137" s="592"/>
      <c r="J137" s="593"/>
      <c r="K137" s="596"/>
      <c r="L137" s="597"/>
      <c r="M137" s="597"/>
      <c r="N137" s="589"/>
      <c r="O137" s="565"/>
      <c r="P137" s="566"/>
      <c r="Q137" s="566"/>
      <c r="R137" s="566"/>
      <c r="S137" s="567"/>
      <c r="T137" s="170" t="s">
        <v>18</v>
      </c>
      <c r="U137" s="115"/>
      <c r="V137" s="116"/>
      <c r="W137" s="102"/>
      <c r="X137" s="103"/>
      <c r="Y137" s="103"/>
      <c r="Z137" s="103"/>
      <c r="AA137" s="103"/>
      <c r="AB137" s="103"/>
      <c r="AC137" s="104"/>
      <c r="AD137" s="102"/>
      <c r="AE137" s="103"/>
      <c r="AF137" s="103"/>
      <c r="AG137" s="103"/>
      <c r="AH137" s="103"/>
      <c r="AI137" s="103"/>
      <c r="AJ137" s="104"/>
      <c r="AK137" s="102"/>
      <c r="AL137" s="103"/>
      <c r="AM137" s="103"/>
      <c r="AN137" s="103"/>
      <c r="AO137" s="103"/>
      <c r="AP137" s="103"/>
      <c r="AQ137" s="104"/>
      <c r="AR137" s="102"/>
      <c r="AS137" s="103"/>
      <c r="AT137" s="103"/>
      <c r="AU137" s="103"/>
      <c r="AV137" s="103"/>
      <c r="AW137" s="103"/>
      <c r="AX137" s="104"/>
      <c r="AY137" s="102"/>
      <c r="AZ137" s="103"/>
      <c r="BA137" s="105"/>
      <c r="BB137" s="571"/>
      <c r="BC137" s="572"/>
      <c r="BD137" s="573"/>
      <c r="BE137" s="574"/>
      <c r="BF137" s="575"/>
      <c r="BG137" s="576"/>
      <c r="BH137" s="576"/>
      <c r="BI137" s="576"/>
      <c r="BJ137" s="577"/>
    </row>
    <row r="138" spans="2:62" ht="20.25" customHeight="1" x14ac:dyDescent="0.4">
      <c r="B138" s="606"/>
      <c r="C138" s="607"/>
      <c r="D138" s="608"/>
      <c r="E138" s="181"/>
      <c r="F138" s="182">
        <f>C137</f>
        <v>0</v>
      </c>
      <c r="G138" s="181"/>
      <c r="H138" s="182">
        <f>I137</f>
        <v>0</v>
      </c>
      <c r="I138" s="609"/>
      <c r="J138" s="610"/>
      <c r="K138" s="611"/>
      <c r="L138" s="612"/>
      <c r="M138" s="612"/>
      <c r="N138" s="608"/>
      <c r="O138" s="565"/>
      <c r="P138" s="566"/>
      <c r="Q138" s="566"/>
      <c r="R138" s="566"/>
      <c r="S138" s="567"/>
      <c r="T138" s="171" t="s">
        <v>132</v>
      </c>
      <c r="U138" s="117"/>
      <c r="V138" s="172"/>
      <c r="W138" s="159" t="str">
        <f>IF(W137="","",VLOOKUP(W137,'様式9-② シフト記号表'!$C$6:$L$47,10,FALSE))</f>
        <v/>
      </c>
      <c r="X138" s="160" t="str">
        <f>IF(X137="","",VLOOKUP(X137,'様式9-② シフト記号表'!$C$6:$L$47,10,FALSE))</f>
        <v/>
      </c>
      <c r="Y138" s="160" t="str">
        <f>IF(Y137="","",VLOOKUP(Y137,'様式9-② シフト記号表'!$C$6:$L$47,10,FALSE))</f>
        <v/>
      </c>
      <c r="Z138" s="160" t="str">
        <f>IF(Z137="","",VLOOKUP(Z137,'様式9-② シフト記号表'!$C$6:$L$47,10,FALSE))</f>
        <v/>
      </c>
      <c r="AA138" s="160" t="str">
        <f>IF(AA137="","",VLOOKUP(AA137,'様式9-② シフト記号表'!$C$6:$L$47,10,FALSE))</f>
        <v/>
      </c>
      <c r="AB138" s="160" t="str">
        <f>IF(AB137="","",VLOOKUP(AB137,'様式9-② シフト記号表'!$C$6:$L$47,10,FALSE))</f>
        <v/>
      </c>
      <c r="AC138" s="161" t="str">
        <f>IF(AC137="","",VLOOKUP(AC137,'様式9-② シフト記号表'!$C$6:$L$47,10,FALSE))</f>
        <v/>
      </c>
      <c r="AD138" s="159" t="str">
        <f>IF(AD137="","",VLOOKUP(AD137,'様式9-② シフト記号表'!$C$6:$L$47,10,FALSE))</f>
        <v/>
      </c>
      <c r="AE138" s="160" t="str">
        <f>IF(AE137="","",VLOOKUP(AE137,'様式9-② シフト記号表'!$C$6:$L$47,10,FALSE))</f>
        <v/>
      </c>
      <c r="AF138" s="160" t="str">
        <f>IF(AF137="","",VLOOKUP(AF137,'様式9-② シフト記号表'!$C$6:$L$47,10,FALSE))</f>
        <v/>
      </c>
      <c r="AG138" s="160" t="str">
        <f>IF(AG137="","",VLOOKUP(AG137,'様式9-② シフト記号表'!$C$6:$L$47,10,FALSE))</f>
        <v/>
      </c>
      <c r="AH138" s="160" t="str">
        <f>IF(AH137="","",VLOOKUP(AH137,'様式9-② シフト記号表'!$C$6:$L$47,10,FALSE))</f>
        <v/>
      </c>
      <c r="AI138" s="160" t="str">
        <f>IF(AI137="","",VLOOKUP(AI137,'様式9-② シフト記号表'!$C$6:$L$47,10,FALSE))</f>
        <v/>
      </c>
      <c r="AJ138" s="161" t="str">
        <f>IF(AJ137="","",VLOOKUP(AJ137,'様式9-② シフト記号表'!$C$6:$L$47,10,FALSE))</f>
        <v/>
      </c>
      <c r="AK138" s="159" t="str">
        <f>IF(AK137="","",VLOOKUP(AK137,'様式9-② シフト記号表'!$C$6:$L$47,10,FALSE))</f>
        <v/>
      </c>
      <c r="AL138" s="160" t="str">
        <f>IF(AL137="","",VLOOKUP(AL137,'様式9-② シフト記号表'!$C$6:$L$47,10,FALSE))</f>
        <v/>
      </c>
      <c r="AM138" s="160" t="str">
        <f>IF(AM137="","",VLOOKUP(AM137,'様式9-② シフト記号表'!$C$6:$L$47,10,FALSE))</f>
        <v/>
      </c>
      <c r="AN138" s="160" t="str">
        <f>IF(AN137="","",VLOOKUP(AN137,'様式9-② シフト記号表'!$C$6:$L$47,10,FALSE))</f>
        <v/>
      </c>
      <c r="AO138" s="160" t="str">
        <f>IF(AO137="","",VLOOKUP(AO137,'様式9-② シフト記号表'!$C$6:$L$47,10,FALSE))</f>
        <v/>
      </c>
      <c r="AP138" s="160" t="str">
        <f>IF(AP137="","",VLOOKUP(AP137,'様式9-② シフト記号表'!$C$6:$L$47,10,FALSE))</f>
        <v/>
      </c>
      <c r="AQ138" s="161" t="str">
        <f>IF(AQ137="","",VLOOKUP(AQ137,'様式9-② シフト記号表'!$C$6:$L$47,10,FALSE))</f>
        <v/>
      </c>
      <c r="AR138" s="159" t="str">
        <f>IF(AR137="","",VLOOKUP(AR137,'様式9-② シフト記号表'!$C$6:$L$47,10,FALSE))</f>
        <v/>
      </c>
      <c r="AS138" s="160" t="str">
        <f>IF(AS137="","",VLOOKUP(AS137,'様式9-② シフト記号表'!$C$6:$L$47,10,FALSE))</f>
        <v/>
      </c>
      <c r="AT138" s="160" t="str">
        <f>IF(AT137="","",VLOOKUP(AT137,'様式9-② シフト記号表'!$C$6:$L$47,10,FALSE))</f>
        <v/>
      </c>
      <c r="AU138" s="160" t="str">
        <f>IF(AU137="","",VLOOKUP(AU137,'様式9-② シフト記号表'!$C$6:$L$47,10,FALSE))</f>
        <v/>
      </c>
      <c r="AV138" s="160" t="str">
        <f>IF(AV137="","",VLOOKUP(AV137,'様式9-② シフト記号表'!$C$6:$L$47,10,FALSE))</f>
        <v/>
      </c>
      <c r="AW138" s="160" t="str">
        <f>IF(AW137="","",VLOOKUP(AW137,'様式9-② シフト記号表'!$C$6:$L$47,10,FALSE))</f>
        <v/>
      </c>
      <c r="AX138" s="161" t="str">
        <f>IF(AX137="","",VLOOKUP(AX137,'様式9-② シフト記号表'!$C$6:$L$47,10,FALSE))</f>
        <v/>
      </c>
      <c r="AY138" s="159" t="str">
        <f>IF(AY137="","",VLOOKUP(AY137,'様式9-② シフト記号表'!$C$6:$L$47,10,FALSE))</f>
        <v/>
      </c>
      <c r="AZ138" s="160" t="str">
        <f>IF(AZ137="","",VLOOKUP(AZ137,'様式9-② シフト記号表'!$C$6:$L$47,10,FALSE))</f>
        <v/>
      </c>
      <c r="BA138" s="160" t="str">
        <f>IF(BA137="","",VLOOKUP(BA137,'様式9-② シフト記号表'!$C$6:$L$47,10,FALSE))</f>
        <v/>
      </c>
      <c r="BB138" s="603">
        <f>IF($BE$3="４週",SUM(W138:AX138),IF($BE$3="暦月",SUM(W138:BA138),""))</f>
        <v>0</v>
      </c>
      <c r="BC138" s="604"/>
      <c r="BD138" s="605">
        <f>IF($BE$3="４週",BB138/4,IF($BE$3="暦月",(BB138/($BE$8/7)),""))</f>
        <v>0</v>
      </c>
      <c r="BE138" s="604"/>
      <c r="BF138" s="600"/>
      <c r="BG138" s="601"/>
      <c r="BH138" s="601"/>
      <c r="BI138" s="601"/>
      <c r="BJ138" s="602"/>
    </row>
    <row r="139" spans="2:62" ht="20.25" customHeight="1" x14ac:dyDescent="0.4">
      <c r="B139" s="586">
        <f>B137+1</f>
        <v>62</v>
      </c>
      <c r="C139" s="588"/>
      <c r="D139" s="589"/>
      <c r="E139" s="149"/>
      <c r="F139" s="150"/>
      <c r="G139" s="149"/>
      <c r="H139" s="150"/>
      <c r="I139" s="592"/>
      <c r="J139" s="593"/>
      <c r="K139" s="596"/>
      <c r="L139" s="597"/>
      <c r="M139" s="597"/>
      <c r="N139" s="589"/>
      <c r="O139" s="565"/>
      <c r="P139" s="566"/>
      <c r="Q139" s="566"/>
      <c r="R139" s="566"/>
      <c r="S139" s="567"/>
      <c r="T139" s="170" t="s">
        <v>18</v>
      </c>
      <c r="U139" s="115"/>
      <c r="V139" s="116"/>
      <c r="W139" s="102"/>
      <c r="X139" s="103"/>
      <c r="Y139" s="103"/>
      <c r="Z139" s="103"/>
      <c r="AA139" s="103"/>
      <c r="AB139" s="103"/>
      <c r="AC139" s="104"/>
      <c r="AD139" s="102"/>
      <c r="AE139" s="103"/>
      <c r="AF139" s="103"/>
      <c r="AG139" s="103"/>
      <c r="AH139" s="103"/>
      <c r="AI139" s="103"/>
      <c r="AJ139" s="104"/>
      <c r="AK139" s="102"/>
      <c r="AL139" s="103"/>
      <c r="AM139" s="103"/>
      <c r="AN139" s="103"/>
      <c r="AO139" s="103"/>
      <c r="AP139" s="103"/>
      <c r="AQ139" s="104"/>
      <c r="AR139" s="102"/>
      <c r="AS139" s="103"/>
      <c r="AT139" s="103"/>
      <c r="AU139" s="103"/>
      <c r="AV139" s="103"/>
      <c r="AW139" s="103"/>
      <c r="AX139" s="104"/>
      <c r="AY139" s="102"/>
      <c r="AZ139" s="103"/>
      <c r="BA139" s="105"/>
      <c r="BB139" s="571"/>
      <c r="BC139" s="572"/>
      <c r="BD139" s="573"/>
      <c r="BE139" s="574"/>
      <c r="BF139" s="575"/>
      <c r="BG139" s="576"/>
      <c r="BH139" s="576"/>
      <c r="BI139" s="576"/>
      <c r="BJ139" s="577"/>
    </row>
    <row r="140" spans="2:62" ht="20.25" customHeight="1" x14ac:dyDescent="0.4">
      <c r="B140" s="606"/>
      <c r="C140" s="607"/>
      <c r="D140" s="608"/>
      <c r="E140" s="181"/>
      <c r="F140" s="182">
        <f>C139</f>
        <v>0</v>
      </c>
      <c r="G140" s="181"/>
      <c r="H140" s="182">
        <f>I139</f>
        <v>0</v>
      </c>
      <c r="I140" s="609"/>
      <c r="J140" s="610"/>
      <c r="K140" s="611"/>
      <c r="L140" s="612"/>
      <c r="M140" s="612"/>
      <c r="N140" s="608"/>
      <c r="O140" s="565"/>
      <c r="P140" s="566"/>
      <c r="Q140" s="566"/>
      <c r="R140" s="566"/>
      <c r="S140" s="567"/>
      <c r="T140" s="171" t="s">
        <v>132</v>
      </c>
      <c r="U140" s="117"/>
      <c r="V140" s="172"/>
      <c r="W140" s="159" t="str">
        <f>IF(W139="","",VLOOKUP(W139,'様式9-② シフト記号表'!$C$6:$L$47,10,FALSE))</f>
        <v/>
      </c>
      <c r="X140" s="160" t="str">
        <f>IF(X139="","",VLOOKUP(X139,'様式9-② シフト記号表'!$C$6:$L$47,10,FALSE))</f>
        <v/>
      </c>
      <c r="Y140" s="160" t="str">
        <f>IF(Y139="","",VLOOKUP(Y139,'様式9-② シフト記号表'!$C$6:$L$47,10,FALSE))</f>
        <v/>
      </c>
      <c r="Z140" s="160" t="str">
        <f>IF(Z139="","",VLOOKUP(Z139,'様式9-② シフト記号表'!$C$6:$L$47,10,FALSE))</f>
        <v/>
      </c>
      <c r="AA140" s="160" t="str">
        <f>IF(AA139="","",VLOOKUP(AA139,'様式9-② シフト記号表'!$C$6:$L$47,10,FALSE))</f>
        <v/>
      </c>
      <c r="AB140" s="160" t="str">
        <f>IF(AB139="","",VLOOKUP(AB139,'様式9-② シフト記号表'!$C$6:$L$47,10,FALSE))</f>
        <v/>
      </c>
      <c r="AC140" s="161" t="str">
        <f>IF(AC139="","",VLOOKUP(AC139,'様式9-② シフト記号表'!$C$6:$L$47,10,FALSE))</f>
        <v/>
      </c>
      <c r="AD140" s="159" t="str">
        <f>IF(AD139="","",VLOOKUP(AD139,'様式9-② シフト記号表'!$C$6:$L$47,10,FALSE))</f>
        <v/>
      </c>
      <c r="AE140" s="160" t="str">
        <f>IF(AE139="","",VLOOKUP(AE139,'様式9-② シフト記号表'!$C$6:$L$47,10,FALSE))</f>
        <v/>
      </c>
      <c r="AF140" s="160" t="str">
        <f>IF(AF139="","",VLOOKUP(AF139,'様式9-② シフト記号表'!$C$6:$L$47,10,FALSE))</f>
        <v/>
      </c>
      <c r="AG140" s="160" t="str">
        <f>IF(AG139="","",VLOOKUP(AG139,'様式9-② シフト記号表'!$C$6:$L$47,10,FALSE))</f>
        <v/>
      </c>
      <c r="AH140" s="160" t="str">
        <f>IF(AH139="","",VLOOKUP(AH139,'様式9-② シフト記号表'!$C$6:$L$47,10,FALSE))</f>
        <v/>
      </c>
      <c r="AI140" s="160" t="str">
        <f>IF(AI139="","",VLOOKUP(AI139,'様式9-② シフト記号表'!$C$6:$L$47,10,FALSE))</f>
        <v/>
      </c>
      <c r="AJ140" s="161" t="str">
        <f>IF(AJ139="","",VLOOKUP(AJ139,'様式9-② シフト記号表'!$C$6:$L$47,10,FALSE))</f>
        <v/>
      </c>
      <c r="AK140" s="159" t="str">
        <f>IF(AK139="","",VLOOKUP(AK139,'様式9-② シフト記号表'!$C$6:$L$47,10,FALSE))</f>
        <v/>
      </c>
      <c r="AL140" s="160" t="str">
        <f>IF(AL139="","",VLOOKUP(AL139,'様式9-② シフト記号表'!$C$6:$L$47,10,FALSE))</f>
        <v/>
      </c>
      <c r="AM140" s="160" t="str">
        <f>IF(AM139="","",VLOOKUP(AM139,'様式9-② シフト記号表'!$C$6:$L$47,10,FALSE))</f>
        <v/>
      </c>
      <c r="AN140" s="160" t="str">
        <f>IF(AN139="","",VLOOKUP(AN139,'様式9-② シフト記号表'!$C$6:$L$47,10,FALSE))</f>
        <v/>
      </c>
      <c r="AO140" s="160" t="str">
        <f>IF(AO139="","",VLOOKUP(AO139,'様式9-② シフト記号表'!$C$6:$L$47,10,FALSE))</f>
        <v/>
      </c>
      <c r="AP140" s="160" t="str">
        <f>IF(AP139="","",VLOOKUP(AP139,'様式9-② シフト記号表'!$C$6:$L$47,10,FALSE))</f>
        <v/>
      </c>
      <c r="AQ140" s="161" t="str">
        <f>IF(AQ139="","",VLOOKUP(AQ139,'様式9-② シフト記号表'!$C$6:$L$47,10,FALSE))</f>
        <v/>
      </c>
      <c r="AR140" s="159" t="str">
        <f>IF(AR139="","",VLOOKUP(AR139,'様式9-② シフト記号表'!$C$6:$L$47,10,FALSE))</f>
        <v/>
      </c>
      <c r="AS140" s="160" t="str">
        <f>IF(AS139="","",VLOOKUP(AS139,'様式9-② シフト記号表'!$C$6:$L$47,10,FALSE))</f>
        <v/>
      </c>
      <c r="AT140" s="160" t="str">
        <f>IF(AT139="","",VLOOKUP(AT139,'様式9-② シフト記号表'!$C$6:$L$47,10,FALSE))</f>
        <v/>
      </c>
      <c r="AU140" s="160" t="str">
        <f>IF(AU139="","",VLOOKUP(AU139,'様式9-② シフト記号表'!$C$6:$L$47,10,FALSE))</f>
        <v/>
      </c>
      <c r="AV140" s="160" t="str">
        <f>IF(AV139="","",VLOOKUP(AV139,'様式9-② シフト記号表'!$C$6:$L$47,10,FALSE))</f>
        <v/>
      </c>
      <c r="AW140" s="160" t="str">
        <f>IF(AW139="","",VLOOKUP(AW139,'様式9-② シフト記号表'!$C$6:$L$47,10,FALSE))</f>
        <v/>
      </c>
      <c r="AX140" s="161" t="str">
        <f>IF(AX139="","",VLOOKUP(AX139,'様式9-② シフト記号表'!$C$6:$L$47,10,FALSE))</f>
        <v/>
      </c>
      <c r="AY140" s="159" t="str">
        <f>IF(AY139="","",VLOOKUP(AY139,'様式9-② シフト記号表'!$C$6:$L$47,10,FALSE))</f>
        <v/>
      </c>
      <c r="AZ140" s="160" t="str">
        <f>IF(AZ139="","",VLOOKUP(AZ139,'様式9-② シフト記号表'!$C$6:$L$47,10,FALSE))</f>
        <v/>
      </c>
      <c r="BA140" s="160" t="str">
        <f>IF(BA139="","",VLOOKUP(BA139,'様式9-② シフト記号表'!$C$6:$L$47,10,FALSE))</f>
        <v/>
      </c>
      <c r="BB140" s="603">
        <f>IF($BE$3="４週",SUM(W140:AX140),IF($BE$3="暦月",SUM(W140:BA140),""))</f>
        <v>0</v>
      </c>
      <c r="BC140" s="604"/>
      <c r="BD140" s="605">
        <f>IF($BE$3="４週",BB140/4,IF($BE$3="暦月",(BB140/($BE$8/7)),""))</f>
        <v>0</v>
      </c>
      <c r="BE140" s="604"/>
      <c r="BF140" s="600"/>
      <c r="BG140" s="601"/>
      <c r="BH140" s="601"/>
      <c r="BI140" s="601"/>
      <c r="BJ140" s="602"/>
    </row>
    <row r="141" spans="2:62" ht="20.25" customHeight="1" x14ac:dyDescent="0.4">
      <c r="B141" s="586">
        <f>B139+1</f>
        <v>63</v>
      </c>
      <c r="C141" s="588"/>
      <c r="D141" s="589"/>
      <c r="E141" s="149"/>
      <c r="F141" s="150"/>
      <c r="G141" s="149"/>
      <c r="H141" s="150"/>
      <c r="I141" s="592"/>
      <c r="J141" s="593"/>
      <c r="K141" s="596"/>
      <c r="L141" s="597"/>
      <c r="M141" s="597"/>
      <c r="N141" s="589"/>
      <c r="O141" s="565"/>
      <c r="P141" s="566"/>
      <c r="Q141" s="566"/>
      <c r="R141" s="566"/>
      <c r="S141" s="567"/>
      <c r="T141" s="170" t="s">
        <v>18</v>
      </c>
      <c r="U141" s="115"/>
      <c r="V141" s="116"/>
      <c r="W141" s="102"/>
      <c r="X141" s="103"/>
      <c r="Y141" s="103"/>
      <c r="Z141" s="103"/>
      <c r="AA141" s="103"/>
      <c r="AB141" s="103"/>
      <c r="AC141" s="104"/>
      <c r="AD141" s="102"/>
      <c r="AE141" s="103"/>
      <c r="AF141" s="103"/>
      <c r="AG141" s="103"/>
      <c r="AH141" s="103"/>
      <c r="AI141" s="103"/>
      <c r="AJ141" s="104"/>
      <c r="AK141" s="102"/>
      <c r="AL141" s="103"/>
      <c r="AM141" s="103"/>
      <c r="AN141" s="103"/>
      <c r="AO141" s="103"/>
      <c r="AP141" s="103"/>
      <c r="AQ141" s="104"/>
      <c r="AR141" s="102"/>
      <c r="AS141" s="103"/>
      <c r="AT141" s="103"/>
      <c r="AU141" s="103"/>
      <c r="AV141" s="103"/>
      <c r="AW141" s="103"/>
      <c r="AX141" s="104"/>
      <c r="AY141" s="102"/>
      <c r="AZ141" s="103"/>
      <c r="BA141" s="105"/>
      <c r="BB141" s="571"/>
      <c r="BC141" s="572"/>
      <c r="BD141" s="573"/>
      <c r="BE141" s="574"/>
      <c r="BF141" s="575"/>
      <c r="BG141" s="576"/>
      <c r="BH141" s="576"/>
      <c r="BI141" s="576"/>
      <c r="BJ141" s="577"/>
    </row>
    <row r="142" spans="2:62" ht="20.25" customHeight="1" x14ac:dyDescent="0.4">
      <c r="B142" s="606"/>
      <c r="C142" s="607"/>
      <c r="D142" s="608"/>
      <c r="E142" s="181"/>
      <c r="F142" s="182">
        <f>C141</f>
        <v>0</v>
      </c>
      <c r="G142" s="181"/>
      <c r="H142" s="182">
        <f>I141</f>
        <v>0</v>
      </c>
      <c r="I142" s="609"/>
      <c r="J142" s="610"/>
      <c r="K142" s="611"/>
      <c r="L142" s="612"/>
      <c r="M142" s="612"/>
      <c r="N142" s="608"/>
      <c r="O142" s="565"/>
      <c r="P142" s="566"/>
      <c r="Q142" s="566"/>
      <c r="R142" s="566"/>
      <c r="S142" s="567"/>
      <c r="T142" s="171" t="s">
        <v>132</v>
      </c>
      <c r="U142" s="117"/>
      <c r="V142" s="172"/>
      <c r="W142" s="159" t="str">
        <f>IF(W141="","",VLOOKUP(W141,'様式9-② シフト記号表'!$C$6:$L$47,10,FALSE))</f>
        <v/>
      </c>
      <c r="X142" s="160" t="str">
        <f>IF(X141="","",VLOOKUP(X141,'様式9-② シフト記号表'!$C$6:$L$47,10,FALSE))</f>
        <v/>
      </c>
      <c r="Y142" s="160" t="str">
        <f>IF(Y141="","",VLOOKUP(Y141,'様式9-② シフト記号表'!$C$6:$L$47,10,FALSE))</f>
        <v/>
      </c>
      <c r="Z142" s="160" t="str">
        <f>IF(Z141="","",VLOOKUP(Z141,'様式9-② シフト記号表'!$C$6:$L$47,10,FALSE))</f>
        <v/>
      </c>
      <c r="AA142" s="160" t="str">
        <f>IF(AA141="","",VLOOKUP(AA141,'様式9-② シフト記号表'!$C$6:$L$47,10,FALSE))</f>
        <v/>
      </c>
      <c r="AB142" s="160" t="str">
        <f>IF(AB141="","",VLOOKUP(AB141,'様式9-② シフト記号表'!$C$6:$L$47,10,FALSE))</f>
        <v/>
      </c>
      <c r="AC142" s="161" t="str">
        <f>IF(AC141="","",VLOOKUP(AC141,'様式9-② シフト記号表'!$C$6:$L$47,10,FALSE))</f>
        <v/>
      </c>
      <c r="AD142" s="159" t="str">
        <f>IF(AD141="","",VLOOKUP(AD141,'様式9-② シフト記号表'!$C$6:$L$47,10,FALSE))</f>
        <v/>
      </c>
      <c r="AE142" s="160" t="str">
        <f>IF(AE141="","",VLOOKUP(AE141,'様式9-② シフト記号表'!$C$6:$L$47,10,FALSE))</f>
        <v/>
      </c>
      <c r="AF142" s="160" t="str">
        <f>IF(AF141="","",VLOOKUP(AF141,'様式9-② シフト記号表'!$C$6:$L$47,10,FALSE))</f>
        <v/>
      </c>
      <c r="AG142" s="160" t="str">
        <f>IF(AG141="","",VLOOKUP(AG141,'様式9-② シフト記号表'!$C$6:$L$47,10,FALSE))</f>
        <v/>
      </c>
      <c r="AH142" s="160" t="str">
        <f>IF(AH141="","",VLOOKUP(AH141,'様式9-② シフト記号表'!$C$6:$L$47,10,FALSE))</f>
        <v/>
      </c>
      <c r="AI142" s="160" t="str">
        <f>IF(AI141="","",VLOOKUP(AI141,'様式9-② シフト記号表'!$C$6:$L$47,10,FALSE))</f>
        <v/>
      </c>
      <c r="AJ142" s="161" t="str">
        <f>IF(AJ141="","",VLOOKUP(AJ141,'様式9-② シフト記号表'!$C$6:$L$47,10,FALSE))</f>
        <v/>
      </c>
      <c r="AK142" s="159" t="str">
        <f>IF(AK141="","",VLOOKUP(AK141,'様式9-② シフト記号表'!$C$6:$L$47,10,FALSE))</f>
        <v/>
      </c>
      <c r="AL142" s="160" t="str">
        <f>IF(AL141="","",VLOOKUP(AL141,'様式9-② シフト記号表'!$C$6:$L$47,10,FALSE))</f>
        <v/>
      </c>
      <c r="AM142" s="160" t="str">
        <f>IF(AM141="","",VLOOKUP(AM141,'様式9-② シフト記号表'!$C$6:$L$47,10,FALSE))</f>
        <v/>
      </c>
      <c r="AN142" s="160" t="str">
        <f>IF(AN141="","",VLOOKUP(AN141,'様式9-② シフト記号表'!$C$6:$L$47,10,FALSE))</f>
        <v/>
      </c>
      <c r="AO142" s="160" t="str">
        <f>IF(AO141="","",VLOOKUP(AO141,'様式9-② シフト記号表'!$C$6:$L$47,10,FALSE))</f>
        <v/>
      </c>
      <c r="AP142" s="160" t="str">
        <f>IF(AP141="","",VLOOKUP(AP141,'様式9-② シフト記号表'!$C$6:$L$47,10,FALSE))</f>
        <v/>
      </c>
      <c r="AQ142" s="161" t="str">
        <f>IF(AQ141="","",VLOOKUP(AQ141,'様式9-② シフト記号表'!$C$6:$L$47,10,FALSE))</f>
        <v/>
      </c>
      <c r="AR142" s="159" t="str">
        <f>IF(AR141="","",VLOOKUP(AR141,'様式9-② シフト記号表'!$C$6:$L$47,10,FALSE))</f>
        <v/>
      </c>
      <c r="AS142" s="160" t="str">
        <f>IF(AS141="","",VLOOKUP(AS141,'様式9-② シフト記号表'!$C$6:$L$47,10,FALSE))</f>
        <v/>
      </c>
      <c r="AT142" s="160" t="str">
        <f>IF(AT141="","",VLOOKUP(AT141,'様式9-② シフト記号表'!$C$6:$L$47,10,FALSE))</f>
        <v/>
      </c>
      <c r="AU142" s="160" t="str">
        <f>IF(AU141="","",VLOOKUP(AU141,'様式9-② シフト記号表'!$C$6:$L$47,10,FALSE))</f>
        <v/>
      </c>
      <c r="AV142" s="160" t="str">
        <f>IF(AV141="","",VLOOKUP(AV141,'様式9-② シフト記号表'!$C$6:$L$47,10,FALSE))</f>
        <v/>
      </c>
      <c r="AW142" s="160" t="str">
        <f>IF(AW141="","",VLOOKUP(AW141,'様式9-② シフト記号表'!$C$6:$L$47,10,FALSE))</f>
        <v/>
      </c>
      <c r="AX142" s="161" t="str">
        <f>IF(AX141="","",VLOOKUP(AX141,'様式9-② シフト記号表'!$C$6:$L$47,10,FALSE))</f>
        <v/>
      </c>
      <c r="AY142" s="159" t="str">
        <f>IF(AY141="","",VLOOKUP(AY141,'様式9-② シフト記号表'!$C$6:$L$47,10,FALSE))</f>
        <v/>
      </c>
      <c r="AZ142" s="160" t="str">
        <f>IF(AZ141="","",VLOOKUP(AZ141,'様式9-② シフト記号表'!$C$6:$L$47,10,FALSE))</f>
        <v/>
      </c>
      <c r="BA142" s="160" t="str">
        <f>IF(BA141="","",VLOOKUP(BA141,'様式9-② シフト記号表'!$C$6:$L$47,10,FALSE))</f>
        <v/>
      </c>
      <c r="BB142" s="603">
        <f>IF($BE$3="４週",SUM(W142:AX142),IF($BE$3="暦月",SUM(W142:BA142),""))</f>
        <v>0</v>
      </c>
      <c r="BC142" s="604"/>
      <c r="BD142" s="605">
        <f>IF($BE$3="４週",BB142/4,IF($BE$3="暦月",(BB142/($BE$8/7)),""))</f>
        <v>0</v>
      </c>
      <c r="BE142" s="604"/>
      <c r="BF142" s="600"/>
      <c r="BG142" s="601"/>
      <c r="BH142" s="601"/>
      <c r="BI142" s="601"/>
      <c r="BJ142" s="602"/>
    </row>
    <row r="143" spans="2:62" ht="20.25" customHeight="1" x14ac:dyDescent="0.4">
      <c r="B143" s="586">
        <f>B141+1</f>
        <v>64</v>
      </c>
      <c r="C143" s="588"/>
      <c r="D143" s="589"/>
      <c r="E143" s="149"/>
      <c r="F143" s="150"/>
      <c r="G143" s="149"/>
      <c r="H143" s="150"/>
      <c r="I143" s="592"/>
      <c r="J143" s="593"/>
      <c r="K143" s="596"/>
      <c r="L143" s="597"/>
      <c r="M143" s="597"/>
      <c r="N143" s="589"/>
      <c r="O143" s="565"/>
      <c r="P143" s="566"/>
      <c r="Q143" s="566"/>
      <c r="R143" s="566"/>
      <c r="S143" s="567"/>
      <c r="T143" s="170" t="s">
        <v>18</v>
      </c>
      <c r="U143" s="115"/>
      <c r="V143" s="116"/>
      <c r="W143" s="102"/>
      <c r="X143" s="103"/>
      <c r="Y143" s="103"/>
      <c r="Z143" s="103"/>
      <c r="AA143" s="103"/>
      <c r="AB143" s="103"/>
      <c r="AC143" s="104"/>
      <c r="AD143" s="102"/>
      <c r="AE143" s="103"/>
      <c r="AF143" s="103"/>
      <c r="AG143" s="103"/>
      <c r="AH143" s="103"/>
      <c r="AI143" s="103"/>
      <c r="AJ143" s="104"/>
      <c r="AK143" s="102"/>
      <c r="AL143" s="103"/>
      <c r="AM143" s="103"/>
      <c r="AN143" s="103"/>
      <c r="AO143" s="103"/>
      <c r="AP143" s="103"/>
      <c r="AQ143" s="104"/>
      <c r="AR143" s="102"/>
      <c r="AS143" s="103"/>
      <c r="AT143" s="103"/>
      <c r="AU143" s="103"/>
      <c r="AV143" s="103"/>
      <c r="AW143" s="103"/>
      <c r="AX143" s="104"/>
      <c r="AY143" s="102"/>
      <c r="AZ143" s="103"/>
      <c r="BA143" s="105"/>
      <c r="BB143" s="571"/>
      <c r="BC143" s="572"/>
      <c r="BD143" s="573"/>
      <c r="BE143" s="574"/>
      <c r="BF143" s="575"/>
      <c r="BG143" s="576"/>
      <c r="BH143" s="576"/>
      <c r="BI143" s="576"/>
      <c r="BJ143" s="577"/>
    </row>
    <row r="144" spans="2:62" ht="20.25" customHeight="1" x14ac:dyDescent="0.4">
      <c r="B144" s="606"/>
      <c r="C144" s="607"/>
      <c r="D144" s="608"/>
      <c r="E144" s="181"/>
      <c r="F144" s="182">
        <f>C143</f>
        <v>0</v>
      </c>
      <c r="G144" s="181"/>
      <c r="H144" s="182">
        <f>I143</f>
        <v>0</v>
      </c>
      <c r="I144" s="609"/>
      <c r="J144" s="610"/>
      <c r="K144" s="611"/>
      <c r="L144" s="612"/>
      <c r="M144" s="612"/>
      <c r="N144" s="608"/>
      <c r="O144" s="565"/>
      <c r="P144" s="566"/>
      <c r="Q144" s="566"/>
      <c r="R144" s="566"/>
      <c r="S144" s="567"/>
      <c r="T144" s="171" t="s">
        <v>132</v>
      </c>
      <c r="U144" s="117"/>
      <c r="V144" s="172"/>
      <c r="W144" s="159" t="str">
        <f>IF(W143="","",VLOOKUP(W143,'様式9-② シフト記号表'!$C$6:$L$47,10,FALSE))</f>
        <v/>
      </c>
      <c r="X144" s="160" t="str">
        <f>IF(X143="","",VLOOKUP(X143,'様式9-② シフト記号表'!$C$6:$L$47,10,FALSE))</f>
        <v/>
      </c>
      <c r="Y144" s="160" t="str">
        <f>IF(Y143="","",VLOOKUP(Y143,'様式9-② シフト記号表'!$C$6:$L$47,10,FALSE))</f>
        <v/>
      </c>
      <c r="Z144" s="160" t="str">
        <f>IF(Z143="","",VLOOKUP(Z143,'様式9-② シフト記号表'!$C$6:$L$47,10,FALSE))</f>
        <v/>
      </c>
      <c r="AA144" s="160" t="str">
        <f>IF(AA143="","",VLOOKUP(AA143,'様式9-② シフト記号表'!$C$6:$L$47,10,FALSE))</f>
        <v/>
      </c>
      <c r="AB144" s="160" t="str">
        <f>IF(AB143="","",VLOOKUP(AB143,'様式9-② シフト記号表'!$C$6:$L$47,10,FALSE))</f>
        <v/>
      </c>
      <c r="AC144" s="161" t="str">
        <f>IF(AC143="","",VLOOKUP(AC143,'様式9-② シフト記号表'!$C$6:$L$47,10,FALSE))</f>
        <v/>
      </c>
      <c r="AD144" s="159" t="str">
        <f>IF(AD143="","",VLOOKUP(AD143,'様式9-② シフト記号表'!$C$6:$L$47,10,FALSE))</f>
        <v/>
      </c>
      <c r="AE144" s="160" t="str">
        <f>IF(AE143="","",VLOOKUP(AE143,'様式9-② シフト記号表'!$C$6:$L$47,10,FALSE))</f>
        <v/>
      </c>
      <c r="AF144" s="160" t="str">
        <f>IF(AF143="","",VLOOKUP(AF143,'様式9-② シフト記号表'!$C$6:$L$47,10,FALSE))</f>
        <v/>
      </c>
      <c r="AG144" s="160" t="str">
        <f>IF(AG143="","",VLOOKUP(AG143,'様式9-② シフト記号表'!$C$6:$L$47,10,FALSE))</f>
        <v/>
      </c>
      <c r="AH144" s="160" t="str">
        <f>IF(AH143="","",VLOOKUP(AH143,'様式9-② シフト記号表'!$C$6:$L$47,10,FALSE))</f>
        <v/>
      </c>
      <c r="AI144" s="160" t="str">
        <f>IF(AI143="","",VLOOKUP(AI143,'様式9-② シフト記号表'!$C$6:$L$47,10,FALSE))</f>
        <v/>
      </c>
      <c r="AJ144" s="161" t="str">
        <f>IF(AJ143="","",VLOOKUP(AJ143,'様式9-② シフト記号表'!$C$6:$L$47,10,FALSE))</f>
        <v/>
      </c>
      <c r="AK144" s="159" t="str">
        <f>IF(AK143="","",VLOOKUP(AK143,'様式9-② シフト記号表'!$C$6:$L$47,10,FALSE))</f>
        <v/>
      </c>
      <c r="AL144" s="160" t="str">
        <f>IF(AL143="","",VLOOKUP(AL143,'様式9-② シフト記号表'!$C$6:$L$47,10,FALSE))</f>
        <v/>
      </c>
      <c r="AM144" s="160" t="str">
        <f>IF(AM143="","",VLOOKUP(AM143,'様式9-② シフト記号表'!$C$6:$L$47,10,FALSE))</f>
        <v/>
      </c>
      <c r="AN144" s="160" t="str">
        <f>IF(AN143="","",VLOOKUP(AN143,'様式9-② シフト記号表'!$C$6:$L$47,10,FALSE))</f>
        <v/>
      </c>
      <c r="AO144" s="160" t="str">
        <f>IF(AO143="","",VLOOKUP(AO143,'様式9-② シフト記号表'!$C$6:$L$47,10,FALSE))</f>
        <v/>
      </c>
      <c r="AP144" s="160" t="str">
        <f>IF(AP143="","",VLOOKUP(AP143,'様式9-② シフト記号表'!$C$6:$L$47,10,FALSE))</f>
        <v/>
      </c>
      <c r="AQ144" s="161" t="str">
        <f>IF(AQ143="","",VLOOKUP(AQ143,'様式9-② シフト記号表'!$C$6:$L$47,10,FALSE))</f>
        <v/>
      </c>
      <c r="AR144" s="159" t="str">
        <f>IF(AR143="","",VLOOKUP(AR143,'様式9-② シフト記号表'!$C$6:$L$47,10,FALSE))</f>
        <v/>
      </c>
      <c r="AS144" s="160" t="str">
        <f>IF(AS143="","",VLOOKUP(AS143,'様式9-② シフト記号表'!$C$6:$L$47,10,FALSE))</f>
        <v/>
      </c>
      <c r="AT144" s="160" t="str">
        <f>IF(AT143="","",VLOOKUP(AT143,'様式9-② シフト記号表'!$C$6:$L$47,10,FALSE))</f>
        <v/>
      </c>
      <c r="AU144" s="160" t="str">
        <f>IF(AU143="","",VLOOKUP(AU143,'様式9-② シフト記号表'!$C$6:$L$47,10,FALSE))</f>
        <v/>
      </c>
      <c r="AV144" s="160" t="str">
        <f>IF(AV143="","",VLOOKUP(AV143,'様式9-② シフト記号表'!$C$6:$L$47,10,FALSE))</f>
        <v/>
      </c>
      <c r="AW144" s="160" t="str">
        <f>IF(AW143="","",VLOOKUP(AW143,'様式9-② シフト記号表'!$C$6:$L$47,10,FALSE))</f>
        <v/>
      </c>
      <c r="AX144" s="161" t="str">
        <f>IF(AX143="","",VLOOKUP(AX143,'様式9-② シフト記号表'!$C$6:$L$47,10,FALSE))</f>
        <v/>
      </c>
      <c r="AY144" s="159" t="str">
        <f>IF(AY143="","",VLOOKUP(AY143,'様式9-② シフト記号表'!$C$6:$L$47,10,FALSE))</f>
        <v/>
      </c>
      <c r="AZ144" s="160" t="str">
        <f>IF(AZ143="","",VLOOKUP(AZ143,'様式9-② シフト記号表'!$C$6:$L$47,10,FALSE))</f>
        <v/>
      </c>
      <c r="BA144" s="160" t="str">
        <f>IF(BA143="","",VLOOKUP(BA143,'様式9-② シフト記号表'!$C$6:$L$47,10,FALSE))</f>
        <v/>
      </c>
      <c r="BB144" s="603">
        <f>IF($BE$3="４週",SUM(W144:AX144),IF($BE$3="暦月",SUM(W144:BA144),""))</f>
        <v>0</v>
      </c>
      <c r="BC144" s="604"/>
      <c r="BD144" s="605">
        <f>IF($BE$3="４週",BB144/4,IF($BE$3="暦月",(BB144/($BE$8/7)),""))</f>
        <v>0</v>
      </c>
      <c r="BE144" s="604"/>
      <c r="BF144" s="600"/>
      <c r="BG144" s="601"/>
      <c r="BH144" s="601"/>
      <c r="BI144" s="601"/>
      <c r="BJ144" s="602"/>
    </row>
    <row r="145" spans="2:62" ht="20.25" customHeight="1" x14ac:dyDescent="0.4">
      <c r="B145" s="586">
        <f>B143+1</f>
        <v>65</v>
      </c>
      <c r="C145" s="588"/>
      <c r="D145" s="589"/>
      <c r="E145" s="149"/>
      <c r="F145" s="150"/>
      <c r="G145" s="149"/>
      <c r="H145" s="150"/>
      <c r="I145" s="592"/>
      <c r="J145" s="593"/>
      <c r="K145" s="596"/>
      <c r="L145" s="597"/>
      <c r="M145" s="597"/>
      <c r="N145" s="589"/>
      <c r="O145" s="565"/>
      <c r="P145" s="566"/>
      <c r="Q145" s="566"/>
      <c r="R145" s="566"/>
      <c r="S145" s="567"/>
      <c r="T145" s="170" t="s">
        <v>18</v>
      </c>
      <c r="U145" s="115"/>
      <c r="V145" s="116"/>
      <c r="W145" s="102"/>
      <c r="X145" s="103"/>
      <c r="Y145" s="103"/>
      <c r="Z145" s="103"/>
      <c r="AA145" s="103"/>
      <c r="AB145" s="103"/>
      <c r="AC145" s="104"/>
      <c r="AD145" s="102"/>
      <c r="AE145" s="103"/>
      <c r="AF145" s="103"/>
      <c r="AG145" s="103"/>
      <c r="AH145" s="103"/>
      <c r="AI145" s="103"/>
      <c r="AJ145" s="104"/>
      <c r="AK145" s="102"/>
      <c r="AL145" s="103"/>
      <c r="AM145" s="103"/>
      <c r="AN145" s="103"/>
      <c r="AO145" s="103"/>
      <c r="AP145" s="103"/>
      <c r="AQ145" s="104"/>
      <c r="AR145" s="102"/>
      <c r="AS145" s="103"/>
      <c r="AT145" s="103"/>
      <c r="AU145" s="103"/>
      <c r="AV145" s="103"/>
      <c r="AW145" s="103"/>
      <c r="AX145" s="104"/>
      <c r="AY145" s="102"/>
      <c r="AZ145" s="103"/>
      <c r="BA145" s="105"/>
      <c r="BB145" s="571"/>
      <c r="BC145" s="572"/>
      <c r="BD145" s="573"/>
      <c r="BE145" s="574"/>
      <c r="BF145" s="575"/>
      <c r="BG145" s="576"/>
      <c r="BH145" s="576"/>
      <c r="BI145" s="576"/>
      <c r="BJ145" s="577"/>
    </row>
    <row r="146" spans="2:62" ht="20.25" customHeight="1" x14ac:dyDescent="0.4">
      <c r="B146" s="606"/>
      <c r="C146" s="607"/>
      <c r="D146" s="608"/>
      <c r="E146" s="181"/>
      <c r="F146" s="182">
        <f>C145</f>
        <v>0</v>
      </c>
      <c r="G146" s="181"/>
      <c r="H146" s="182">
        <f>I145</f>
        <v>0</v>
      </c>
      <c r="I146" s="609"/>
      <c r="J146" s="610"/>
      <c r="K146" s="611"/>
      <c r="L146" s="612"/>
      <c r="M146" s="612"/>
      <c r="N146" s="608"/>
      <c r="O146" s="565"/>
      <c r="P146" s="566"/>
      <c r="Q146" s="566"/>
      <c r="R146" s="566"/>
      <c r="S146" s="567"/>
      <c r="T146" s="171" t="s">
        <v>132</v>
      </c>
      <c r="U146" s="117"/>
      <c r="V146" s="172"/>
      <c r="W146" s="159" t="str">
        <f>IF(W145="","",VLOOKUP(W145,'様式9-② シフト記号表'!$C$6:$L$47,10,FALSE))</f>
        <v/>
      </c>
      <c r="X146" s="160" t="str">
        <f>IF(X145="","",VLOOKUP(X145,'様式9-② シフト記号表'!$C$6:$L$47,10,FALSE))</f>
        <v/>
      </c>
      <c r="Y146" s="160" t="str">
        <f>IF(Y145="","",VLOOKUP(Y145,'様式9-② シフト記号表'!$C$6:$L$47,10,FALSE))</f>
        <v/>
      </c>
      <c r="Z146" s="160" t="str">
        <f>IF(Z145="","",VLOOKUP(Z145,'様式9-② シフト記号表'!$C$6:$L$47,10,FALSE))</f>
        <v/>
      </c>
      <c r="AA146" s="160" t="str">
        <f>IF(AA145="","",VLOOKUP(AA145,'様式9-② シフト記号表'!$C$6:$L$47,10,FALSE))</f>
        <v/>
      </c>
      <c r="AB146" s="160" t="str">
        <f>IF(AB145="","",VLOOKUP(AB145,'様式9-② シフト記号表'!$C$6:$L$47,10,FALSE))</f>
        <v/>
      </c>
      <c r="AC146" s="161" t="str">
        <f>IF(AC145="","",VLOOKUP(AC145,'様式9-② シフト記号表'!$C$6:$L$47,10,FALSE))</f>
        <v/>
      </c>
      <c r="AD146" s="159" t="str">
        <f>IF(AD145="","",VLOOKUP(AD145,'様式9-② シフト記号表'!$C$6:$L$47,10,FALSE))</f>
        <v/>
      </c>
      <c r="AE146" s="160" t="str">
        <f>IF(AE145="","",VLOOKUP(AE145,'様式9-② シフト記号表'!$C$6:$L$47,10,FALSE))</f>
        <v/>
      </c>
      <c r="AF146" s="160" t="str">
        <f>IF(AF145="","",VLOOKUP(AF145,'様式9-② シフト記号表'!$C$6:$L$47,10,FALSE))</f>
        <v/>
      </c>
      <c r="AG146" s="160" t="str">
        <f>IF(AG145="","",VLOOKUP(AG145,'様式9-② シフト記号表'!$C$6:$L$47,10,FALSE))</f>
        <v/>
      </c>
      <c r="AH146" s="160" t="str">
        <f>IF(AH145="","",VLOOKUP(AH145,'様式9-② シフト記号表'!$C$6:$L$47,10,FALSE))</f>
        <v/>
      </c>
      <c r="AI146" s="160" t="str">
        <f>IF(AI145="","",VLOOKUP(AI145,'様式9-② シフト記号表'!$C$6:$L$47,10,FALSE))</f>
        <v/>
      </c>
      <c r="AJ146" s="161" t="str">
        <f>IF(AJ145="","",VLOOKUP(AJ145,'様式9-② シフト記号表'!$C$6:$L$47,10,FALSE))</f>
        <v/>
      </c>
      <c r="AK146" s="159" t="str">
        <f>IF(AK145="","",VLOOKUP(AK145,'様式9-② シフト記号表'!$C$6:$L$47,10,FALSE))</f>
        <v/>
      </c>
      <c r="AL146" s="160" t="str">
        <f>IF(AL145="","",VLOOKUP(AL145,'様式9-② シフト記号表'!$C$6:$L$47,10,FALSE))</f>
        <v/>
      </c>
      <c r="AM146" s="160" t="str">
        <f>IF(AM145="","",VLOOKUP(AM145,'様式9-② シフト記号表'!$C$6:$L$47,10,FALSE))</f>
        <v/>
      </c>
      <c r="AN146" s="160" t="str">
        <f>IF(AN145="","",VLOOKUP(AN145,'様式9-② シフト記号表'!$C$6:$L$47,10,FALSE))</f>
        <v/>
      </c>
      <c r="AO146" s="160" t="str">
        <f>IF(AO145="","",VLOOKUP(AO145,'様式9-② シフト記号表'!$C$6:$L$47,10,FALSE))</f>
        <v/>
      </c>
      <c r="AP146" s="160" t="str">
        <f>IF(AP145="","",VLOOKUP(AP145,'様式9-② シフト記号表'!$C$6:$L$47,10,FALSE))</f>
        <v/>
      </c>
      <c r="AQ146" s="161" t="str">
        <f>IF(AQ145="","",VLOOKUP(AQ145,'様式9-② シフト記号表'!$C$6:$L$47,10,FALSE))</f>
        <v/>
      </c>
      <c r="AR146" s="159" t="str">
        <f>IF(AR145="","",VLOOKUP(AR145,'様式9-② シフト記号表'!$C$6:$L$47,10,FALSE))</f>
        <v/>
      </c>
      <c r="AS146" s="160" t="str">
        <f>IF(AS145="","",VLOOKUP(AS145,'様式9-② シフト記号表'!$C$6:$L$47,10,FALSE))</f>
        <v/>
      </c>
      <c r="AT146" s="160" t="str">
        <f>IF(AT145="","",VLOOKUP(AT145,'様式9-② シフト記号表'!$C$6:$L$47,10,FALSE))</f>
        <v/>
      </c>
      <c r="AU146" s="160" t="str">
        <f>IF(AU145="","",VLOOKUP(AU145,'様式9-② シフト記号表'!$C$6:$L$47,10,FALSE))</f>
        <v/>
      </c>
      <c r="AV146" s="160" t="str">
        <f>IF(AV145="","",VLOOKUP(AV145,'様式9-② シフト記号表'!$C$6:$L$47,10,FALSE))</f>
        <v/>
      </c>
      <c r="AW146" s="160" t="str">
        <f>IF(AW145="","",VLOOKUP(AW145,'様式9-② シフト記号表'!$C$6:$L$47,10,FALSE))</f>
        <v/>
      </c>
      <c r="AX146" s="161" t="str">
        <f>IF(AX145="","",VLOOKUP(AX145,'様式9-② シフト記号表'!$C$6:$L$47,10,FALSE))</f>
        <v/>
      </c>
      <c r="AY146" s="159" t="str">
        <f>IF(AY145="","",VLOOKUP(AY145,'様式9-② シフト記号表'!$C$6:$L$47,10,FALSE))</f>
        <v/>
      </c>
      <c r="AZ146" s="160" t="str">
        <f>IF(AZ145="","",VLOOKUP(AZ145,'様式9-② シフト記号表'!$C$6:$L$47,10,FALSE))</f>
        <v/>
      </c>
      <c r="BA146" s="160" t="str">
        <f>IF(BA145="","",VLOOKUP(BA145,'様式9-② シフト記号表'!$C$6:$L$47,10,FALSE))</f>
        <v/>
      </c>
      <c r="BB146" s="603">
        <f>IF($BE$3="４週",SUM(W146:AX146),IF($BE$3="暦月",SUM(W146:BA146),""))</f>
        <v>0</v>
      </c>
      <c r="BC146" s="604"/>
      <c r="BD146" s="605">
        <f>IF($BE$3="４週",BB146/4,IF($BE$3="暦月",(BB146/($BE$8/7)),""))</f>
        <v>0</v>
      </c>
      <c r="BE146" s="604"/>
      <c r="BF146" s="600"/>
      <c r="BG146" s="601"/>
      <c r="BH146" s="601"/>
      <c r="BI146" s="601"/>
      <c r="BJ146" s="602"/>
    </row>
    <row r="147" spans="2:62" ht="20.25" customHeight="1" x14ac:dyDescent="0.4">
      <c r="B147" s="586">
        <f>B145+1</f>
        <v>66</v>
      </c>
      <c r="C147" s="588"/>
      <c r="D147" s="589"/>
      <c r="E147" s="149"/>
      <c r="F147" s="150"/>
      <c r="G147" s="149"/>
      <c r="H147" s="150"/>
      <c r="I147" s="592"/>
      <c r="J147" s="593"/>
      <c r="K147" s="596"/>
      <c r="L147" s="597"/>
      <c r="M147" s="597"/>
      <c r="N147" s="589"/>
      <c r="O147" s="565"/>
      <c r="P147" s="566"/>
      <c r="Q147" s="566"/>
      <c r="R147" s="566"/>
      <c r="S147" s="567"/>
      <c r="T147" s="170" t="s">
        <v>18</v>
      </c>
      <c r="U147" s="115"/>
      <c r="V147" s="116"/>
      <c r="W147" s="102"/>
      <c r="X147" s="103"/>
      <c r="Y147" s="103"/>
      <c r="Z147" s="103"/>
      <c r="AA147" s="103"/>
      <c r="AB147" s="103"/>
      <c r="AC147" s="104"/>
      <c r="AD147" s="102"/>
      <c r="AE147" s="103"/>
      <c r="AF147" s="103"/>
      <c r="AG147" s="103"/>
      <c r="AH147" s="103"/>
      <c r="AI147" s="103"/>
      <c r="AJ147" s="104"/>
      <c r="AK147" s="102"/>
      <c r="AL147" s="103"/>
      <c r="AM147" s="103"/>
      <c r="AN147" s="103"/>
      <c r="AO147" s="103"/>
      <c r="AP147" s="103"/>
      <c r="AQ147" s="104"/>
      <c r="AR147" s="102"/>
      <c r="AS147" s="103"/>
      <c r="AT147" s="103"/>
      <c r="AU147" s="103"/>
      <c r="AV147" s="103"/>
      <c r="AW147" s="103"/>
      <c r="AX147" s="104"/>
      <c r="AY147" s="102"/>
      <c r="AZ147" s="103"/>
      <c r="BA147" s="105"/>
      <c r="BB147" s="571"/>
      <c r="BC147" s="572"/>
      <c r="BD147" s="573"/>
      <c r="BE147" s="574"/>
      <c r="BF147" s="575"/>
      <c r="BG147" s="576"/>
      <c r="BH147" s="576"/>
      <c r="BI147" s="576"/>
      <c r="BJ147" s="577"/>
    </row>
    <row r="148" spans="2:62" ht="20.25" customHeight="1" x14ac:dyDescent="0.4">
      <c r="B148" s="606"/>
      <c r="C148" s="607"/>
      <c r="D148" s="608"/>
      <c r="E148" s="181"/>
      <c r="F148" s="182">
        <f>C147</f>
        <v>0</v>
      </c>
      <c r="G148" s="181"/>
      <c r="H148" s="182">
        <f>I147</f>
        <v>0</v>
      </c>
      <c r="I148" s="609"/>
      <c r="J148" s="610"/>
      <c r="K148" s="611"/>
      <c r="L148" s="612"/>
      <c r="M148" s="612"/>
      <c r="N148" s="608"/>
      <c r="O148" s="565"/>
      <c r="P148" s="566"/>
      <c r="Q148" s="566"/>
      <c r="R148" s="566"/>
      <c r="S148" s="567"/>
      <c r="T148" s="171" t="s">
        <v>132</v>
      </c>
      <c r="U148" s="117"/>
      <c r="V148" s="172"/>
      <c r="W148" s="159" t="str">
        <f>IF(W147="","",VLOOKUP(W147,'様式9-② シフト記号表'!$C$6:$L$47,10,FALSE))</f>
        <v/>
      </c>
      <c r="X148" s="160" t="str">
        <f>IF(X147="","",VLOOKUP(X147,'様式9-② シフト記号表'!$C$6:$L$47,10,FALSE))</f>
        <v/>
      </c>
      <c r="Y148" s="160" t="str">
        <f>IF(Y147="","",VLOOKUP(Y147,'様式9-② シフト記号表'!$C$6:$L$47,10,FALSE))</f>
        <v/>
      </c>
      <c r="Z148" s="160" t="str">
        <f>IF(Z147="","",VLOOKUP(Z147,'様式9-② シフト記号表'!$C$6:$L$47,10,FALSE))</f>
        <v/>
      </c>
      <c r="AA148" s="160" t="str">
        <f>IF(AA147="","",VLOOKUP(AA147,'様式9-② シフト記号表'!$C$6:$L$47,10,FALSE))</f>
        <v/>
      </c>
      <c r="AB148" s="160" t="str">
        <f>IF(AB147="","",VLOOKUP(AB147,'様式9-② シフト記号表'!$C$6:$L$47,10,FALSE))</f>
        <v/>
      </c>
      <c r="AC148" s="161" t="str">
        <f>IF(AC147="","",VLOOKUP(AC147,'様式9-② シフト記号表'!$C$6:$L$47,10,FALSE))</f>
        <v/>
      </c>
      <c r="AD148" s="159" t="str">
        <f>IF(AD147="","",VLOOKUP(AD147,'様式9-② シフト記号表'!$C$6:$L$47,10,FALSE))</f>
        <v/>
      </c>
      <c r="AE148" s="160" t="str">
        <f>IF(AE147="","",VLOOKUP(AE147,'様式9-② シフト記号表'!$C$6:$L$47,10,FALSE))</f>
        <v/>
      </c>
      <c r="AF148" s="160" t="str">
        <f>IF(AF147="","",VLOOKUP(AF147,'様式9-② シフト記号表'!$C$6:$L$47,10,FALSE))</f>
        <v/>
      </c>
      <c r="AG148" s="160" t="str">
        <f>IF(AG147="","",VLOOKUP(AG147,'様式9-② シフト記号表'!$C$6:$L$47,10,FALSE))</f>
        <v/>
      </c>
      <c r="AH148" s="160" t="str">
        <f>IF(AH147="","",VLOOKUP(AH147,'様式9-② シフト記号表'!$C$6:$L$47,10,FALSE))</f>
        <v/>
      </c>
      <c r="AI148" s="160" t="str">
        <f>IF(AI147="","",VLOOKUP(AI147,'様式9-② シフト記号表'!$C$6:$L$47,10,FALSE))</f>
        <v/>
      </c>
      <c r="AJ148" s="161" t="str">
        <f>IF(AJ147="","",VLOOKUP(AJ147,'様式9-② シフト記号表'!$C$6:$L$47,10,FALSE))</f>
        <v/>
      </c>
      <c r="AK148" s="159" t="str">
        <f>IF(AK147="","",VLOOKUP(AK147,'様式9-② シフト記号表'!$C$6:$L$47,10,FALSE))</f>
        <v/>
      </c>
      <c r="AL148" s="160" t="str">
        <f>IF(AL147="","",VLOOKUP(AL147,'様式9-② シフト記号表'!$C$6:$L$47,10,FALSE))</f>
        <v/>
      </c>
      <c r="AM148" s="160" t="str">
        <f>IF(AM147="","",VLOOKUP(AM147,'様式9-② シフト記号表'!$C$6:$L$47,10,FALSE))</f>
        <v/>
      </c>
      <c r="AN148" s="160" t="str">
        <f>IF(AN147="","",VLOOKUP(AN147,'様式9-② シフト記号表'!$C$6:$L$47,10,FALSE))</f>
        <v/>
      </c>
      <c r="AO148" s="160" t="str">
        <f>IF(AO147="","",VLOOKUP(AO147,'様式9-② シフト記号表'!$C$6:$L$47,10,FALSE))</f>
        <v/>
      </c>
      <c r="AP148" s="160" t="str">
        <f>IF(AP147="","",VLOOKUP(AP147,'様式9-② シフト記号表'!$C$6:$L$47,10,FALSE))</f>
        <v/>
      </c>
      <c r="AQ148" s="161" t="str">
        <f>IF(AQ147="","",VLOOKUP(AQ147,'様式9-② シフト記号表'!$C$6:$L$47,10,FALSE))</f>
        <v/>
      </c>
      <c r="AR148" s="159" t="str">
        <f>IF(AR147="","",VLOOKUP(AR147,'様式9-② シフト記号表'!$C$6:$L$47,10,FALSE))</f>
        <v/>
      </c>
      <c r="AS148" s="160" t="str">
        <f>IF(AS147="","",VLOOKUP(AS147,'様式9-② シフト記号表'!$C$6:$L$47,10,FALSE))</f>
        <v/>
      </c>
      <c r="AT148" s="160" t="str">
        <f>IF(AT147="","",VLOOKUP(AT147,'様式9-② シフト記号表'!$C$6:$L$47,10,FALSE))</f>
        <v/>
      </c>
      <c r="AU148" s="160" t="str">
        <f>IF(AU147="","",VLOOKUP(AU147,'様式9-② シフト記号表'!$C$6:$L$47,10,FALSE))</f>
        <v/>
      </c>
      <c r="AV148" s="160" t="str">
        <f>IF(AV147="","",VLOOKUP(AV147,'様式9-② シフト記号表'!$C$6:$L$47,10,FALSE))</f>
        <v/>
      </c>
      <c r="AW148" s="160" t="str">
        <f>IF(AW147="","",VLOOKUP(AW147,'様式9-② シフト記号表'!$C$6:$L$47,10,FALSE))</f>
        <v/>
      </c>
      <c r="AX148" s="161" t="str">
        <f>IF(AX147="","",VLOOKUP(AX147,'様式9-② シフト記号表'!$C$6:$L$47,10,FALSE))</f>
        <v/>
      </c>
      <c r="AY148" s="159" t="str">
        <f>IF(AY147="","",VLOOKUP(AY147,'様式9-② シフト記号表'!$C$6:$L$47,10,FALSE))</f>
        <v/>
      </c>
      <c r="AZ148" s="160" t="str">
        <f>IF(AZ147="","",VLOOKUP(AZ147,'様式9-② シフト記号表'!$C$6:$L$47,10,FALSE))</f>
        <v/>
      </c>
      <c r="BA148" s="160" t="str">
        <f>IF(BA147="","",VLOOKUP(BA147,'様式9-② シフト記号表'!$C$6:$L$47,10,FALSE))</f>
        <v/>
      </c>
      <c r="BB148" s="603">
        <f>IF($BE$3="４週",SUM(W148:AX148),IF($BE$3="暦月",SUM(W148:BA148),""))</f>
        <v>0</v>
      </c>
      <c r="BC148" s="604"/>
      <c r="BD148" s="605">
        <f>IF($BE$3="４週",BB148/4,IF($BE$3="暦月",(BB148/($BE$8/7)),""))</f>
        <v>0</v>
      </c>
      <c r="BE148" s="604"/>
      <c r="BF148" s="600"/>
      <c r="BG148" s="601"/>
      <c r="BH148" s="601"/>
      <c r="BI148" s="601"/>
      <c r="BJ148" s="602"/>
    </row>
    <row r="149" spans="2:62" ht="20.25" customHeight="1" x14ac:dyDescent="0.4">
      <c r="B149" s="586">
        <f>B147+1</f>
        <v>67</v>
      </c>
      <c r="C149" s="588"/>
      <c r="D149" s="589"/>
      <c r="E149" s="149"/>
      <c r="F149" s="150"/>
      <c r="G149" s="149"/>
      <c r="H149" s="150"/>
      <c r="I149" s="592"/>
      <c r="J149" s="593"/>
      <c r="K149" s="596"/>
      <c r="L149" s="597"/>
      <c r="M149" s="597"/>
      <c r="N149" s="589"/>
      <c r="O149" s="565"/>
      <c r="P149" s="566"/>
      <c r="Q149" s="566"/>
      <c r="R149" s="566"/>
      <c r="S149" s="567"/>
      <c r="T149" s="170" t="s">
        <v>18</v>
      </c>
      <c r="U149" s="115"/>
      <c r="V149" s="116"/>
      <c r="W149" s="102"/>
      <c r="X149" s="103"/>
      <c r="Y149" s="103"/>
      <c r="Z149" s="103"/>
      <c r="AA149" s="103"/>
      <c r="AB149" s="103"/>
      <c r="AC149" s="104"/>
      <c r="AD149" s="102"/>
      <c r="AE149" s="103"/>
      <c r="AF149" s="103"/>
      <c r="AG149" s="103"/>
      <c r="AH149" s="103"/>
      <c r="AI149" s="103"/>
      <c r="AJ149" s="104"/>
      <c r="AK149" s="102"/>
      <c r="AL149" s="103"/>
      <c r="AM149" s="103"/>
      <c r="AN149" s="103"/>
      <c r="AO149" s="103"/>
      <c r="AP149" s="103"/>
      <c r="AQ149" s="104"/>
      <c r="AR149" s="102"/>
      <c r="AS149" s="103"/>
      <c r="AT149" s="103"/>
      <c r="AU149" s="103"/>
      <c r="AV149" s="103"/>
      <c r="AW149" s="103"/>
      <c r="AX149" s="104"/>
      <c r="AY149" s="102"/>
      <c r="AZ149" s="103"/>
      <c r="BA149" s="105"/>
      <c r="BB149" s="571"/>
      <c r="BC149" s="572"/>
      <c r="BD149" s="573"/>
      <c r="BE149" s="574"/>
      <c r="BF149" s="575"/>
      <c r="BG149" s="576"/>
      <c r="BH149" s="576"/>
      <c r="BI149" s="576"/>
      <c r="BJ149" s="577"/>
    </row>
    <row r="150" spans="2:62" ht="20.25" customHeight="1" x14ac:dyDescent="0.4">
      <c r="B150" s="606"/>
      <c r="C150" s="607"/>
      <c r="D150" s="608"/>
      <c r="E150" s="181"/>
      <c r="F150" s="182">
        <f>C149</f>
        <v>0</v>
      </c>
      <c r="G150" s="181"/>
      <c r="H150" s="182">
        <f>I149</f>
        <v>0</v>
      </c>
      <c r="I150" s="609"/>
      <c r="J150" s="610"/>
      <c r="K150" s="611"/>
      <c r="L150" s="612"/>
      <c r="M150" s="612"/>
      <c r="N150" s="608"/>
      <c r="O150" s="565"/>
      <c r="P150" s="566"/>
      <c r="Q150" s="566"/>
      <c r="R150" s="566"/>
      <c r="S150" s="567"/>
      <c r="T150" s="171" t="s">
        <v>132</v>
      </c>
      <c r="U150" s="117"/>
      <c r="V150" s="172"/>
      <c r="W150" s="159" t="str">
        <f>IF(W149="","",VLOOKUP(W149,'様式9-② シフト記号表'!$C$6:$L$47,10,FALSE))</f>
        <v/>
      </c>
      <c r="X150" s="160" t="str">
        <f>IF(X149="","",VLOOKUP(X149,'様式9-② シフト記号表'!$C$6:$L$47,10,FALSE))</f>
        <v/>
      </c>
      <c r="Y150" s="160" t="str">
        <f>IF(Y149="","",VLOOKUP(Y149,'様式9-② シフト記号表'!$C$6:$L$47,10,FALSE))</f>
        <v/>
      </c>
      <c r="Z150" s="160" t="str">
        <f>IF(Z149="","",VLOOKUP(Z149,'様式9-② シフト記号表'!$C$6:$L$47,10,FALSE))</f>
        <v/>
      </c>
      <c r="AA150" s="160" t="str">
        <f>IF(AA149="","",VLOOKUP(AA149,'様式9-② シフト記号表'!$C$6:$L$47,10,FALSE))</f>
        <v/>
      </c>
      <c r="AB150" s="160" t="str">
        <f>IF(AB149="","",VLOOKUP(AB149,'様式9-② シフト記号表'!$C$6:$L$47,10,FALSE))</f>
        <v/>
      </c>
      <c r="AC150" s="161" t="str">
        <f>IF(AC149="","",VLOOKUP(AC149,'様式9-② シフト記号表'!$C$6:$L$47,10,FALSE))</f>
        <v/>
      </c>
      <c r="AD150" s="159" t="str">
        <f>IF(AD149="","",VLOOKUP(AD149,'様式9-② シフト記号表'!$C$6:$L$47,10,FALSE))</f>
        <v/>
      </c>
      <c r="AE150" s="160" t="str">
        <f>IF(AE149="","",VLOOKUP(AE149,'様式9-② シフト記号表'!$C$6:$L$47,10,FALSE))</f>
        <v/>
      </c>
      <c r="AF150" s="160" t="str">
        <f>IF(AF149="","",VLOOKUP(AF149,'様式9-② シフト記号表'!$C$6:$L$47,10,FALSE))</f>
        <v/>
      </c>
      <c r="AG150" s="160" t="str">
        <f>IF(AG149="","",VLOOKUP(AG149,'様式9-② シフト記号表'!$C$6:$L$47,10,FALSE))</f>
        <v/>
      </c>
      <c r="AH150" s="160" t="str">
        <f>IF(AH149="","",VLOOKUP(AH149,'様式9-② シフト記号表'!$C$6:$L$47,10,FALSE))</f>
        <v/>
      </c>
      <c r="AI150" s="160" t="str">
        <f>IF(AI149="","",VLOOKUP(AI149,'様式9-② シフト記号表'!$C$6:$L$47,10,FALSE))</f>
        <v/>
      </c>
      <c r="AJ150" s="161" t="str">
        <f>IF(AJ149="","",VLOOKUP(AJ149,'様式9-② シフト記号表'!$C$6:$L$47,10,FALSE))</f>
        <v/>
      </c>
      <c r="AK150" s="159" t="str">
        <f>IF(AK149="","",VLOOKUP(AK149,'様式9-② シフト記号表'!$C$6:$L$47,10,FALSE))</f>
        <v/>
      </c>
      <c r="AL150" s="160" t="str">
        <f>IF(AL149="","",VLOOKUP(AL149,'様式9-② シフト記号表'!$C$6:$L$47,10,FALSE))</f>
        <v/>
      </c>
      <c r="AM150" s="160" t="str">
        <f>IF(AM149="","",VLOOKUP(AM149,'様式9-② シフト記号表'!$C$6:$L$47,10,FALSE))</f>
        <v/>
      </c>
      <c r="AN150" s="160" t="str">
        <f>IF(AN149="","",VLOOKUP(AN149,'様式9-② シフト記号表'!$C$6:$L$47,10,FALSE))</f>
        <v/>
      </c>
      <c r="AO150" s="160" t="str">
        <f>IF(AO149="","",VLOOKUP(AO149,'様式9-② シフト記号表'!$C$6:$L$47,10,FALSE))</f>
        <v/>
      </c>
      <c r="AP150" s="160" t="str">
        <f>IF(AP149="","",VLOOKUP(AP149,'様式9-② シフト記号表'!$C$6:$L$47,10,FALSE))</f>
        <v/>
      </c>
      <c r="AQ150" s="161" t="str">
        <f>IF(AQ149="","",VLOOKUP(AQ149,'様式9-② シフト記号表'!$C$6:$L$47,10,FALSE))</f>
        <v/>
      </c>
      <c r="AR150" s="159" t="str">
        <f>IF(AR149="","",VLOOKUP(AR149,'様式9-② シフト記号表'!$C$6:$L$47,10,FALSE))</f>
        <v/>
      </c>
      <c r="AS150" s="160" t="str">
        <f>IF(AS149="","",VLOOKUP(AS149,'様式9-② シフト記号表'!$C$6:$L$47,10,FALSE))</f>
        <v/>
      </c>
      <c r="AT150" s="160" t="str">
        <f>IF(AT149="","",VLOOKUP(AT149,'様式9-② シフト記号表'!$C$6:$L$47,10,FALSE))</f>
        <v/>
      </c>
      <c r="AU150" s="160" t="str">
        <f>IF(AU149="","",VLOOKUP(AU149,'様式9-② シフト記号表'!$C$6:$L$47,10,FALSE))</f>
        <v/>
      </c>
      <c r="AV150" s="160" t="str">
        <f>IF(AV149="","",VLOOKUP(AV149,'様式9-② シフト記号表'!$C$6:$L$47,10,FALSE))</f>
        <v/>
      </c>
      <c r="AW150" s="160" t="str">
        <f>IF(AW149="","",VLOOKUP(AW149,'様式9-② シフト記号表'!$C$6:$L$47,10,FALSE))</f>
        <v/>
      </c>
      <c r="AX150" s="161" t="str">
        <f>IF(AX149="","",VLOOKUP(AX149,'様式9-② シフト記号表'!$C$6:$L$47,10,FALSE))</f>
        <v/>
      </c>
      <c r="AY150" s="159" t="str">
        <f>IF(AY149="","",VLOOKUP(AY149,'様式9-② シフト記号表'!$C$6:$L$47,10,FALSE))</f>
        <v/>
      </c>
      <c r="AZ150" s="160" t="str">
        <f>IF(AZ149="","",VLOOKUP(AZ149,'様式9-② シフト記号表'!$C$6:$L$47,10,FALSE))</f>
        <v/>
      </c>
      <c r="BA150" s="160" t="str">
        <f>IF(BA149="","",VLOOKUP(BA149,'様式9-② シフト記号表'!$C$6:$L$47,10,FALSE))</f>
        <v/>
      </c>
      <c r="BB150" s="603">
        <f>IF($BE$3="４週",SUM(W150:AX150),IF($BE$3="暦月",SUM(W150:BA150),""))</f>
        <v>0</v>
      </c>
      <c r="BC150" s="604"/>
      <c r="BD150" s="605">
        <f>IF($BE$3="４週",BB150/4,IF($BE$3="暦月",(BB150/($BE$8/7)),""))</f>
        <v>0</v>
      </c>
      <c r="BE150" s="604"/>
      <c r="BF150" s="600"/>
      <c r="BG150" s="601"/>
      <c r="BH150" s="601"/>
      <c r="BI150" s="601"/>
      <c r="BJ150" s="602"/>
    </row>
    <row r="151" spans="2:62" ht="20.25" customHeight="1" x14ac:dyDescent="0.4">
      <c r="B151" s="586">
        <f>B149+1</f>
        <v>68</v>
      </c>
      <c r="C151" s="588"/>
      <c r="D151" s="589"/>
      <c r="E151" s="149"/>
      <c r="F151" s="150"/>
      <c r="G151" s="149"/>
      <c r="H151" s="150"/>
      <c r="I151" s="592"/>
      <c r="J151" s="593"/>
      <c r="K151" s="596"/>
      <c r="L151" s="597"/>
      <c r="M151" s="597"/>
      <c r="N151" s="589"/>
      <c r="O151" s="565"/>
      <c r="P151" s="566"/>
      <c r="Q151" s="566"/>
      <c r="R151" s="566"/>
      <c r="S151" s="567"/>
      <c r="T151" s="170" t="s">
        <v>18</v>
      </c>
      <c r="U151" s="115"/>
      <c r="V151" s="116"/>
      <c r="W151" s="102"/>
      <c r="X151" s="103"/>
      <c r="Y151" s="103"/>
      <c r="Z151" s="103"/>
      <c r="AA151" s="103"/>
      <c r="AB151" s="103"/>
      <c r="AC151" s="104"/>
      <c r="AD151" s="102"/>
      <c r="AE151" s="103"/>
      <c r="AF151" s="103"/>
      <c r="AG151" s="103"/>
      <c r="AH151" s="103"/>
      <c r="AI151" s="103"/>
      <c r="AJ151" s="104"/>
      <c r="AK151" s="102"/>
      <c r="AL151" s="103"/>
      <c r="AM151" s="103"/>
      <c r="AN151" s="103"/>
      <c r="AO151" s="103"/>
      <c r="AP151" s="103"/>
      <c r="AQ151" s="104"/>
      <c r="AR151" s="102"/>
      <c r="AS151" s="103"/>
      <c r="AT151" s="103"/>
      <c r="AU151" s="103"/>
      <c r="AV151" s="103"/>
      <c r="AW151" s="103"/>
      <c r="AX151" s="104"/>
      <c r="AY151" s="102"/>
      <c r="AZ151" s="103"/>
      <c r="BA151" s="105"/>
      <c r="BB151" s="571"/>
      <c r="BC151" s="572"/>
      <c r="BD151" s="573"/>
      <c r="BE151" s="574"/>
      <c r="BF151" s="575"/>
      <c r="BG151" s="576"/>
      <c r="BH151" s="576"/>
      <c r="BI151" s="576"/>
      <c r="BJ151" s="577"/>
    </row>
    <row r="152" spans="2:62" ht="20.25" customHeight="1" x14ac:dyDescent="0.4">
      <c r="B152" s="606"/>
      <c r="C152" s="607"/>
      <c r="D152" s="608"/>
      <c r="E152" s="181"/>
      <c r="F152" s="182">
        <f>C151</f>
        <v>0</v>
      </c>
      <c r="G152" s="181"/>
      <c r="H152" s="182">
        <f>I151</f>
        <v>0</v>
      </c>
      <c r="I152" s="609"/>
      <c r="J152" s="610"/>
      <c r="K152" s="611"/>
      <c r="L152" s="612"/>
      <c r="M152" s="612"/>
      <c r="N152" s="608"/>
      <c r="O152" s="565"/>
      <c r="P152" s="566"/>
      <c r="Q152" s="566"/>
      <c r="R152" s="566"/>
      <c r="S152" s="567"/>
      <c r="T152" s="171" t="s">
        <v>132</v>
      </c>
      <c r="U152" s="117"/>
      <c r="V152" s="172"/>
      <c r="W152" s="159" t="str">
        <f>IF(W151="","",VLOOKUP(W151,'様式9-② シフト記号表'!$C$6:$L$47,10,FALSE))</f>
        <v/>
      </c>
      <c r="X152" s="160" t="str">
        <f>IF(X151="","",VLOOKUP(X151,'様式9-② シフト記号表'!$C$6:$L$47,10,FALSE))</f>
        <v/>
      </c>
      <c r="Y152" s="160" t="str">
        <f>IF(Y151="","",VLOOKUP(Y151,'様式9-② シフト記号表'!$C$6:$L$47,10,FALSE))</f>
        <v/>
      </c>
      <c r="Z152" s="160" t="str">
        <f>IF(Z151="","",VLOOKUP(Z151,'様式9-② シフト記号表'!$C$6:$L$47,10,FALSE))</f>
        <v/>
      </c>
      <c r="AA152" s="160" t="str">
        <f>IF(AA151="","",VLOOKUP(AA151,'様式9-② シフト記号表'!$C$6:$L$47,10,FALSE))</f>
        <v/>
      </c>
      <c r="AB152" s="160" t="str">
        <f>IF(AB151="","",VLOOKUP(AB151,'様式9-② シフト記号表'!$C$6:$L$47,10,FALSE))</f>
        <v/>
      </c>
      <c r="AC152" s="161" t="str">
        <f>IF(AC151="","",VLOOKUP(AC151,'様式9-② シフト記号表'!$C$6:$L$47,10,FALSE))</f>
        <v/>
      </c>
      <c r="AD152" s="159" t="str">
        <f>IF(AD151="","",VLOOKUP(AD151,'様式9-② シフト記号表'!$C$6:$L$47,10,FALSE))</f>
        <v/>
      </c>
      <c r="AE152" s="160" t="str">
        <f>IF(AE151="","",VLOOKUP(AE151,'様式9-② シフト記号表'!$C$6:$L$47,10,FALSE))</f>
        <v/>
      </c>
      <c r="AF152" s="160" t="str">
        <f>IF(AF151="","",VLOOKUP(AF151,'様式9-② シフト記号表'!$C$6:$L$47,10,FALSE))</f>
        <v/>
      </c>
      <c r="AG152" s="160" t="str">
        <f>IF(AG151="","",VLOOKUP(AG151,'様式9-② シフト記号表'!$C$6:$L$47,10,FALSE))</f>
        <v/>
      </c>
      <c r="AH152" s="160" t="str">
        <f>IF(AH151="","",VLOOKUP(AH151,'様式9-② シフト記号表'!$C$6:$L$47,10,FALSE))</f>
        <v/>
      </c>
      <c r="AI152" s="160" t="str">
        <f>IF(AI151="","",VLOOKUP(AI151,'様式9-② シフト記号表'!$C$6:$L$47,10,FALSE))</f>
        <v/>
      </c>
      <c r="AJ152" s="161" t="str">
        <f>IF(AJ151="","",VLOOKUP(AJ151,'様式9-② シフト記号表'!$C$6:$L$47,10,FALSE))</f>
        <v/>
      </c>
      <c r="AK152" s="159" t="str">
        <f>IF(AK151="","",VLOOKUP(AK151,'様式9-② シフト記号表'!$C$6:$L$47,10,FALSE))</f>
        <v/>
      </c>
      <c r="AL152" s="160" t="str">
        <f>IF(AL151="","",VLOOKUP(AL151,'様式9-② シフト記号表'!$C$6:$L$47,10,FALSE))</f>
        <v/>
      </c>
      <c r="AM152" s="160" t="str">
        <f>IF(AM151="","",VLOOKUP(AM151,'様式9-② シフト記号表'!$C$6:$L$47,10,FALSE))</f>
        <v/>
      </c>
      <c r="AN152" s="160" t="str">
        <f>IF(AN151="","",VLOOKUP(AN151,'様式9-② シフト記号表'!$C$6:$L$47,10,FALSE))</f>
        <v/>
      </c>
      <c r="AO152" s="160" t="str">
        <f>IF(AO151="","",VLOOKUP(AO151,'様式9-② シフト記号表'!$C$6:$L$47,10,FALSE))</f>
        <v/>
      </c>
      <c r="AP152" s="160" t="str">
        <f>IF(AP151="","",VLOOKUP(AP151,'様式9-② シフト記号表'!$C$6:$L$47,10,FALSE))</f>
        <v/>
      </c>
      <c r="AQ152" s="161" t="str">
        <f>IF(AQ151="","",VLOOKUP(AQ151,'様式9-② シフト記号表'!$C$6:$L$47,10,FALSE))</f>
        <v/>
      </c>
      <c r="AR152" s="159" t="str">
        <f>IF(AR151="","",VLOOKUP(AR151,'様式9-② シフト記号表'!$C$6:$L$47,10,FALSE))</f>
        <v/>
      </c>
      <c r="AS152" s="160" t="str">
        <f>IF(AS151="","",VLOOKUP(AS151,'様式9-② シフト記号表'!$C$6:$L$47,10,FALSE))</f>
        <v/>
      </c>
      <c r="AT152" s="160" t="str">
        <f>IF(AT151="","",VLOOKUP(AT151,'様式9-② シフト記号表'!$C$6:$L$47,10,FALSE))</f>
        <v/>
      </c>
      <c r="AU152" s="160" t="str">
        <f>IF(AU151="","",VLOOKUP(AU151,'様式9-② シフト記号表'!$C$6:$L$47,10,FALSE))</f>
        <v/>
      </c>
      <c r="AV152" s="160" t="str">
        <f>IF(AV151="","",VLOOKUP(AV151,'様式9-② シフト記号表'!$C$6:$L$47,10,FALSE))</f>
        <v/>
      </c>
      <c r="AW152" s="160" t="str">
        <f>IF(AW151="","",VLOOKUP(AW151,'様式9-② シフト記号表'!$C$6:$L$47,10,FALSE))</f>
        <v/>
      </c>
      <c r="AX152" s="161" t="str">
        <f>IF(AX151="","",VLOOKUP(AX151,'様式9-② シフト記号表'!$C$6:$L$47,10,FALSE))</f>
        <v/>
      </c>
      <c r="AY152" s="159" t="str">
        <f>IF(AY151="","",VLOOKUP(AY151,'様式9-② シフト記号表'!$C$6:$L$47,10,FALSE))</f>
        <v/>
      </c>
      <c r="AZ152" s="160" t="str">
        <f>IF(AZ151="","",VLOOKUP(AZ151,'様式9-② シフト記号表'!$C$6:$L$47,10,FALSE))</f>
        <v/>
      </c>
      <c r="BA152" s="160" t="str">
        <f>IF(BA151="","",VLOOKUP(BA151,'様式9-② シフト記号表'!$C$6:$L$47,10,FALSE))</f>
        <v/>
      </c>
      <c r="BB152" s="603">
        <f>IF($BE$3="４週",SUM(W152:AX152),IF($BE$3="暦月",SUM(W152:BA152),""))</f>
        <v>0</v>
      </c>
      <c r="BC152" s="604"/>
      <c r="BD152" s="605">
        <f>IF($BE$3="４週",BB152/4,IF($BE$3="暦月",(BB152/($BE$8/7)),""))</f>
        <v>0</v>
      </c>
      <c r="BE152" s="604"/>
      <c r="BF152" s="600"/>
      <c r="BG152" s="601"/>
      <c r="BH152" s="601"/>
      <c r="BI152" s="601"/>
      <c r="BJ152" s="602"/>
    </row>
    <row r="153" spans="2:62" ht="20.25" customHeight="1" x14ac:dyDescent="0.4">
      <c r="B153" s="586">
        <f>B151+1</f>
        <v>69</v>
      </c>
      <c r="C153" s="588"/>
      <c r="D153" s="589"/>
      <c r="E153" s="149"/>
      <c r="F153" s="150"/>
      <c r="G153" s="149"/>
      <c r="H153" s="150"/>
      <c r="I153" s="592"/>
      <c r="J153" s="593"/>
      <c r="K153" s="596"/>
      <c r="L153" s="597"/>
      <c r="M153" s="597"/>
      <c r="N153" s="589"/>
      <c r="O153" s="565"/>
      <c r="P153" s="566"/>
      <c r="Q153" s="566"/>
      <c r="R153" s="566"/>
      <c r="S153" s="567"/>
      <c r="T153" s="170" t="s">
        <v>18</v>
      </c>
      <c r="U153" s="115"/>
      <c r="V153" s="116"/>
      <c r="W153" s="102"/>
      <c r="X153" s="103"/>
      <c r="Y153" s="103"/>
      <c r="Z153" s="103"/>
      <c r="AA153" s="103"/>
      <c r="AB153" s="103"/>
      <c r="AC153" s="104"/>
      <c r="AD153" s="102"/>
      <c r="AE153" s="103"/>
      <c r="AF153" s="103"/>
      <c r="AG153" s="103"/>
      <c r="AH153" s="103"/>
      <c r="AI153" s="103"/>
      <c r="AJ153" s="104"/>
      <c r="AK153" s="102"/>
      <c r="AL153" s="103"/>
      <c r="AM153" s="103"/>
      <c r="AN153" s="103"/>
      <c r="AO153" s="103"/>
      <c r="AP153" s="103"/>
      <c r="AQ153" s="104"/>
      <c r="AR153" s="102"/>
      <c r="AS153" s="103"/>
      <c r="AT153" s="103"/>
      <c r="AU153" s="103"/>
      <c r="AV153" s="103"/>
      <c r="AW153" s="103"/>
      <c r="AX153" s="104"/>
      <c r="AY153" s="102"/>
      <c r="AZ153" s="103"/>
      <c r="BA153" s="105"/>
      <c r="BB153" s="571"/>
      <c r="BC153" s="572"/>
      <c r="BD153" s="573"/>
      <c r="BE153" s="574"/>
      <c r="BF153" s="575"/>
      <c r="BG153" s="576"/>
      <c r="BH153" s="576"/>
      <c r="BI153" s="576"/>
      <c r="BJ153" s="577"/>
    </row>
    <row r="154" spans="2:62" ht="20.25" customHeight="1" x14ac:dyDescent="0.4">
      <c r="B154" s="606"/>
      <c r="C154" s="607"/>
      <c r="D154" s="608"/>
      <c r="E154" s="181"/>
      <c r="F154" s="182">
        <f>C153</f>
        <v>0</v>
      </c>
      <c r="G154" s="181"/>
      <c r="H154" s="182">
        <f>I153</f>
        <v>0</v>
      </c>
      <c r="I154" s="609"/>
      <c r="J154" s="610"/>
      <c r="K154" s="611"/>
      <c r="L154" s="612"/>
      <c r="M154" s="612"/>
      <c r="N154" s="608"/>
      <c r="O154" s="565"/>
      <c r="P154" s="566"/>
      <c r="Q154" s="566"/>
      <c r="R154" s="566"/>
      <c r="S154" s="567"/>
      <c r="T154" s="171" t="s">
        <v>132</v>
      </c>
      <c r="U154" s="117"/>
      <c r="V154" s="172"/>
      <c r="W154" s="159" t="str">
        <f>IF(W153="","",VLOOKUP(W153,'様式9-② シフト記号表'!$C$6:$L$47,10,FALSE))</f>
        <v/>
      </c>
      <c r="X154" s="160" t="str">
        <f>IF(X153="","",VLOOKUP(X153,'様式9-② シフト記号表'!$C$6:$L$47,10,FALSE))</f>
        <v/>
      </c>
      <c r="Y154" s="160" t="str">
        <f>IF(Y153="","",VLOOKUP(Y153,'様式9-② シフト記号表'!$C$6:$L$47,10,FALSE))</f>
        <v/>
      </c>
      <c r="Z154" s="160" t="str">
        <f>IF(Z153="","",VLOOKUP(Z153,'様式9-② シフト記号表'!$C$6:$L$47,10,FALSE))</f>
        <v/>
      </c>
      <c r="AA154" s="160" t="str">
        <f>IF(AA153="","",VLOOKUP(AA153,'様式9-② シフト記号表'!$C$6:$L$47,10,FALSE))</f>
        <v/>
      </c>
      <c r="AB154" s="160" t="str">
        <f>IF(AB153="","",VLOOKUP(AB153,'様式9-② シフト記号表'!$C$6:$L$47,10,FALSE))</f>
        <v/>
      </c>
      <c r="AC154" s="161" t="str">
        <f>IF(AC153="","",VLOOKUP(AC153,'様式9-② シフト記号表'!$C$6:$L$47,10,FALSE))</f>
        <v/>
      </c>
      <c r="AD154" s="159" t="str">
        <f>IF(AD153="","",VLOOKUP(AD153,'様式9-② シフト記号表'!$C$6:$L$47,10,FALSE))</f>
        <v/>
      </c>
      <c r="AE154" s="160" t="str">
        <f>IF(AE153="","",VLOOKUP(AE153,'様式9-② シフト記号表'!$C$6:$L$47,10,FALSE))</f>
        <v/>
      </c>
      <c r="AF154" s="160" t="str">
        <f>IF(AF153="","",VLOOKUP(AF153,'様式9-② シフト記号表'!$C$6:$L$47,10,FALSE))</f>
        <v/>
      </c>
      <c r="AG154" s="160" t="str">
        <f>IF(AG153="","",VLOOKUP(AG153,'様式9-② シフト記号表'!$C$6:$L$47,10,FALSE))</f>
        <v/>
      </c>
      <c r="AH154" s="160" t="str">
        <f>IF(AH153="","",VLOOKUP(AH153,'様式9-② シフト記号表'!$C$6:$L$47,10,FALSE))</f>
        <v/>
      </c>
      <c r="AI154" s="160" t="str">
        <f>IF(AI153="","",VLOOKUP(AI153,'様式9-② シフト記号表'!$C$6:$L$47,10,FALSE))</f>
        <v/>
      </c>
      <c r="AJ154" s="161" t="str">
        <f>IF(AJ153="","",VLOOKUP(AJ153,'様式9-② シフト記号表'!$C$6:$L$47,10,FALSE))</f>
        <v/>
      </c>
      <c r="AK154" s="159" t="str">
        <f>IF(AK153="","",VLOOKUP(AK153,'様式9-② シフト記号表'!$C$6:$L$47,10,FALSE))</f>
        <v/>
      </c>
      <c r="AL154" s="160" t="str">
        <f>IF(AL153="","",VLOOKUP(AL153,'様式9-② シフト記号表'!$C$6:$L$47,10,FALSE))</f>
        <v/>
      </c>
      <c r="AM154" s="160" t="str">
        <f>IF(AM153="","",VLOOKUP(AM153,'様式9-② シフト記号表'!$C$6:$L$47,10,FALSE))</f>
        <v/>
      </c>
      <c r="AN154" s="160" t="str">
        <f>IF(AN153="","",VLOOKUP(AN153,'様式9-② シフト記号表'!$C$6:$L$47,10,FALSE))</f>
        <v/>
      </c>
      <c r="AO154" s="160" t="str">
        <f>IF(AO153="","",VLOOKUP(AO153,'様式9-② シフト記号表'!$C$6:$L$47,10,FALSE))</f>
        <v/>
      </c>
      <c r="AP154" s="160" t="str">
        <f>IF(AP153="","",VLOOKUP(AP153,'様式9-② シフト記号表'!$C$6:$L$47,10,FALSE))</f>
        <v/>
      </c>
      <c r="AQ154" s="161" t="str">
        <f>IF(AQ153="","",VLOOKUP(AQ153,'様式9-② シフト記号表'!$C$6:$L$47,10,FALSE))</f>
        <v/>
      </c>
      <c r="AR154" s="159" t="str">
        <f>IF(AR153="","",VLOOKUP(AR153,'様式9-② シフト記号表'!$C$6:$L$47,10,FALSE))</f>
        <v/>
      </c>
      <c r="AS154" s="160" t="str">
        <f>IF(AS153="","",VLOOKUP(AS153,'様式9-② シフト記号表'!$C$6:$L$47,10,FALSE))</f>
        <v/>
      </c>
      <c r="AT154" s="160" t="str">
        <f>IF(AT153="","",VLOOKUP(AT153,'様式9-② シフト記号表'!$C$6:$L$47,10,FALSE))</f>
        <v/>
      </c>
      <c r="AU154" s="160" t="str">
        <f>IF(AU153="","",VLOOKUP(AU153,'様式9-② シフト記号表'!$C$6:$L$47,10,FALSE))</f>
        <v/>
      </c>
      <c r="AV154" s="160" t="str">
        <f>IF(AV153="","",VLOOKUP(AV153,'様式9-② シフト記号表'!$C$6:$L$47,10,FALSE))</f>
        <v/>
      </c>
      <c r="AW154" s="160" t="str">
        <f>IF(AW153="","",VLOOKUP(AW153,'様式9-② シフト記号表'!$C$6:$L$47,10,FALSE))</f>
        <v/>
      </c>
      <c r="AX154" s="161" t="str">
        <f>IF(AX153="","",VLOOKUP(AX153,'様式9-② シフト記号表'!$C$6:$L$47,10,FALSE))</f>
        <v/>
      </c>
      <c r="AY154" s="159" t="str">
        <f>IF(AY153="","",VLOOKUP(AY153,'様式9-② シフト記号表'!$C$6:$L$47,10,FALSE))</f>
        <v/>
      </c>
      <c r="AZ154" s="160" t="str">
        <f>IF(AZ153="","",VLOOKUP(AZ153,'様式9-② シフト記号表'!$C$6:$L$47,10,FALSE))</f>
        <v/>
      </c>
      <c r="BA154" s="160" t="str">
        <f>IF(BA153="","",VLOOKUP(BA153,'様式9-② シフト記号表'!$C$6:$L$47,10,FALSE))</f>
        <v/>
      </c>
      <c r="BB154" s="603">
        <f>IF($BE$3="４週",SUM(W154:AX154),IF($BE$3="暦月",SUM(W154:BA154),""))</f>
        <v>0</v>
      </c>
      <c r="BC154" s="604"/>
      <c r="BD154" s="605">
        <f>IF($BE$3="４週",BB154/4,IF($BE$3="暦月",(BB154/($BE$8/7)),""))</f>
        <v>0</v>
      </c>
      <c r="BE154" s="604"/>
      <c r="BF154" s="600"/>
      <c r="BG154" s="601"/>
      <c r="BH154" s="601"/>
      <c r="BI154" s="601"/>
      <c r="BJ154" s="602"/>
    </row>
    <row r="155" spans="2:62" ht="20.25" customHeight="1" x14ac:dyDescent="0.4">
      <c r="B155" s="586">
        <f>B153+1</f>
        <v>70</v>
      </c>
      <c r="C155" s="588"/>
      <c r="D155" s="589"/>
      <c r="E155" s="149"/>
      <c r="F155" s="150"/>
      <c r="G155" s="149"/>
      <c r="H155" s="150"/>
      <c r="I155" s="592"/>
      <c r="J155" s="593"/>
      <c r="K155" s="596"/>
      <c r="L155" s="597"/>
      <c r="M155" s="597"/>
      <c r="N155" s="589"/>
      <c r="O155" s="565"/>
      <c r="P155" s="566"/>
      <c r="Q155" s="566"/>
      <c r="R155" s="566"/>
      <c r="S155" s="567"/>
      <c r="T155" s="170" t="s">
        <v>18</v>
      </c>
      <c r="U155" s="115"/>
      <c r="V155" s="116"/>
      <c r="W155" s="102"/>
      <c r="X155" s="103"/>
      <c r="Y155" s="103"/>
      <c r="Z155" s="103"/>
      <c r="AA155" s="103"/>
      <c r="AB155" s="103"/>
      <c r="AC155" s="104"/>
      <c r="AD155" s="102"/>
      <c r="AE155" s="103"/>
      <c r="AF155" s="103"/>
      <c r="AG155" s="103"/>
      <c r="AH155" s="103"/>
      <c r="AI155" s="103"/>
      <c r="AJ155" s="104"/>
      <c r="AK155" s="102"/>
      <c r="AL155" s="103"/>
      <c r="AM155" s="103"/>
      <c r="AN155" s="103"/>
      <c r="AO155" s="103"/>
      <c r="AP155" s="103"/>
      <c r="AQ155" s="104"/>
      <c r="AR155" s="102"/>
      <c r="AS155" s="103"/>
      <c r="AT155" s="103"/>
      <c r="AU155" s="103"/>
      <c r="AV155" s="103"/>
      <c r="AW155" s="103"/>
      <c r="AX155" s="104"/>
      <c r="AY155" s="102"/>
      <c r="AZ155" s="103"/>
      <c r="BA155" s="105"/>
      <c r="BB155" s="571"/>
      <c r="BC155" s="572"/>
      <c r="BD155" s="573"/>
      <c r="BE155" s="574"/>
      <c r="BF155" s="575"/>
      <c r="BG155" s="576"/>
      <c r="BH155" s="576"/>
      <c r="BI155" s="576"/>
      <c r="BJ155" s="577"/>
    </row>
    <row r="156" spans="2:62" ht="20.25" customHeight="1" x14ac:dyDescent="0.4">
      <c r="B156" s="606"/>
      <c r="C156" s="607"/>
      <c r="D156" s="608"/>
      <c r="E156" s="181"/>
      <c r="F156" s="182">
        <f>C155</f>
        <v>0</v>
      </c>
      <c r="G156" s="181"/>
      <c r="H156" s="182">
        <f>I155</f>
        <v>0</v>
      </c>
      <c r="I156" s="609"/>
      <c r="J156" s="610"/>
      <c r="K156" s="611"/>
      <c r="L156" s="612"/>
      <c r="M156" s="612"/>
      <c r="N156" s="608"/>
      <c r="O156" s="565"/>
      <c r="P156" s="566"/>
      <c r="Q156" s="566"/>
      <c r="R156" s="566"/>
      <c r="S156" s="567"/>
      <c r="T156" s="171" t="s">
        <v>132</v>
      </c>
      <c r="U156" s="117"/>
      <c r="V156" s="172"/>
      <c r="W156" s="159" t="str">
        <f>IF(W155="","",VLOOKUP(W155,'様式9-② シフト記号表'!$C$6:$L$47,10,FALSE))</f>
        <v/>
      </c>
      <c r="X156" s="160" t="str">
        <f>IF(X155="","",VLOOKUP(X155,'様式9-② シフト記号表'!$C$6:$L$47,10,FALSE))</f>
        <v/>
      </c>
      <c r="Y156" s="160" t="str">
        <f>IF(Y155="","",VLOOKUP(Y155,'様式9-② シフト記号表'!$C$6:$L$47,10,FALSE))</f>
        <v/>
      </c>
      <c r="Z156" s="160" t="str">
        <f>IF(Z155="","",VLOOKUP(Z155,'様式9-② シフト記号表'!$C$6:$L$47,10,FALSE))</f>
        <v/>
      </c>
      <c r="AA156" s="160" t="str">
        <f>IF(AA155="","",VLOOKUP(AA155,'様式9-② シフト記号表'!$C$6:$L$47,10,FALSE))</f>
        <v/>
      </c>
      <c r="AB156" s="160" t="str">
        <f>IF(AB155="","",VLOOKUP(AB155,'様式9-② シフト記号表'!$C$6:$L$47,10,FALSE))</f>
        <v/>
      </c>
      <c r="AC156" s="161" t="str">
        <f>IF(AC155="","",VLOOKUP(AC155,'様式9-② シフト記号表'!$C$6:$L$47,10,FALSE))</f>
        <v/>
      </c>
      <c r="AD156" s="159" t="str">
        <f>IF(AD155="","",VLOOKUP(AD155,'様式9-② シフト記号表'!$C$6:$L$47,10,FALSE))</f>
        <v/>
      </c>
      <c r="AE156" s="160" t="str">
        <f>IF(AE155="","",VLOOKUP(AE155,'様式9-② シフト記号表'!$C$6:$L$47,10,FALSE))</f>
        <v/>
      </c>
      <c r="AF156" s="160" t="str">
        <f>IF(AF155="","",VLOOKUP(AF155,'様式9-② シフト記号表'!$C$6:$L$47,10,FALSE))</f>
        <v/>
      </c>
      <c r="AG156" s="160" t="str">
        <f>IF(AG155="","",VLOOKUP(AG155,'様式9-② シフト記号表'!$C$6:$L$47,10,FALSE))</f>
        <v/>
      </c>
      <c r="AH156" s="160" t="str">
        <f>IF(AH155="","",VLOOKUP(AH155,'様式9-② シフト記号表'!$C$6:$L$47,10,FALSE))</f>
        <v/>
      </c>
      <c r="AI156" s="160" t="str">
        <f>IF(AI155="","",VLOOKUP(AI155,'様式9-② シフト記号表'!$C$6:$L$47,10,FALSE))</f>
        <v/>
      </c>
      <c r="AJ156" s="161" t="str">
        <f>IF(AJ155="","",VLOOKUP(AJ155,'様式9-② シフト記号表'!$C$6:$L$47,10,FALSE))</f>
        <v/>
      </c>
      <c r="AK156" s="159" t="str">
        <f>IF(AK155="","",VLOOKUP(AK155,'様式9-② シフト記号表'!$C$6:$L$47,10,FALSE))</f>
        <v/>
      </c>
      <c r="AL156" s="160" t="str">
        <f>IF(AL155="","",VLOOKUP(AL155,'様式9-② シフト記号表'!$C$6:$L$47,10,FALSE))</f>
        <v/>
      </c>
      <c r="AM156" s="160" t="str">
        <f>IF(AM155="","",VLOOKUP(AM155,'様式9-② シフト記号表'!$C$6:$L$47,10,FALSE))</f>
        <v/>
      </c>
      <c r="AN156" s="160" t="str">
        <f>IF(AN155="","",VLOOKUP(AN155,'様式9-② シフト記号表'!$C$6:$L$47,10,FALSE))</f>
        <v/>
      </c>
      <c r="AO156" s="160" t="str">
        <f>IF(AO155="","",VLOOKUP(AO155,'様式9-② シフト記号表'!$C$6:$L$47,10,FALSE))</f>
        <v/>
      </c>
      <c r="AP156" s="160" t="str">
        <f>IF(AP155="","",VLOOKUP(AP155,'様式9-② シフト記号表'!$C$6:$L$47,10,FALSE))</f>
        <v/>
      </c>
      <c r="AQ156" s="161" t="str">
        <f>IF(AQ155="","",VLOOKUP(AQ155,'様式9-② シフト記号表'!$C$6:$L$47,10,FALSE))</f>
        <v/>
      </c>
      <c r="AR156" s="159" t="str">
        <f>IF(AR155="","",VLOOKUP(AR155,'様式9-② シフト記号表'!$C$6:$L$47,10,FALSE))</f>
        <v/>
      </c>
      <c r="AS156" s="160" t="str">
        <f>IF(AS155="","",VLOOKUP(AS155,'様式9-② シフト記号表'!$C$6:$L$47,10,FALSE))</f>
        <v/>
      </c>
      <c r="AT156" s="160" t="str">
        <f>IF(AT155="","",VLOOKUP(AT155,'様式9-② シフト記号表'!$C$6:$L$47,10,FALSE))</f>
        <v/>
      </c>
      <c r="AU156" s="160" t="str">
        <f>IF(AU155="","",VLOOKUP(AU155,'様式9-② シフト記号表'!$C$6:$L$47,10,FALSE))</f>
        <v/>
      </c>
      <c r="AV156" s="160" t="str">
        <f>IF(AV155="","",VLOOKUP(AV155,'様式9-② シフト記号表'!$C$6:$L$47,10,FALSE))</f>
        <v/>
      </c>
      <c r="AW156" s="160" t="str">
        <f>IF(AW155="","",VLOOKUP(AW155,'様式9-② シフト記号表'!$C$6:$L$47,10,FALSE))</f>
        <v/>
      </c>
      <c r="AX156" s="161" t="str">
        <f>IF(AX155="","",VLOOKUP(AX155,'様式9-② シフト記号表'!$C$6:$L$47,10,FALSE))</f>
        <v/>
      </c>
      <c r="AY156" s="159" t="str">
        <f>IF(AY155="","",VLOOKUP(AY155,'様式9-② シフト記号表'!$C$6:$L$47,10,FALSE))</f>
        <v/>
      </c>
      <c r="AZ156" s="160" t="str">
        <f>IF(AZ155="","",VLOOKUP(AZ155,'様式9-② シフト記号表'!$C$6:$L$47,10,FALSE))</f>
        <v/>
      </c>
      <c r="BA156" s="160" t="str">
        <f>IF(BA155="","",VLOOKUP(BA155,'様式9-② シフト記号表'!$C$6:$L$47,10,FALSE))</f>
        <v/>
      </c>
      <c r="BB156" s="603">
        <f>IF($BE$3="４週",SUM(W156:AX156),IF($BE$3="暦月",SUM(W156:BA156),""))</f>
        <v>0</v>
      </c>
      <c r="BC156" s="604"/>
      <c r="BD156" s="605">
        <f>IF($BE$3="４週",BB156/4,IF($BE$3="暦月",(BB156/($BE$8/7)),""))</f>
        <v>0</v>
      </c>
      <c r="BE156" s="604"/>
      <c r="BF156" s="600"/>
      <c r="BG156" s="601"/>
      <c r="BH156" s="601"/>
      <c r="BI156" s="601"/>
      <c r="BJ156" s="602"/>
    </row>
    <row r="157" spans="2:62" ht="20.25" customHeight="1" x14ac:dyDescent="0.4">
      <c r="B157" s="586">
        <f>B155+1</f>
        <v>71</v>
      </c>
      <c r="C157" s="588"/>
      <c r="D157" s="589"/>
      <c r="E157" s="149"/>
      <c r="F157" s="150"/>
      <c r="G157" s="149"/>
      <c r="H157" s="150"/>
      <c r="I157" s="592"/>
      <c r="J157" s="593"/>
      <c r="K157" s="596"/>
      <c r="L157" s="597"/>
      <c r="M157" s="597"/>
      <c r="N157" s="589"/>
      <c r="O157" s="565"/>
      <c r="P157" s="566"/>
      <c r="Q157" s="566"/>
      <c r="R157" s="566"/>
      <c r="S157" s="567"/>
      <c r="T157" s="170" t="s">
        <v>18</v>
      </c>
      <c r="U157" s="115"/>
      <c r="V157" s="116"/>
      <c r="W157" s="102"/>
      <c r="X157" s="103"/>
      <c r="Y157" s="103"/>
      <c r="Z157" s="103"/>
      <c r="AA157" s="103"/>
      <c r="AB157" s="103"/>
      <c r="AC157" s="104"/>
      <c r="AD157" s="102"/>
      <c r="AE157" s="103"/>
      <c r="AF157" s="103"/>
      <c r="AG157" s="103"/>
      <c r="AH157" s="103"/>
      <c r="AI157" s="103"/>
      <c r="AJ157" s="104"/>
      <c r="AK157" s="102"/>
      <c r="AL157" s="103"/>
      <c r="AM157" s="103"/>
      <c r="AN157" s="103"/>
      <c r="AO157" s="103"/>
      <c r="AP157" s="103"/>
      <c r="AQ157" s="104"/>
      <c r="AR157" s="102"/>
      <c r="AS157" s="103"/>
      <c r="AT157" s="103"/>
      <c r="AU157" s="103"/>
      <c r="AV157" s="103"/>
      <c r="AW157" s="103"/>
      <c r="AX157" s="104"/>
      <c r="AY157" s="102"/>
      <c r="AZ157" s="103"/>
      <c r="BA157" s="105"/>
      <c r="BB157" s="571"/>
      <c r="BC157" s="572"/>
      <c r="BD157" s="573"/>
      <c r="BE157" s="574"/>
      <c r="BF157" s="575"/>
      <c r="BG157" s="576"/>
      <c r="BH157" s="576"/>
      <c r="BI157" s="576"/>
      <c r="BJ157" s="577"/>
    </row>
    <row r="158" spans="2:62" ht="20.25" customHeight="1" x14ac:dyDescent="0.4">
      <c r="B158" s="606"/>
      <c r="C158" s="607"/>
      <c r="D158" s="608"/>
      <c r="E158" s="181"/>
      <c r="F158" s="182">
        <f>C157</f>
        <v>0</v>
      </c>
      <c r="G158" s="181"/>
      <c r="H158" s="182">
        <f>I157</f>
        <v>0</v>
      </c>
      <c r="I158" s="609"/>
      <c r="J158" s="610"/>
      <c r="K158" s="611"/>
      <c r="L158" s="612"/>
      <c r="M158" s="612"/>
      <c r="N158" s="608"/>
      <c r="O158" s="565"/>
      <c r="P158" s="566"/>
      <c r="Q158" s="566"/>
      <c r="R158" s="566"/>
      <c r="S158" s="567"/>
      <c r="T158" s="171" t="s">
        <v>132</v>
      </c>
      <c r="U158" s="117"/>
      <c r="V158" s="172"/>
      <c r="W158" s="159" t="str">
        <f>IF(W157="","",VLOOKUP(W157,'様式9-② シフト記号表'!$C$6:$L$47,10,FALSE))</f>
        <v/>
      </c>
      <c r="X158" s="160" t="str">
        <f>IF(X157="","",VLOOKUP(X157,'様式9-② シフト記号表'!$C$6:$L$47,10,FALSE))</f>
        <v/>
      </c>
      <c r="Y158" s="160" t="str">
        <f>IF(Y157="","",VLOOKUP(Y157,'様式9-② シフト記号表'!$C$6:$L$47,10,FALSE))</f>
        <v/>
      </c>
      <c r="Z158" s="160" t="str">
        <f>IF(Z157="","",VLOOKUP(Z157,'様式9-② シフト記号表'!$C$6:$L$47,10,FALSE))</f>
        <v/>
      </c>
      <c r="AA158" s="160" t="str">
        <f>IF(AA157="","",VLOOKUP(AA157,'様式9-② シフト記号表'!$C$6:$L$47,10,FALSE))</f>
        <v/>
      </c>
      <c r="AB158" s="160" t="str">
        <f>IF(AB157="","",VLOOKUP(AB157,'様式9-② シフト記号表'!$C$6:$L$47,10,FALSE))</f>
        <v/>
      </c>
      <c r="AC158" s="161" t="str">
        <f>IF(AC157="","",VLOOKUP(AC157,'様式9-② シフト記号表'!$C$6:$L$47,10,FALSE))</f>
        <v/>
      </c>
      <c r="AD158" s="159" t="str">
        <f>IF(AD157="","",VLOOKUP(AD157,'様式9-② シフト記号表'!$C$6:$L$47,10,FALSE))</f>
        <v/>
      </c>
      <c r="AE158" s="160" t="str">
        <f>IF(AE157="","",VLOOKUP(AE157,'様式9-② シフト記号表'!$C$6:$L$47,10,FALSE))</f>
        <v/>
      </c>
      <c r="AF158" s="160" t="str">
        <f>IF(AF157="","",VLOOKUP(AF157,'様式9-② シフト記号表'!$C$6:$L$47,10,FALSE))</f>
        <v/>
      </c>
      <c r="AG158" s="160" t="str">
        <f>IF(AG157="","",VLOOKUP(AG157,'様式9-② シフト記号表'!$C$6:$L$47,10,FALSE))</f>
        <v/>
      </c>
      <c r="AH158" s="160" t="str">
        <f>IF(AH157="","",VLOOKUP(AH157,'様式9-② シフト記号表'!$C$6:$L$47,10,FALSE))</f>
        <v/>
      </c>
      <c r="AI158" s="160" t="str">
        <f>IF(AI157="","",VLOOKUP(AI157,'様式9-② シフト記号表'!$C$6:$L$47,10,FALSE))</f>
        <v/>
      </c>
      <c r="AJ158" s="161" t="str">
        <f>IF(AJ157="","",VLOOKUP(AJ157,'様式9-② シフト記号表'!$C$6:$L$47,10,FALSE))</f>
        <v/>
      </c>
      <c r="AK158" s="159" t="str">
        <f>IF(AK157="","",VLOOKUP(AK157,'様式9-② シフト記号表'!$C$6:$L$47,10,FALSE))</f>
        <v/>
      </c>
      <c r="AL158" s="160" t="str">
        <f>IF(AL157="","",VLOOKUP(AL157,'様式9-② シフト記号表'!$C$6:$L$47,10,FALSE))</f>
        <v/>
      </c>
      <c r="AM158" s="160" t="str">
        <f>IF(AM157="","",VLOOKUP(AM157,'様式9-② シフト記号表'!$C$6:$L$47,10,FALSE))</f>
        <v/>
      </c>
      <c r="AN158" s="160" t="str">
        <f>IF(AN157="","",VLOOKUP(AN157,'様式9-② シフト記号表'!$C$6:$L$47,10,FALSE))</f>
        <v/>
      </c>
      <c r="AO158" s="160" t="str">
        <f>IF(AO157="","",VLOOKUP(AO157,'様式9-② シフト記号表'!$C$6:$L$47,10,FALSE))</f>
        <v/>
      </c>
      <c r="AP158" s="160" t="str">
        <f>IF(AP157="","",VLOOKUP(AP157,'様式9-② シフト記号表'!$C$6:$L$47,10,FALSE))</f>
        <v/>
      </c>
      <c r="AQ158" s="161" t="str">
        <f>IF(AQ157="","",VLOOKUP(AQ157,'様式9-② シフト記号表'!$C$6:$L$47,10,FALSE))</f>
        <v/>
      </c>
      <c r="AR158" s="159" t="str">
        <f>IF(AR157="","",VLOOKUP(AR157,'様式9-② シフト記号表'!$C$6:$L$47,10,FALSE))</f>
        <v/>
      </c>
      <c r="AS158" s="160" t="str">
        <f>IF(AS157="","",VLOOKUP(AS157,'様式9-② シフト記号表'!$C$6:$L$47,10,FALSE))</f>
        <v/>
      </c>
      <c r="AT158" s="160" t="str">
        <f>IF(AT157="","",VLOOKUP(AT157,'様式9-② シフト記号表'!$C$6:$L$47,10,FALSE))</f>
        <v/>
      </c>
      <c r="AU158" s="160" t="str">
        <f>IF(AU157="","",VLOOKUP(AU157,'様式9-② シフト記号表'!$C$6:$L$47,10,FALSE))</f>
        <v/>
      </c>
      <c r="AV158" s="160" t="str">
        <f>IF(AV157="","",VLOOKUP(AV157,'様式9-② シフト記号表'!$C$6:$L$47,10,FALSE))</f>
        <v/>
      </c>
      <c r="AW158" s="160" t="str">
        <f>IF(AW157="","",VLOOKUP(AW157,'様式9-② シフト記号表'!$C$6:$L$47,10,FALSE))</f>
        <v/>
      </c>
      <c r="AX158" s="161" t="str">
        <f>IF(AX157="","",VLOOKUP(AX157,'様式9-② シフト記号表'!$C$6:$L$47,10,FALSE))</f>
        <v/>
      </c>
      <c r="AY158" s="159" t="str">
        <f>IF(AY157="","",VLOOKUP(AY157,'様式9-② シフト記号表'!$C$6:$L$47,10,FALSE))</f>
        <v/>
      </c>
      <c r="AZ158" s="160" t="str">
        <f>IF(AZ157="","",VLOOKUP(AZ157,'様式9-② シフト記号表'!$C$6:$L$47,10,FALSE))</f>
        <v/>
      </c>
      <c r="BA158" s="160" t="str">
        <f>IF(BA157="","",VLOOKUP(BA157,'様式9-② シフト記号表'!$C$6:$L$47,10,FALSE))</f>
        <v/>
      </c>
      <c r="BB158" s="603">
        <f>IF($BE$3="４週",SUM(W158:AX158),IF($BE$3="暦月",SUM(W158:BA158),""))</f>
        <v>0</v>
      </c>
      <c r="BC158" s="604"/>
      <c r="BD158" s="605">
        <f>IF($BE$3="４週",BB158/4,IF($BE$3="暦月",(BB158/($BE$8/7)),""))</f>
        <v>0</v>
      </c>
      <c r="BE158" s="604"/>
      <c r="BF158" s="600"/>
      <c r="BG158" s="601"/>
      <c r="BH158" s="601"/>
      <c r="BI158" s="601"/>
      <c r="BJ158" s="602"/>
    </row>
    <row r="159" spans="2:62" ht="20.25" customHeight="1" x14ac:dyDescent="0.4">
      <c r="B159" s="586">
        <f>B157+1</f>
        <v>72</v>
      </c>
      <c r="C159" s="588"/>
      <c r="D159" s="589"/>
      <c r="E159" s="149"/>
      <c r="F159" s="150"/>
      <c r="G159" s="149"/>
      <c r="H159" s="150"/>
      <c r="I159" s="592"/>
      <c r="J159" s="593"/>
      <c r="K159" s="596"/>
      <c r="L159" s="597"/>
      <c r="M159" s="597"/>
      <c r="N159" s="589"/>
      <c r="O159" s="565"/>
      <c r="P159" s="566"/>
      <c r="Q159" s="566"/>
      <c r="R159" s="566"/>
      <c r="S159" s="567"/>
      <c r="T159" s="170" t="s">
        <v>18</v>
      </c>
      <c r="U159" s="115"/>
      <c r="V159" s="116"/>
      <c r="W159" s="102"/>
      <c r="X159" s="103"/>
      <c r="Y159" s="103"/>
      <c r="Z159" s="103"/>
      <c r="AA159" s="103"/>
      <c r="AB159" s="103"/>
      <c r="AC159" s="104"/>
      <c r="AD159" s="102"/>
      <c r="AE159" s="103"/>
      <c r="AF159" s="103"/>
      <c r="AG159" s="103"/>
      <c r="AH159" s="103"/>
      <c r="AI159" s="103"/>
      <c r="AJ159" s="104"/>
      <c r="AK159" s="102"/>
      <c r="AL159" s="103"/>
      <c r="AM159" s="103"/>
      <c r="AN159" s="103"/>
      <c r="AO159" s="103"/>
      <c r="AP159" s="103"/>
      <c r="AQ159" s="104"/>
      <c r="AR159" s="102"/>
      <c r="AS159" s="103"/>
      <c r="AT159" s="103"/>
      <c r="AU159" s="103"/>
      <c r="AV159" s="103"/>
      <c r="AW159" s="103"/>
      <c r="AX159" s="104"/>
      <c r="AY159" s="102"/>
      <c r="AZ159" s="103"/>
      <c r="BA159" s="105"/>
      <c r="BB159" s="571"/>
      <c r="BC159" s="572"/>
      <c r="BD159" s="573"/>
      <c r="BE159" s="574"/>
      <c r="BF159" s="575"/>
      <c r="BG159" s="576"/>
      <c r="BH159" s="576"/>
      <c r="BI159" s="576"/>
      <c r="BJ159" s="577"/>
    </row>
    <row r="160" spans="2:62" ht="20.25" customHeight="1" x14ac:dyDescent="0.4">
      <c r="B160" s="606"/>
      <c r="C160" s="607"/>
      <c r="D160" s="608"/>
      <c r="E160" s="181"/>
      <c r="F160" s="182">
        <f>C159</f>
        <v>0</v>
      </c>
      <c r="G160" s="181"/>
      <c r="H160" s="182">
        <f>I159</f>
        <v>0</v>
      </c>
      <c r="I160" s="609"/>
      <c r="J160" s="610"/>
      <c r="K160" s="611"/>
      <c r="L160" s="612"/>
      <c r="M160" s="612"/>
      <c r="N160" s="608"/>
      <c r="O160" s="565"/>
      <c r="P160" s="566"/>
      <c r="Q160" s="566"/>
      <c r="R160" s="566"/>
      <c r="S160" s="567"/>
      <c r="T160" s="171" t="s">
        <v>132</v>
      </c>
      <c r="U160" s="117"/>
      <c r="V160" s="172"/>
      <c r="W160" s="159" t="str">
        <f>IF(W159="","",VLOOKUP(W159,'様式9-② シフト記号表'!$C$6:$L$47,10,FALSE))</f>
        <v/>
      </c>
      <c r="X160" s="160" t="str">
        <f>IF(X159="","",VLOOKUP(X159,'様式9-② シフト記号表'!$C$6:$L$47,10,FALSE))</f>
        <v/>
      </c>
      <c r="Y160" s="160" t="str">
        <f>IF(Y159="","",VLOOKUP(Y159,'様式9-② シフト記号表'!$C$6:$L$47,10,FALSE))</f>
        <v/>
      </c>
      <c r="Z160" s="160" t="str">
        <f>IF(Z159="","",VLOOKUP(Z159,'様式9-② シフト記号表'!$C$6:$L$47,10,FALSE))</f>
        <v/>
      </c>
      <c r="AA160" s="160" t="str">
        <f>IF(AA159="","",VLOOKUP(AA159,'様式9-② シフト記号表'!$C$6:$L$47,10,FALSE))</f>
        <v/>
      </c>
      <c r="AB160" s="160" t="str">
        <f>IF(AB159="","",VLOOKUP(AB159,'様式9-② シフト記号表'!$C$6:$L$47,10,FALSE))</f>
        <v/>
      </c>
      <c r="AC160" s="161" t="str">
        <f>IF(AC159="","",VLOOKUP(AC159,'様式9-② シフト記号表'!$C$6:$L$47,10,FALSE))</f>
        <v/>
      </c>
      <c r="AD160" s="159" t="str">
        <f>IF(AD159="","",VLOOKUP(AD159,'様式9-② シフト記号表'!$C$6:$L$47,10,FALSE))</f>
        <v/>
      </c>
      <c r="AE160" s="160" t="str">
        <f>IF(AE159="","",VLOOKUP(AE159,'様式9-② シフト記号表'!$C$6:$L$47,10,FALSE))</f>
        <v/>
      </c>
      <c r="AF160" s="160" t="str">
        <f>IF(AF159="","",VLOOKUP(AF159,'様式9-② シフト記号表'!$C$6:$L$47,10,FALSE))</f>
        <v/>
      </c>
      <c r="AG160" s="160" t="str">
        <f>IF(AG159="","",VLOOKUP(AG159,'様式9-② シフト記号表'!$C$6:$L$47,10,FALSE))</f>
        <v/>
      </c>
      <c r="AH160" s="160" t="str">
        <f>IF(AH159="","",VLOOKUP(AH159,'様式9-② シフト記号表'!$C$6:$L$47,10,FALSE))</f>
        <v/>
      </c>
      <c r="AI160" s="160" t="str">
        <f>IF(AI159="","",VLOOKUP(AI159,'様式9-② シフト記号表'!$C$6:$L$47,10,FALSE))</f>
        <v/>
      </c>
      <c r="AJ160" s="161" t="str">
        <f>IF(AJ159="","",VLOOKUP(AJ159,'様式9-② シフト記号表'!$C$6:$L$47,10,FALSE))</f>
        <v/>
      </c>
      <c r="AK160" s="159" t="str">
        <f>IF(AK159="","",VLOOKUP(AK159,'様式9-② シフト記号表'!$C$6:$L$47,10,FALSE))</f>
        <v/>
      </c>
      <c r="AL160" s="160" t="str">
        <f>IF(AL159="","",VLOOKUP(AL159,'様式9-② シフト記号表'!$C$6:$L$47,10,FALSE))</f>
        <v/>
      </c>
      <c r="AM160" s="160" t="str">
        <f>IF(AM159="","",VLOOKUP(AM159,'様式9-② シフト記号表'!$C$6:$L$47,10,FALSE))</f>
        <v/>
      </c>
      <c r="AN160" s="160" t="str">
        <f>IF(AN159="","",VLOOKUP(AN159,'様式9-② シフト記号表'!$C$6:$L$47,10,FALSE))</f>
        <v/>
      </c>
      <c r="AO160" s="160" t="str">
        <f>IF(AO159="","",VLOOKUP(AO159,'様式9-② シフト記号表'!$C$6:$L$47,10,FALSE))</f>
        <v/>
      </c>
      <c r="AP160" s="160" t="str">
        <f>IF(AP159="","",VLOOKUP(AP159,'様式9-② シフト記号表'!$C$6:$L$47,10,FALSE))</f>
        <v/>
      </c>
      <c r="AQ160" s="161" t="str">
        <f>IF(AQ159="","",VLOOKUP(AQ159,'様式9-② シフト記号表'!$C$6:$L$47,10,FALSE))</f>
        <v/>
      </c>
      <c r="AR160" s="159" t="str">
        <f>IF(AR159="","",VLOOKUP(AR159,'様式9-② シフト記号表'!$C$6:$L$47,10,FALSE))</f>
        <v/>
      </c>
      <c r="AS160" s="160" t="str">
        <f>IF(AS159="","",VLOOKUP(AS159,'様式9-② シフト記号表'!$C$6:$L$47,10,FALSE))</f>
        <v/>
      </c>
      <c r="AT160" s="160" t="str">
        <f>IF(AT159="","",VLOOKUP(AT159,'様式9-② シフト記号表'!$C$6:$L$47,10,FALSE))</f>
        <v/>
      </c>
      <c r="AU160" s="160" t="str">
        <f>IF(AU159="","",VLOOKUP(AU159,'様式9-② シフト記号表'!$C$6:$L$47,10,FALSE))</f>
        <v/>
      </c>
      <c r="AV160" s="160" t="str">
        <f>IF(AV159="","",VLOOKUP(AV159,'様式9-② シフト記号表'!$C$6:$L$47,10,FALSE))</f>
        <v/>
      </c>
      <c r="AW160" s="160" t="str">
        <f>IF(AW159="","",VLOOKUP(AW159,'様式9-② シフト記号表'!$C$6:$L$47,10,FALSE))</f>
        <v/>
      </c>
      <c r="AX160" s="161" t="str">
        <f>IF(AX159="","",VLOOKUP(AX159,'様式9-② シフト記号表'!$C$6:$L$47,10,FALSE))</f>
        <v/>
      </c>
      <c r="AY160" s="159" t="str">
        <f>IF(AY159="","",VLOOKUP(AY159,'様式9-② シフト記号表'!$C$6:$L$47,10,FALSE))</f>
        <v/>
      </c>
      <c r="AZ160" s="160" t="str">
        <f>IF(AZ159="","",VLOOKUP(AZ159,'様式9-② シフト記号表'!$C$6:$L$47,10,FALSE))</f>
        <v/>
      </c>
      <c r="BA160" s="160" t="str">
        <f>IF(BA159="","",VLOOKUP(BA159,'様式9-② シフト記号表'!$C$6:$L$47,10,FALSE))</f>
        <v/>
      </c>
      <c r="BB160" s="603">
        <f>IF($BE$3="４週",SUM(W160:AX160),IF($BE$3="暦月",SUM(W160:BA160),""))</f>
        <v>0</v>
      </c>
      <c r="BC160" s="604"/>
      <c r="BD160" s="605">
        <f>IF($BE$3="４週",BB160/4,IF($BE$3="暦月",(BB160/($BE$8/7)),""))</f>
        <v>0</v>
      </c>
      <c r="BE160" s="604"/>
      <c r="BF160" s="600"/>
      <c r="BG160" s="601"/>
      <c r="BH160" s="601"/>
      <c r="BI160" s="601"/>
      <c r="BJ160" s="602"/>
    </row>
    <row r="161" spans="2:62" ht="20.25" customHeight="1" x14ac:dyDescent="0.4">
      <c r="B161" s="586">
        <f>B159+1</f>
        <v>73</v>
      </c>
      <c r="C161" s="588"/>
      <c r="D161" s="589"/>
      <c r="E161" s="149"/>
      <c r="F161" s="150"/>
      <c r="G161" s="149"/>
      <c r="H161" s="150"/>
      <c r="I161" s="592"/>
      <c r="J161" s="593"/>
      <c r="K161" s="596"/>
      <c r="L161" s="597"/>
      <c r="M161" s="597"/>
      <c r="N161" s="589"/>
      <c r="O161" s="565"/>
      <c r="P161" s="566"/>
      <c r="Q161" s="566"/>
      <c r="R161" s="566"/>
      <c r="S161" s="567"/>
      <c r="T161" s="170" t="s">
        <v>18</v>
      </c>
      <c r="U161" s="115"/>
      <c r="V161" s="116"/>
      <c r="W161" s="102"/>
      <c r="X161" s="103"/>
      <c r="Y161" s="103"/>
      <c r="Z161" s="103"/>
      <c r="AA161" s="103"/>
      <c r="AB161" s="103"/>
      <c r="AC161" s="104"/>
      <c r="AD161" s="102"/>
      <c r="AE161" s="103"/>
      <c r="AF161" s="103"/>
      <c r="AG161" s="103"/>
      <c r="AH161" s="103"/>
      <c r="AI161" s="103"/>
      <c r="AJ161" s="104"/>
      <c r="AK161" s="102"/>
      <c r="AL161" s="103"/>
      <c r="AM161" s="103"/>
      <c r="AN161" s="103"/>
      <c r="AO161" s="103"/>
      <c r="AP161" s="103"/>
      <c r="AQ161" s="104"/>
      <c r="AR161" s="102"/>
      <c r="AS161" s="103"/>
      <c r="AT161" s="103"/>
      <c r="AU161" s="103"/>
      <c r="AV161" s="103"/>
      <c r="AW161" s="103"/>
      <c r="AX161" s="104"/>
      <c r="AY161" s="102"/>
      <c r="AZ161" s="103"/>
      <c r="BA161" s="105"/>
      <c r="BB161" s="571"/>
      <c r="BC161" s="572"/>
      <c r="BD161" s="573"/>
      <c r="BE161" s="574"/>
      <c r="BF161" s="575"/>
      <c r="BG161" s="576"/>
      <c r="BH161" s="576"/>
      <c r="BI161" s="576"/>
      <c r="BJ161" s="577"/>
    </row>
    <row r="162" spans="2:62" ht="20.25" customHeight="1" x14ac:dyDescent="0.4">
      <c r="B162" s="606"/>
      <c r="C162" s="607"/>
      <c r="D162" s="608"/>
      <c r="E162" s="181"/>
      <c r="F162" s="182">
        <f>C161</f>
        <v>0</v>
      </c>
      <c r="G162" s="181"/>
      <c r="H162" s="182">
        <f>I161</f>
        <v>0</v>
      </c>
      <c r="I162" s="609"/>
      <c r="J162" s="610"/>
      <c r="K162" s="611"/>
      <c r="L162" s="612"/>
      <c r="M162" s="612"/>
      <c r="N162" s="608"/>
      <c r="O162" s="565"/>
      <c r="P162" s="566"/>
      <c r="Q162" s="566"/>
      <c r="R162" s="566"/>
      <c r="S162" s="567"/>
      <c r="T162" s="171" t="s">
        <v>132</v>
      </c>
      <c r="U162" s="117"/>
      <c r="V162" s="172"/>
      <c r="W162" s="159" t="str">
        <f>IF(W161="","",VLOOKUP(W161,'様式9-② シフト記号表'!$C$6:$L$47,10,FALSE))</f>
        <v/>
      </c>
      <c r="X162" s="160" t="str">
        <f>IF(X161="","",VLOOKUP(X161,'様式9-② シフト記号表'!$C$6:$L$47,10,FALSE))</f>
        <v/>
      </c>
      <c r="Y162" s="160" t="str">
        <f>IF(Y161="","",VLOOKUP(Y161,'様式9-② シフト記号表'!$C$6:$L$47,10,FALSE))</f>
        <v/>
      </c>
      <c r="Z162" s="160" t="str">
        <f>IF(Z161="","",VLOOKUP(Z161,'様式9-② シフト記号表'!$C$6:$L$47,10,FALSE))</f>
        <v/>
      </c>
      <c r="AA162" s="160" t="str">
        <f>IF(AA161="","",VLOOKUP(AA161,'様式9-② シフト記号表'!$C$6:$L$47,10,FALSE))</f>
        <v/>
      </c>
      <c r="AB162" s="160" t="str">
        <f>IF(AB161="","",VLOOKUP(AB161,'様式9-② シフト記号表'!$C$6:$L$47,10,FALSE))</f>
        <v/>
      </c>
      <c r="AC162" s="161" t="str">
        <f>IF(AC161="","",VLOOKUP(AC161,'様式9-② シフト記号表'!$C$6:$L$47,10,FALSE))</f>
        <v/>
      </c>
      <c r="AD162" s="159" t="str">
        <f>IF(AD161="","",VLOOKUP(AD161,'様式9-② シフト記号表'!$C$6:$L$47,10,FALSE))</f>
        <v/>
      </c>
      <c r="AE162" s="160" t="str">
        <f>IF(AE161="","",VLOOKUP(AE161,'様式9-② シフト記号表'!$C$6:$L$47,10,FALSE))</f>
        <v/>
      </c>
      <c r="AF162" s="160" t="str">
        <f>IF(AF161="","",VLOOKUP(AF161,'様式9-② シフト記号表'!$C$6:$L$47,10,FALSE))</f>
        <v/>
      </c>
      <c r="AG162" s="160" t="str">
        <f>IF(AG161="","",VLOOKUP(AG161,'様式9-② シフト記号表'!$C$6:$L$47,10,FALSE))</f>
        <v/>
      </c>
      <c r="AH162" s="160" t="str">
        <f>IF(AH161="","",VLOOKUP(AH161,'様式9-② シフト記号表'!$C$6:$L$47,10,FALSE))</f>
        <v/>
      </c>
      <c r="AI162" s="160" t="str">
        <f>IF(AI161="","",VLOOKUP(AI161,'様式9-② シフト記号表'!$C$6:$L$47,10,FALSE))</f>
        <v/>
      </c>
      <c r="AJ162" s="161" t="str">
        <f>IF(AJ161="","",VLOOKUP(AJ161,'様式9-② シフト記号表'!$C$6:$L$47,10,FALSE))</f>
        <v/>
      </c>
      <c r="AK162" s="159" t="str">
        <f>IF(AK161="","",VLOOKUP(AK161,'様式9-② シフト記号表'!$C$6:$L$47,10,FALSE))</f>
        <v/>
      </c>
      <c r="AL162" s="160" t="str">
        <f>IF(AL161="","",VLOOKUP(AL161,'様式9-② シフト記号表'!$C$6:$L$47,10,FALSE))</f>
        <v/>
      </c>
      <c r="AM162" s="160" t="str">
        <f>IF(AM161="","",VLOOKUP(AM161,'様式9-② シフト記号表'!$C$6:$L$47,10,FALSE))</f>
        <v/>
      </c>
      <c r="AN162" s="160" t="str">
        <f>IF(AN161="","",VLOOKUP(AN161,'様式9-② シフト記号表'!$C$6:$L$47,10,FALSE))</f>
        <v/>
      </c>
      <c r="AO162" s="160" t="str">
        <f>IF(AO161="","",VLOOKUP(AO161,'様式9-② シフト記号表'!$C$6:$L$47,10,FALSE))</f>
        <v/>
      </c>
      <c r="AP162" s="160" t="str">
        <f>IF(AP161="","",VLOOKUP(AP161,'様式9-② シフト記号表'!$C$6:$L$47,10,FALSE))</f>
        <v/>
      </c>
      <c r="AQ162" s="161" t="str">
        <f>IF(AQ161="","",VLOOKUP(AQ161,'様式9-② シフト記号表'!$C$6:$L$47,10,FALSE))</f>
        <v/>
      </c>
      <c r="AR162" s="159" t="str">
        <f>IF(AR161="","",VLOOKUP(AR161,'様式9-② シフト記号表'!$C$6:$L$47,10,FALSE))</f>
        <v/>
      </c>
      <c r="AS162" s="160" t="str">
        <f>IF(AS161="","",VLOOKUP(AS161,'様式9-② シフト記号表'!$C$6:$L$47,10,FALSE))</f>
        <v/>
      </c>
      <c r="AT162" s="160" t="str">
        <f>IF(AT161="","",VLOOKUP(AT161,'様式9-② シフト記号表'!$C$6:$L$47,10,FALSE))</f>
        <v/>
      </c>
      <c r="AU162" s="160" t="str">
        <f>IF(AU161="","",VLOOKUP(AU161,'様式9-② シフト記号表'!$C$6:$L$47,10,FALSE))</f>
        <v/>
      </c>
      <c r="AV162" s="160" t="str">
        <f>IF(AV161="","",VLOOKUP(AV161,'様式9-② シフト記号表'!$C$6:$L$47,10,FALSE))</f>
        <v/>
      </c>
      <c r="AW162" s="160" t="str">
        <f>IF(AW161="","",VLOOKUP(AW161,'様式9-② シフト記号表'!$C$6:$L$47,10,FALSE))</f>
        <v/>
      </c>
      <c r="AX162" s="161" t="str">
        <f>IF(AX161="","",VLOOKUP(AX161,'様式9-② シフト記号表'!$C$6:$L$47,10,FALSE))</f>
        <v/>
      </c>
      <c r="AY162" s="159" t="str">
        <f>IF(AY161="","",VLOOKUP(AY161,'様式9-② シフト記号表'!$C$6:$L$47,10,FALSE))</f>
        <v/>
      </c>
      <c r="AZ162" s="160" t="str">
        <f>IF(AZ161="","",VLOOKUP(AZ161,'様式9-② シフト記号表'!$C$6:$L$47,10,FALSE))</f>
        <v/>
      </c>
      <c r="BA162" s="160" t="str">
        <f>IF(BA161="","",VLOOKUP(BA161,'様式9-② シフト記号表'!$C$6:$L$47,10,FALSE))</f>
        <v/>
      </c>
      <c r="BB162" s="603">
        <f>IF($BE$3="４週",SUM(W162:AX162),IF($BE$3="暦月",SUM(W162:BA162),""))</f>
        <v>0</v>
      </c>
      <c r="BC162" s="604"/>
      <c r="BD162" s="605">
        <f>IF($BE$3="４週",BB162/4,IF($BE$3="暦月",(BB162/($BE$8/7)),""))</f>
        <v>0</v>
      </c>
      <c r="BE162" s="604"/>
      <c r="BF162" s="600"/>
      <c r="BG162" s="601"/>
      <c r="BH162" s="601"/>
      <c r="BI162" s="601"/>
      <c r="BJ162" s="602"/>
    </row>
    <row r="163" spans="2:62" ht="20.25" customHeight="1" x14ac:dyDescent="0.4">
      <c r="B163" s="586">
        <f>B161+1</f>
        <v>74</v>
      </c>
      <c r="C163" s="588"/>
      <c r="D163" s="589"/>
      <c r="E163" s="149"/>
      <c r="F163" s="150"/>
      <c r="G163" s="149"/>
      <c r="H163" s="150"/>
      <c r="I163" s="592"/>
      <c r="J163" s="593"/>
      <c r="K163" s="596"/>
      <c r="L163" s="597"/>
      <c r="M163" s="597"/>
      <c r="N163" s="589"/>
      <c r="O163" s="565"/>
      <c r="P163" s="566"/>
      <c r="Q163" s="566"/>
      <c r="R163" s="566"/>
      <c r="S163" s="567"/>
      <c r="T163" s="170" t="s">
        <v>18</v>
      </c>
      <c r="U163" s="115"/>
      <c r="V163" s="116"/>
      <c r="W163" s="102"/>
      <c r="X163" s="103"/>
      <c r="Y163" s="103"/>
      <c r="Z163" s="103"/>
      <c r="AA163" s="103"/>
      <c r="AB163" s="103"/>
      <c r="AC163" s="104"/>
      <c r="AD163" s="102"/>
      <c r="AE163" s="103"/>
      <c r="AF163" s="103"/>
      <c r="AG163" s="103"/>
      <c r="AH163" s="103"/>
      <c r="AI163" s="103"/>
      <c r="AJ163" s="104"/>
      <c r="AK163" s="102"/>
      <c r="AL163" s="103"/>
      <c r="AM163" s="103"/>
      <c r="AN163" s="103"/>
      <c r="AO163" s="103"/>
      <c r="AP163" s="103"/>
      <c r="AQ163" s="104"/>
      <c r="AR163" s="102"/>
      <c r="AS163" s="103"/>
      <c r="AT163" s="103"/>
      <c r="AU163" s="103"/>
      <c r="AV163" s="103"/>
      <c r="AW163" s="103"/>
      <c r="AX163" s="104"/>
      <c r="AY163" s="102"/>
      <c r="AZ163" s="103"/>
      <c r="BA163" s="105"/>
      <c r="BB163" s="571"/>
      <c r="BC163" s="572"/>
      <c r="BD163" s="573"/>
      <c r="BE163" s="574"/>
      <c r="BF163" s="575"/>
      <c r="BG163" s="576"/>
      <c r="BH163" s="576"/>
      <c r="BI163" s="576"/>
      <c r="BJ163" s="577"/>
    </row>
    <row r="164" spans="2:62" ht="20.25" customHeight="1" x14ac:dyDescent="0.4">
      <c r="B164" s="606"/>
      <c r="C164" s="607"/>
      <c r="D164" s="608"/>
      <c r="E164" s="181"/>
      <c r="F164" s="182">
        <f>C163</f>
        <v>0</v>
      </c>
      <c r="G164" s="181"/>
      <c r="H164" s="182">
        <f>I163</f>
        <v>0</v>
      </c>
      <c r="I164" s="609"/>
      <c r="J164" s="610"/>
      <c r="K164" s="611"/>
      <c r="L164" s="612"/>
      <c r="M164" s="612"/>
      <c r="N164" s="608"/>
      <c r="O164" s="565"/>
      <c r="P164" s="566"/>
      <c r="Q164" s="566"/>
      <c r="R164" s="566"/>
      <c r="S164" s="567"/>
      <c r="T164" s="171" t="s">
        <v>132</v>
      </c>
      <c r="U164" s="117"/>
      <c r="V164" s="172"/>
      <c r="W164" s="159" t="str">
        <f>IF(W163="","",VLOOKUP(W163,'様式9-② シフト記号表'!$C$6:$L$47,10,FALSE))</f>
        <v/>
      </c>
      <c r="X164" s="160" t="str">
        <f>IF(X163="","",VLOOKUP(X163,'様式9-② シフト記号表'!$C$6:$L$47,10,FALSE))</f>
        <v/>
      </c>
      <c r="Y164" s="160" t="str">
        <f>IF(Y163="","",VLOOKUP(Y163,'様式9-② シフト記号表'!$C$6:$L$47,10,FALSE))</f>
        <v/>
      </c>
      <c r="Z164" s="160" t="str">
        <f>IF(Z163="","",VLOOKUP(Z163,'様式9-② シフト記号表'!$C$6:$L$47,10,FALSE))</f>
        <v/>
      </c>
      <c r="AA164" s="160" t="str">
        <f>IF(AA163="","",VLOOKUP(AA163,'様式9-② シフト記号表'!$C$6:$L$47,10,FALSE))</f>
        <v/>
      </c>
      <c r="AB164" s="160" t="str">
        <f>IF(AB163="","",VLOOKUP(AB163,'様式9-② シフト記号表'!$C$6:$L$47,10,FALSE))</f>
        <v/>
      </c>
      <c r="AC164" s="161" t="str">
        <f>IF(AC163="","",VLOOKUP(AC163,'様式9-② シフト記号表'!$C$6:$L$47,10,FALSE))</f>
        <v/>
      </c>
      <c r="AD164" s="159" t="str">
        <f>IF(AD163="","",VLOOKUP(AD163,'様式9-② シフト記号表'!$C$6:$L$47,10,FALSE))</f>
        <v/>
      </c>
      <c r="AE164" s="160" t="str">
        <f>IF(AE163="","",VLOOKUP(AE163,'様式9-② シフト記号表'!$C$6:$L$47,10,FALSE))</f>
        <v/>
      </c>
      <c r="AF164" s="160" t="str">
        <f>IF(AF163="","",VLOOKUP(AF163,'様式9-② シフト記号表'!$C$6:$L$47,10,FALSE))</f>
        <v/>
      </c>
      <c r="AG164" s="160" t="str">
        <f>IF(AG163="","",VLOOKUP(AG163,'様式9-② シフト記号表'!$C$6:$L$47,10,FALSE))</f>
        <v/>
      </c>
      <c r="AH164" s="160" t="str">
        <f>IF(AH163="","",VLOOKUP(AH163,'様式9-② シフト記号表'!$C$6:$L$47,10,FALSE))</f>
        <v/>
      </c>
      <c r="AI164" s="160" t="str">
        <f>IF(AI163="","",VLOOKUP(AI163,'様式9-② シフト記号表'!$C$6:$L$47,10,FALSE))</f>
        <v/>
      </c>
      <c r="AJ164" s="161" t="str">
        <f>IF(AJ163="","",VLOOKUP(AJ163,'様式9-② シフト記号表'!$C$6:$L$47,10,FALSE))</f>
        <v/>
      </c>
      <c r="AK164" s="159" t="str">
        <f>IF(AK163="","",VLOOKUP(AK163,'様式9-② シフト記号表'!$C$6:$L$47,10,FALSE))</f>
        <v/>
      </c>
      <c r="AL164" s="160" t="str">
        <f>IF(AL163="","",VLOOKUP(AL163,'様式9-② シフト記号表'!$C$6:$L$47,10,FALSE))</f>
        <v/>
      </c>
      <c r="AM164" s="160" t="str">
        <f>IF(AM163="","",VLOOKUP(AM163,'様式9-② シフト記号表'!$C$6:$L$47,10,FALSE))</f>
        <v/>
      </c>
      <c r="AN164" s="160" t="str">
        <f>IF(AN163="","",VLOOKUP(AN163,'様式9-② シフト記号表'!$C$6:$L$47,10,FALSE))</f>
        <v/>
      </c>
      <c r="AO164" s="160" t="str">
        <f>IF(AO163="","",VLOOKUP(AO163,'様式9-② シフト記号表'!$C$6:$L$47,10,FALSE))</f>
        <v/>
      </c>
      <c r="AP164" s="160" t="str">
        <f>IF(AP163="","",VLOOKUP(AP163,'様式9-② シフト記号表'!$C$6:$L$47,10,FALSE))</f>
        <v/>
      </c>
      <c r="AQ164" s="161" t="str">
        <f>IF(AQ163="","",VLOOKUP(AQ163,'様式9-② シフト記号表'!$C$6:$L$47,10,FALSE))</f>
        <v/>
      </c>
      <c r="AR164" s="159" t="str">
        <f>IF(AR163="","",VLOOKUP(AR163,'様式9-② シフト記号表'!$C$6:$L$47,10,FALSE))</f>
        <v/>
      </c>
      <c r="AS164" s="160" t="str">
        <f>IF(AS163="","",VLOOKUP(AS163,'様式9-② シフト記号表'!$C$6:$L$47,10,FALSE))</f>
        <v/>
      </c>
      <c r="AT164" s="160" t="str">
        <f>IF(AT163="","",VLOOKUP(AT163,'様式9-② シフト記号表'!$C$6:$L$47,10,FALSE))</f>
        <v/>
      </c>
      <c r="AU164" s="160" t="str">
        <f>IF(AU163="","",VLOOKUP(AU163,'様式9-② シフト記号表'!$C$6:$L$47,10,FALSE))</f>
        <v/>
      </c>
      <c r="AV164" s="160" t="str">
        <f>IF(AV163="","",VLOOKUP(AV163,'様式9-② シフト記号表'!$C$6:$L$47,10,FALSE))</f>
        <v/>
      </c>
      <c r="AW164" s="160" t="str">
        <f>IF(AW163="","",VLOOKUP(AW163,'様式9-② シフト記号表'!$C$6:$L$47,10,FALSE))</f>
        <v/>
      </c>
      <c r="AX164" s="161" t="str">
        <f>IF(AX163="","",VLOOKUP(AX163,'様式9-② シフト記号表'!$C$6:$L$47,10,FALSE))</f>
        <v/>
      </c>
      <c r="AY164" s="159" t="str">
        <f>IF(AY163="","",VLOOKUP(AY163,'様式9-② シフト記号表'!$C$6:$L$47,10,FALSE))</f>
        <v/>
      </c>
      <c r="AZ164" s="160" t="str">
        <f>IF(AZ163="","",VLOOKUP(AZ163,'様式9-② シフト記号表'!$C$6:$L$47,10,FALSE))</f>
        <v/>
      </c>
      <c r="BA164" s="160" t="str">
        <f>IF(BA163="","",VLOOKUP(BA163,'様式9-② シフト記号表'!$C$6:$L$47,10,FALSE))</f>
        <v/>
      </c>
      <c r="BB164" s="603">
        <f>IF($BE$3="４週",SUM(W164:AX164),IF($BE$3="暦月",SUM(W164:BA164),""))</f>
        <v>0</v>
      </c>
      <c r="BC164" s="604"/>
      <c r="BD164" s="605">
        <f>IF($BE$3="４週",BB164/4,IF($BE$3="暦月",(BB164/($BE$8/7)),""))</f>
        <v>0</v>
      </c>
      <c r="BE164" s="604"/>
      <c r="BF164" s="600"/>
      <c r="BG164" s="601"/>
      <c r="BH164" s="601"/>
      <c r="BI164" s="601"/>
      <c r="BJ164" s="602"/>
    </row>
    <row r="165" spans="2:62" ht="20.25" customHeight="1" x14ac:dyDescent="0.4">
      <c r="B165" s="586">
        <f>B163+1</f>
        <v>75</v>
      </c>
      <c r="C165" s="588"/>
      <c r="D165" s="589"/>
      <c r="E165" s="149"/>
      <c r="F165" s="150"/>
      <c r="G165" s="149"/>
      <c r="H165" s="150"/>
      <c r="I165" s="592"/>
      <c r="J165" s="593"/>
      <c r="K165" s="596"/>
      <c r="L165" s="597"/>
      <c r="M165" s="597"/>
      <c r="N165" s="589"/>
      <c r="O165" s="565"/>
      <c r="P165" s="566"/>
      <c r="Q165" s="566"/>
      <c r="R165" s="566"/>
      <c r="S165" s="567"/>
      <c r="T165" s="170" t="s">
        <v>18</v>
      </c>
      <c r="U165" s="115"/>
      <c r="V165" s="116"/>
      <c r="W165" s="102"/>
      <c r="X165" s="103"/>
      <c r="Y165" s="103"/>
      <c r="Z165" s="103"/>
      <c r="AA165" s="103"/>
      <c r="AB165" s="103"/>
      <c r="AC165" s="104"/>
      <c r="AD165" s="102"/>
      <c r="AE165" s="103"/>
      <c r="AF165" s="103"/>
      <c r="AG165" s="103"/>
      <c r="AH165" s="103"/>
      <c r="AI165" s="103"/>
      <c r="AJ165" s="104"/>
      <c r="AK165" s="102"/>
      <c r="AL165" s="103"/>
      <c r="AM165" s="103"/>
      <c r="AN165" s="103"/>
      <c r="AO165" s="103"/>
      <c r="AP165" s="103"/>
      <c r="AQ165" s="104"/>
      <c r="AR165" s="102"/>
      <c r="AS165" s="103"/>
      <c r="AT165" s="103"/>
      <c r="AU165" s="103"/>
      <c r="AV165" s="103"/>
      <c r="AW165" s="103"/>
      <c r="AX165" s="104"/>
      <c r="AY165" s="102"/>
      <c r="AZ165" s="103"/>
      <c r="BA165" s="105"/>
      <c r="BB165" s="571"/>
      <c r="BC165" s="572"/>
      <c r="BD165" s="573"/>
      <c r="BE165" s="574"/>
      <c r="BF165" s="575"/>
      <c r="BG165" s="576"/>
      <c r="BH165" s="576"/>
      <c r="BI165" s="576"/>
      <c r="BJ165" s="577"/>
    </row>
    <row r="166" spans="2:62" ht="20.25" customHeight="1" x14ac:dyDescent="0.4">
      <c r="B166" s="606"/>
      <c r="C166" s="607"/>
      <c r="D166" s="608"/>
      <c r="E166" s="181"/>
      <c r="F166" s="182">
        <f>C165</f>
        <v>0</v>
      </c>
      <c r="G166" s="181"/>
      <c r="H166" s="182">
        <f>I165</f>
        <v>0</v>
      </c>
      <c r="I166" s="609"/>
      <c r="J166" s="610"/>
      <c r="K166" s="611"/>
      <c r="L166" s="612"/>
      <c r="M166" s="612"/>
      <c r="N166" s="608"/>
      <c r="O166" s="565"/>
      <c r="P166" s="566"/>
      <c r="Q166" s="566"/>
      <c r="R166" s="566"/>
      <c r="S166" s="567"/>
      <c r="T166" s="171" t="s">
        <v>132</v>
      </c>
      <c r="U166" s="117"/>
      <c r="V166" s="172"/>
      <c r="W166" s="159" t="str">
        <f>IF(W165="","",VLOOKUP(W165,'様式9-② シフト記号表'!$C$6:$L$47,10,FALSE))</f>
        <v/>
      </c>
      <c r="X166" s="160" t="str">
        <f>IF(X165="","",VLOOKUP(X165,'様式9-② シフト記号表'!$C$6:$L$47,10,FALSE))</f>
        <v/>
      </c>
      <c r="Y166" s="160" t="str">
        <f>IF(Y165="","",VLOOKUP(Y165,'様式9-② シフト記号表'!$C$6:$L$47,10,FALSE))</f>
        <v/>
      </c>
      <c r="Z166" s="160" t="str">
        <f>IF(Z165="","",VLOOKUP(Z165,'様式9-② シフト記号表'!$C$6:$L$47,10,FALSE))</f>
        <v/>
      </c>
      <c r="AA166" s="160" t="str">
        <f>IF(AA165="","",VLOOKUP(AA165,'様式9-② シフト記号表'!$C$6:$L$47,10,FALSE))</f>
        <v/>
      </c>
      <c r="AB166" s="160" t="str">
        <f>IF(AB165="","",VLOOKUP(AB165,'様式9-② シフト記号表'!$C$6:$L$47,10,FALSE))</f>
        <v/>
      </c>
      <c r="AC166" s="161" t="str">
        <f>IF(AC165="","",VLOOKUP(AC165,'様式9-② シフト記号表'!$C$6:$L$47,10,FALSE))</f>
        <v/>
      </c>
      <c r="AD166" s="159" t="str">
        <f>IF(AD165="","",VLOOKUP(AD165,'様式9-② シフト記号表'!$C$6:$L$47,10,FALSE))</f>
        <v/>
      </c>
      <c r="AE166" s="160" t="str">
        <f>IF(AE165="","",VLOOKUP(AE165,'様式9-② シフト記号表'!$C$6:$L$47,10,FALSE))</f>
        <v/>
      </c>
      <c r="AF166" s="160" t="str">
        <f>IF(AF165="","",VLOOKUP(AF165,'様式9-② シフト記号表'!$C$6:$L$47,10,FALSE))</f>
        <v/>
      </c>
      <c r="AG166" s="160" t="str">
        <f>IF(AG165="","",VLOOKUP(AG165,'様式9-② シフト記号表'!$C$6:$L$47,10,FALSE))</f>
        <v/>
      </c>
      <c r="AH166" s="160" t="str">
        <f>IF(AH165="","",VLOOKUP(AH165,'様式9-② シフト記号表'!$C$6:$L$47,10,FALSE))</f>
        <v/>
      </c>
      <c r="AI166" s="160" t="str">
        <f>IF(AI165="","",VLOOKUP(AI165,'様式9-② シフト記号表'!$C$6:$L$47,10,FALSE))</f>
        <v/>
      </c>
      <c r="AJ166" s="161" t="str">
        <f>IF(AJ165="","",VLOOKUP(AJ165,'様式9-② シフト記号表'!$C$6:$L$47,10,FALSE))</f>
        <v/>
      </c>
      <c r="AK166" s="159" t="str">
        <f>IF(AK165="","",VLOOKUP(AK165,'様式9-② シフト記号表'!$C$6:$L$47,10,FALSE))</f>
        <v/>
      </c>
      <c r="AL166" s="160" t="str">
        <f>IF(AL165="","",VLOOKUP(AL165,'様式9-② シフト記号表'!$C$6:$L$47,10,FALSE))</f>
        <v/>
      </c>
      <c r="AM166" s="160" t="str">
        <f>IF(AM165="","",VLOOKUP(AM165,'様式9-② シフト記号表'!$C$6:$L$47,10,FALSE))</f>
        <v/>
      </c>
      <c r="AN166" s="160" t="str">
        <f>IF(AN165="","",VLOOKUP(AN165,'様式9-② シフト記号表'!$C$6:$L$47,10,FALSE))</f>
        <v/>
      </c>
      <c r="AO166" s="160" t="str">
        <f>IF(AO165="","",VLOOKUP(AO165,'様式9-② シフト記号表'!$C$6:$L$47,10,FALSE))</f>
        <v/>
      </c>
      <c r="AP166" s="160" t="str">
        <f>IF(AP165="","",VLOOKUP(AP165,'様式9-② シフト記号表'!$C$6:$L$47,10,FALSE))</f>
        <v/>
      </c>
      <c r="AQ166" s="161" t="str">
        <f>IF(AQ165="","",VLOOKUP(AQ165,'様式9-② シフト記号表'!$C$6:$L$47,10,FALSE))</f>
        <v/>
      </c>
      <c r="AR166" s="159" t="str">
        <f>IF(AR165="","",VLOOKUP(AR165,'様式9-② シフト記号表'!$C$6:$L$47,10,FALSE))</f>
        <v/>
      </c>
      <c r="AS166" s="160" t="str">
        <f>IF(AS165="","",VLOOKUP(AS165,'様式9-② シフト記号表'!$C$6:$L$47,10,FALSE))</f>
        <v/>
      </c>
      <c r="AT166" s="160" t="str">
        <f>IF(AT165="","",VLOOKUP(AT165,'様式9-② シフト記号表'!$C$6:$L$47,10,FALSE))</f>
        <v/>
      </c>
      <c r="AU166" s="160" t="str">
        <f>IF(AU165="","",VLOOKUP(AU165,'様式9-② シフト記号表'!$C$6:$L$47,10,FALSE))</f>
        <v/>
      </c>
      <c r="AV166" s="160" t="str">
        <f>IF(AV165="","",VLOOKUP(AV165,'様式9-② シフト記号表'!$C$6:$L$47,10,FALSE))</f>
        <v/>
      </c>
      <c r="AW166" s="160" t="str">
        <f>IF(AW165="","",VLOOKUP(AW165,'様式9-② シフト記号表'!$C$6:$L$47,10,FALSE))</f>
        <v/>
      </c>
      <c r="AX166" s="161" t="str">
        <f>IF(AX165="","",VLOOKUP(AX165,'様式9-② シフト記号表'!$C$6:$L$47,10,FALSE))</f>
        <v/>
      </c>
      <c r="AY166" s="159" t="str">
        <f>IF(AY165="","",VLOOKUP(AY165,'様式9-② シフト記号表'!$C$6:$L$47,10,FALSE))</f>
        <v/>
      </c>
      <c r="AZ166" s="160" t="str">
        <f>IF(AZ165="","",VLOOKUP(AZ165,'様式9-② シフト記号表'!$C$6:$L$47,10,FALSE))</f>
        <v/>
      </c>
      <c r="BA166" s="160" t="str">
        <f>IF(BA165="","",VLOOKUP(BA165,'様式9-② シフト記号表'!$C$6:$L$47,10,FALSE))</f>
        <v/>
      </c>
      <c r="BB166" s="603">
        <f>IF($BE$3="４週",SUM(W166:AX166),IF($BE$3="暦月",SUM(W166:BA166),""))</f>
        <v>0</v>
      </c>
      <c r="BC166" s="604"/>
      <c r="BD166" s="605">
        <f>IF($BE$3="４週",BB166/4,IF($BE$3="暦月",(BB166/($BE$8/7)),""))</f>
        <v>0</v>
      </c>
      <c r="BE166" s="604"/>
      <c r="BF166" s="600"/>
      <c r="BG166" s="601"/>
      <c r="BH166" s="601"/>
      <c r="BI166" s="601"/>
      <c r="BJ166" s="602"/>
    </row>
    <row r="167" spans="2:62" ht="20.25" customHeight="1" x14ac:dyDescent="0.4">
      <c r="B167" s="586">
        <f>B165+1</f>
        <v>76</v>
      </c>
      <c r="C167" s="588"/>
      <c r="D167" s="589"/>
      <c r="E167" s="149"/>
      <c r="F167" s="150"/>
      <c r="G167" s="149"/>
      <c r="H167" s="150"/>
      <c r="I167" s="592"/>
      <c r="J167" s="593"/>
      <c r="K167" s="596"/>
      <c r="L167" s="597"/>
      <c r="M167" s="597"/>
      <c r="N167" s="589"/>
      <c r="O167" s="565"/>
      <c r="P167" s="566"/>
      <c r="Q167" s="566"/>
      <c r="R167" s="566"/>
      <c r="S167" s="567"/>
      <c r="T167" s="170" t="s">
        <v>18</v>
      </c>
      <c r="U167" s="115"/>
      <c r="V167" s="116"/>
      <c r="W167" s="102"/>
      <c r="X167" s="103"/>
      <c r="Y167" s="103"/>
      <c r="Z167" s="103"/>
      <c r="AA167" s="103"/>
      <c r="AB167" s="103"/>
      <c r="AC167" s="104"/>
      <c r="AD167" s="102"/>
      <c r="AE167" s="103"/>
      <c r="AF167" s="103"/>
      <c r="AG167" s="103"/>
      <c r="AH167" s="103"/>
      <c r="AI167" s="103"/>
      <c r="AJ167" s="104"/>
      <c r="AK167" s="102"/>
      <c r="AL167" s="103"/>
      <c r="AM167" s="103"/>
      <c r="AN167" s="103"/>
      <c r="AO167" s="103"/>
      <c r="AP167" s="103"/>
      <c r="AQ167" s="104"/>
      <c r="AR167" s="102"/>
      <c r="AS167" s="103"/>
      <c r="AT167" s="103"/>
      <c r="AU167" s="103"/>
      <c r="AV167" s="103"/>
      <c r="AW167" s="103"/>
      <c r="AX167" s="104"/>
      <c r="AY167" s="102"/>
      <c r="AZ167" s="103"/>
      <c r="BA167" s="105"/>
      <c r="BB167" s="571"/>
      <c r="BC167" s="572"/>
      <c r="BD167" s="573"/>
      <c r="BE167" s="574"/>
      <c r="BF167" s="575"/>
      <c r="BG167" s="576"/>
      <c r="BH167" s="576"/>
      <c r="BI167" s="576"/>
      <c r="BJ167" s="577"/>
    </row>
    <row r="168" spans="2:62" ht="20.25" customHeight="1" x14ac:dyDescent="0.4">
      <c r="B168" s="606"/>
      <c r="C168" s="607"/>
      <c r="D168" s="608"/>
      <c r="E168" s="181"/>
      <c r="F168" s="182">
        <f>C167</f>
        <v>0</v>
      </c>
      <c r="G168" s="181"/>
      <c r="H168" s="182">
        <f>I167</f>
        <v>0</v>
      </c>
      <c r="I168" s="609"/>
      <c r="J168" s="610"/>
      <c r="K168" s="611"/>
      <c r="L168" s="612"/>
      <c r="M168" s="612"/>
      <c r="N168" s="608"/>
      <c r="O168" s="565"/>
      <c r="P168" s="566"/>
      <c r="Q168" s="566"/>
      <c r="R168" s="566"/>
      <c r="S168" s="567"/>
      <c r="T168" s="171" t="s">
        <v>132</v>
      </c>
      <c r="U168" s="117"/>
      <c r="V168" s="172"/>
      <c r="W168" s="159" t="str">
        <f>IF(W167="","",VLOOKUP(W167,'様式9-② シフト記号表'!$C$6:$L$47,10,FALSE))</f>
        <v/>
      </c>
      <c r="X168" s="160" t="str">
        <f>IF(X167="","",VLOOKUP(X167,'様式9-② シフト記号表'!$C$6:$L$47,10,FALSE))</f>
        <v/>
      </c>
      <c r="Y168" s="160" t="str">
        <f>IF(Y167="","",VLOOKUP(Y167,'様式9-② シフト記号表'!$C$6:$L$47,10,FALSE))</f>
        <v/>
      </c>
      <c r="Z168" s="160" t="str">
        <f>IF(Z167="","",VLOOKUP(Z167,'様式9-② シフト記号表'!$C$6:$L$47,10,FALSE))</f>
        <v/>
      </c>
      <c r="AA168" s="160" t="str">
        <f>IF(AA167="","",VLOOKUP(AA167,'様式9-② シフト記号表'!$C$6:$L$47,10,FALSE))</f>
        <v/>
      </c>
      <c r="AB168" s="160" t="str">
        <f>IF(AB167="","",VLOOKUP(AB167,'様式9-② シフト記号表'!$C$6:$L$47,10,FALSE))</f>
        <v/>
      </c>
      <c r="AC168" s="161" t="str">
        <f>IF(AC167="","",VLOOKUP(AC167,'様式9-② シフト記号表'!$C$6:$L$47,10,FALSE))</f>
        <v/>
      </c>
      <c r="AD168" s="159" t="str">
        <f>IF(AD167="","",VLOOKUP(AD167,'様式9-② シフト記号表'!$C$6:$L$47,10,FALSE))</f>
        <v/>
      </c>
      <c r="AE168" s="160" t="str">
        <f>IF(AE167="","",VLOOKUP(AE167,'様式9-② シフト記号表'!$C$6:$L$47,10,FALSE))</f>
        <v/>
      </c>
      <c r="AF168" s="160" t="str">
        <f>IF(AF167="","",VLOOKUP(AF167,'様式9-② シフト記号表'!$C$6:$L$47,10,FALSE))</f>
        <v/>
      </c>
      <c r="AG168" s="160" t="str">
        <f>IF(AG167="","",VLOOKUP(AG167,'様式9-② シフト記号表'!$C$6:$L$47,10,FALSE))</f>
        <v/>
      </c>
      <c r="AH168" s="160" t="str">
        <f>IF(AH167="","",VLOOKUP(AH167,'様式9-② シフト記号表'!$C$6:$L$47,10,FALSE))</f>
        <v/>
      </c>
      <c r="AI168" s="160" t="str">
        <f>IF(AI167="","",VLOOKUP(AI167,'様式9-② シフト記号表'!$C$6:$L$47,10,FALSE))</f>
        <v/>
      </c>
      <c r="AJ168" s="161" t="str">
        <f>IF(AJ167="","",VLOOKUP(AJ167,'様式9-② シフト記号表'!$C$6:$L$47,10,FALSE))</f>
        <v/>
      </c>
      <c r="AK168" s="159" t="str">
        <f>IF(AK167="","",VLOOKUP(AK167,'様式9-② シフト記号表'!$C$6:$L$47,10,FALSE))</f>
        <v/>
      </c>
      <c r="AL168" s="160" t="str">
        <f>IF(AL167="","",VLOOKUP(AL167,'様式9-② シフト記号表'!$C$6:$L$47,10,FALSE))</f>
        <v/>
      </c>
      <c r="AM168" s="160" t="str">
        <f>IF(AM167="","",VLOOKUP(AM167,'様式9-② シフト記号表'!$C$6:$L$47,10,FALSE))</f>
        <v/>
      </c>
      <c r="AN168" s="160" t="str">
        <f>IF(AN167="","",VLOOKUP(AN167,'様式9-② シフト記号表'!$C$6:$L$47,10,FALSE))</f>
        <v/>
      </c>
      <c r="AO168" s="160" t="str">
        <f>IF(AO167="","",VLOOKUP(AO167,'様式9-② シフト記号表'!$C$6:$L$47,10,FALSE))</f>
        <v/>
      </c>
      <c r="AP168" s="160" t="str">
        <f>IF(AP167="","",VLOOKUP(AP167,'様式9-② シフト記号表'!$C$6:$L$47,10,FALSE))</f>
        <v/>
      </c>
      <c r="AQ168" s="161" t="str">
        <f>IF(AQ167="","",VLOOKUP(AQ167,'様式9-② シフト記号表'!$C$6:$L$47,10,FALSE))</f>
        <v/>
      </c>
      <c r="AR168" s="159" t="str">
        <f>IF(AR167="","",VLOOKUP(AR167,'様式9-② シフト記号表'!$C$6:$L$47,10,FALSE))</f>
        <v/>
      </c>
      <c r="AS168" s="160" t="str">
        <f>IF(AS167="","",VLOOKUP(AS167,'様式9-② シフト記号表'!$C$6:$L$47,10,FALSE))</f>
        <v/>
      </c>
      <c r="AT168" s="160" t="str">
        <f>IF(AT167="","",VLOOKUP(AT167,'様式9-② シフト記号表'!$C$6:$L$47,10,FALSE))</f>
        <v/>
      </c>
      <c r="AU168" s="160" t="str">
        <f>IF(AU167="","",VLOOKUP(AU167,'様式9-② シフト記号表'!$C$6:$L$47,10,FALSE))</f>
        <v/>
      </c>
      <c r="AV168" s="160" t="str">
        <f>IF(AV167="","",VLOOKUP(AV167,'様式9-② シフト記号表'!$C$6:$L$47,10,FALSE))</f>
        <v/>
      </c>
      <c r="AW168" s="160" t="str">
        <f>IF(AW167="","",VLOOKUP(AW167,'様式9-② シフト記号表'!$C$6:$L$47,10,FALSE))</f>
        <v/>
      </c>
      <c r="AX168" s="161" t="str">
        <f>IF(AX167="","",VLOOKUP(AX167,'様式9-② シフト記号表'!$C$6:$L$47,10,FALSE))</f>
        <v/>
      </c>
      <c r="AY168" s="159" t="str">
        <f>IF(AY167="","",VLOOKUP(AY167,'様式9-② シフト記号表'!$C$6:$L$47,10,FALSE))</f>
        <v/>
      </c>
      <c r="AZ168" s="160" t="str">
        <f>IF(AZ167="","",VLOOKUP(AZ167,'様式9-② シフト記号表'!$C$6:$L$47,10,FALSE))</f>
        <v/>
      </c>
      <c r="BA168" s="160" t="str">
        <f>IF(BA167="","",VLOOKUP(BA167,'様式9-② シフト記号表'!$C$6:$L$47,10,FALSE))</f>
        <v/>
      </c>
      <c r="BB168" s="603">
        <f>IF($BE$3="４週",SUM(W168:AX168),IF($BE$3="暦月",SUM(W168:BA168),""))</f>
        <v>0</v>
      </c>
      <c r="BC168" s="604"/>
      <c r="BD168" s="605">
        <f>IF($BE$3="４週",BB168/4,IF($BE$3="暦月",(BB168/($BE$8/7)),""))</f>
        <v>0</v>
      </c>
      <c r="BE168" s="604"/>
      <c r="BF168" s="600"/>
      <c r="BG168" s="601"/>
      <c r="BH168" s="601"/>
      <c r="BI168" s="601"/>
      <c r="BJ168" s="602"/>
    </row>
    <row r="169" spans="2:62" ht="20.25" customHeight="1" x14ac:dyDescent="0.4">
      <c r="B169" s="586">
        <f>B167+1</f>
        <v>77</v>
      </c>
      <c r="C169" s="588"/>
      <c r="D169" s="589"/>
      <c r="E169" s="149"/>
      <c r="F169" s="150"/>
      <c r="G169" s="149"/>
      <c r="H169" s="150"/>
      <c r="I169" s="592"/>
      <c r="J169" s="593"/>
      <c r="K169" s="596"/>
      <c r="L169" s="597"/>
      <c r="M169" s="597"/>
      <c r="N169" s="589"/>
      <c r="O169" s="565"/>
      <c r="P169" s="566"/>
      <c r="Q169" s="566"/>
      <c r="R169" s="566"/>
      <c r="S169" s="567"/>
      <c r="T169" s="170" t="s">
        <v>18</v>
      </c>
      <c r="U169" s="115"/>
      <c r="V169" s="116"/>
      <c r="W169" s="102"/>
      <c r="X169" s="103"/>
      <c r="Y169" s="103"/>
      <c r="Z169" s="103"/>
      <c r="AA169" s="103"/>
      <c r="AB169" s="103"/>
      <c r="AC169" s="104"/>
      <c r="AD169" s="102"/>
      <c r="AE169" s="103"/>
      <c r="AF169" s="103"/>
      <c r="AG169" s="103"/>
      <c r="AH169" s="103"/>
      <c r="AI169" s="103"/>
      <c r="AJ169" s="104"/>
      <c r="AK169" s="102"/>
      <c r="AL169" s="103"/>
      <c r="AM169" s="103"/>
      <c r="AN169" s="103"/>
      <c r="AO169" s="103"/>
      <c r="AP169" s="103"/>
      <c r="AQ169" s="104"/>
      <c r="AR169" s="102"/>
      <c r="AS169" s="103"/>
      <c r="AT169" s="103"/>
      <c r="AU169" s="103"/>
      <c r="AV169" s="103"/>
      <c r="AW169" s="103"/>
      <c r="AX169" s="104"/>
      <c r="AY169" s="102"/>
      <c r="AZ169" s="103"/>
      <c r="BA169" s="105"/>
      <c r="BB169" s="571"/>
      <c r="BC169" s="572"/>
      <c r="BD169" s="573"/>
      <c r="BE169" s="574"/>
      <c r="BF169" s="575"/>
      <c r="BG169" s="576"/>
      <c r="BH169" s="576"/>
      <c r="BI169" s="576"/>
      <c r="BJ169" s="577"/>
    </row>
    <row r="170" spans="2:62" ht="20.25" customHeight="1" x14ac:dyDescent="0.4">
      <c r="B170" s="606"/>
      <c r="C170" s="607"/>
      <c r="D170" s="608"/>
      <c r="E170" s="181"/>
      <c r="F170" s="182">
        <f>C169</f>
        <v>0</v>
      </c>
      <c r="G170" s="181"/>
      <c r="H170" s="182">
        <f>I169</f>
        <v>0</v>
      </c>
      <c r="I170" s="609"/>
      <c r="J170" s="610"/>
      <c r="K170" s="611"/>
      <c r="L170" s="612"/>
      <c r="M170" s="612"/>
      <c r="N170" s="608"/>
      <c r="O170" s="565"/>
      <c r="P170" s="566"/>
      <c r="Q170" s="566"/>
      <c r="R170" s="566"/>
      <c r="S170" s="567"/>
      <c r="T170" s="171" t="s">
        <v>132</v>
      </c>
      <c r="U170" s="117"/>
      <c r="V170" s="172"/>
      <c r="W170" s="159" t="str">
        <f>IF(W169="","",VLOOKUP(W169,'様式9-② シフト記号表'!$C$6:$L$47,10,FALSE))</f>
        <v/>
      </c>
      <c r="X170" s="160" t="str">
        <f>IF(X169="","",VLOOKUP(X169,'様式9-② シフト記号表'!$C$6:$L$47,10,FALSE))</f>
        <v/>
      </c>
      <c r="Y170" s="160" t="str">
        <f>IF(Y169="","",VLOOKUP(Y169,'様式9-② シフト記号表'!$C$6:$L$47,10,FALSE))</f>
        <v/>
      </c>
      <c r="Z170" s="160" t="str">
        <f>IF(Z169="","",VLOOKUP(Z169,'様式9-② シフト記号表'!$C$6:$L$47,10,FALSE))</f>
        <v/>
      </c>
      <c r="AA170" s="160" t="str">
        <f>IF(AA169="","",VLOOKUP(AA169,'様式9-② シフト記号表'!$C$6:$L$47,10,FALSE))</f>
        <v/>
      </c>
      <c r="AB170" s="160" t="str">
        <f>IF(AB169="","",VLOOKUP(AB169,'様式9-② シフト記号表'!$C$6:$L$47,10,FALSE))</f>
        <v/>
      </c>
      <c r="AC170" s="161" t="str">
        <f>IF(AC169="","",VLOOKUP(AC169,'様式9-② シフト記号表'!$C$6:$L$47,10,FALSE))</f>
        <v/>
      </c>
      <c r="AD170" s="159" t="str">
        <f>IF(AD169="","",VLOOKUP(AD169,'様式9-② シフト記号表'!$C$6:$L$47,10,FALSE))</f>
        <v/>
      </c>
      <c r="AE170" s="160" t="str">
        <f>IF(AE169="","",VLOOKUP(AE169,'様式9-② シフト記号表'!$C$6:$L$47,10,FALSE))</f>
        <v/>
      </c>
      <c r="AF170" s="160" t="str">
        <f>IF(AF169="","",VLOOKUP(AF169,'様式9-② シフト記号表'!$C$6:$L$47,10,FALSE))</f>
        <v/>
      </c>
      <c r="AG170" s="160" t="str">
        <f>IF(AG169="","",VLOOKUP(AG169,'様式9-② シフト記号表'!$C$6:$L$47,10,FALSE))</f>
        <v/>
      </c>
      <c r="AH170" s="160" t="str">
        <f>IF(AH169="","",VLOOKUP(AH169,'様式9-② シフト記号表'!$C$6:$L$47,10,FALSE))</f>
        <v/>
      </c>
      <c r="AI170" s="160" t="str">
        <f>IF(AI169="","",VLOOKUP(AI169,'様式9-② シフト記号表'!$C$6:$L$47,10,FALSE))</f>
        <v/>
      </c>
      <c r="AJ170" s="161" t="str">
        <f>IF(AJ169="","",VLOOKUP(AJ169,'様式9-② シフト記号表'!$C$6:$L$47,10,FALSE))</f>
        <v/>
      </c>
      <c r="AK170" s="159" t="str">
        <f>IF(AK169="","",VLOOKUP(AK169,'様式9-② シフト記号表'!$C$6:$L$47,10,FALSE))</f>
        <v/>
      </c>
      <c r="AL170" s="160" t="str">
        <f>IF(AL169="","",VLOOKUP(AL169,'様式9-② シフト記号表'!$C$6:$L$47,10,FALSE))</f>
        <v/>
      </c>
      <c r="AM170" s="160" t="str">
        <f>IF(AM169="","",VLOOKUP(AM169,'様式9-② シフト記号表'!$C$6:$L$47,10,FALSE))</f>
        <v/>
      </c>
      <c r="AN170" s="160" t="str">
        <f>IF(AN169="","",VLOOKUP(AN169,'様式9-② シフト記号表'!$C$6:$L$47,10,FALSE))</f>
        <v/>
      </c>
      <c r="AO170" s="160" t="str">
        <f>IF(AO169="","",VLOOKUP(AO169,'様式9-② シフト記号表'!$C$6:$L$47,10,FALSE))</f>
        <v/>
      </c>
      <c r="AP170" s="160" t="str">
        <f>IF(AP169="","",VLOOKUP(AP169,'様式9-② シフト記号表'!$C$6:$L$47,10,FALSE))</f>
        <v/>
      </c>
      <c r="AQ170" s="161" t="str">
        <f>IF(AQ169="","",VLOOKUP(AQ169,'様式9-② シフト記号表'!$C$6:$L$47,10,FALSE))</f>
        <v/>
      </c>
      <c r="AR170" s="159" t="str">
        <f>IF(AR169="","",VLOOKUP(AR169,'様式9-② シフト記号表'!$C$6:$L$47,10,FALSE))</f>
        <v/>
      </c>
      <c r="AS170" s="160" t="str">
        <f>IF(AS169="","",VLOOKUP(AS169,'様式9-② シフト記号表'!$C$6:$L$47,10,FALSE))</f>
        <v/>
      </c>
      <c r="AT170" s="160" t="str">
        <f>IF(AT169="","",VLOOKUP(AT169,'様式9-② シフト記号表'!$C$6:$L$47,10,FALSE))</f>
        <v/>
      </c>
      <c r="AU170" s="160" t="str">
        <f>IF(AU169="","",VLOOKUP(AU169,'様式9-② シフト記号表'!$C$6:$L$47,10,FALSE))</f>
        <v/>
      </c>
      <c r="AV170" s="160" t="str">
        <f>IF(AV169="","",VLOOKUP(AV169,'様式9-② シフト記号表'!$C$6:$L$47,10,FALSE))</f>
        <v/>
      </c>
      <c r="AW170" s="160" t="str">
        <f>IF(AW169="","",VLOOKUP(AW169,'様式9-② シフト記号表'!$C$6:$L$47,10,FALSE))</f>
        <v/>
      </c>
      <c r="AX170" s="161" t="str">
        <f>IF(AX169="","",VLOOKUP(AX169,'様式9-② シフト記号表'!$C$6:$L$47,10,FALSE))</f>
        <v/>
      </c>
      <c r="AY170" s="159" t="str">
        <f>IF(AY169="","",VLOOKUP(AY169,'様式9-② シフト記号表'!$C$6:$L$47,10,FALSE))</f>
        <v/>
      </c>
      <c r="AZ170" s="160" t="str">
        <f>IF(AZ169="","",VLOOKUP(AZ169,'様式9-② シフト記号表'!$C$6:$L$47,10,FALSE))</f>
        <v/>
      </c>
      <c r="BA170" s="160" t="str">
        <f>IF(BA169="","",VLOOKUP(BA169,'様式9-② シフト記号表'!$C$6:$L$47,10,FALSE))</f>
        <v/>
      </c>
      <c r="BB170" s="603">
        <f>IF($BE$3="４週",SUM(W170:AX170),IF($BE$3="暦月",SUM(W170:BA170),""))</f>
        <v>0</v>
      </c>
      <c r="BC170" s="604"/>
      <c r="BD170" s="605">
        <f>IF($BE$3="４週",BB170/4,IF($BE$3="暦月",(BB170/($BE$8/7)),""))</f>
        <v>0</v>
      </c>
      <c r="BE170" s="604"/>
      <c r="BF170" s="600"/>
      <c r="BG170" s="601"/>
      <c r="BH170" s="601"/>
      <c r="BI170" s="601"/>
      <c r="BJ170" s="602"/>
    </row>
    <row r="171" spans="2:62" ht="20.25" customHeight="1" x14ac:dyDescent="0.4">
      <c r="B171" s="586">
        <f>B169+1</f>
        <v>78</v>
      </c>
      <c r="C171" s="588"/>
      <c r="D171" s="589"/>
      <c r="E171" s="149"/>
      <c r="F171" s="150"/>
      <c r="G171" s="149"/>
      <c r="H171" s="150"/>
      <c r="I171" s="592"/>
      <c r="J171" s="593"/>
      <c r="K171" s="596"/>
      <c r="L171" s="597"/>
      <c r="M171" s="597"/>
      <c r="N171" s="589"/>
      <c r="O171" s="565"/>
      <c r="P171" s="566"/>
      <c r="Q171" s="566"/>
      <c r="R171" s="566"/>
      <c r="S171" s="567"/>
      <c r="T171" s="170" t="s">
        <v>18</v>
      </c>
      <c r="U171" s="115"/>
      <c r="V171" s="116"/>
      <c r="W171" s="102"/>
      <c r="X171" s="103"/>
      <c r="Y171" s="103"/>
      <c r="Z171" s="103"/>
      <c r="AA171" s="103"/>
      <c r="AB171" s="103"/>
      <c r="AC171" s="104"/>
      <c r="AD171" s="102"/>
      <c r="AE171" s="103"/>
      <c r="AF171" s="103"/>
      <c r="AG171" s="103"/>
      <c r="AH171" s="103"/>
      <c r="AI171" s="103"/>
      <c r="AJ171" s="104"/>
      <c r="AK171" s="102"/>
      <c r="AL171" s="103"/>
      <c r="AM171" s="103"/>
      <c r="AN171" s="103"/>
      <c r="AO171" s="103"/>
      <c r="AP171" s="103"/>
      <c r="AQ171" s="104"/>
      <c r="AR171" s="102"/>
      <c r="AS171" s="103"/>
      <c r="AT171" s="103"/>
      <c r="AU171" s="103"/>
      <c r="AV171" s="103"/>
      <c r="AW171" s="103"/>
      <c r="AX171" s="104"/>
      <c r="AY171" s="102"/>
      <c r="AZ171" s="103"/>
      <c r="BA171" s="105"/>
      <c r="BB171" s="571"/>
      <c r="BC171" s="572"/>
      <c r="BD171" s="573"/>
      <c r="BE171" s="574"/>
      <c r="BF171" s="575"/>
      <c r="BG171" s="576"/>
      <c r="BH171" s="576"/>
      <c r="BI171" s="576"/>
      <c r="BJ171" s="577"/>
    </row>
    <row r="172" spans="2:62" ht="20.25" customHeight="1" x14ac:dyDescent="0.4">
      <c r="B172" s="606"/>
      <c r="C172" s="607"/>
      <c r="D172" s="608"/>
      <c r="E172" s="181"/>
      <c r="F172" s="182">
        <f>C171</f>
        <v>0</v>
      </c>
      <c r="G172" s="181"/>
      <c r="H172" s="182">
        <f>I171</f>
        <v>0</v>
      </c>
      <c r="I172" s="609"/>
      <c r="J172" s="610"/>
      <c r="K172" s="611"/>
      <c r="L172" s="612"/>
      <c r="M172" s="612"/>
      <c r="N172" s="608"/>
      <c r="O172" s="565"/>
      <c r="P172" s="566"/>
      <c r="Q172" s="566"/>
      <c r="R172" s="566"/>
      <c r="S172" s="567"/>
      <c r="T172" s="171" t="s">
        <v>132</v>
      </c>
      <c r="U172" s="117"/>
      <c r="V172" s="172"/>
      <c r="W172" s="159" t="str">
        <f>IF(W171="","",VLOOKUP(W171,'様式9-② シフト記号表'!$C$6:$L$47,10,FALSE))</f>
        <v/>
      </c>
      <c r="X172" s="160" t="str">
        <f>IF(X171="","",VLOOKUP(X171,'様式9-② シフト記号表'!$C$6:$L$47,10,FALSE))</f>
        <v/>
      </c>
      <c r="Y172" s="160" t="str">
        <f>IF(Y171="","",VLOOKUP(Y171,'様式9-② シフト記号表'!$C$6:$L$47,10,FALSE))</f>
        <v/>
      </c>
      <c r="Z172" s="160" t="str">
        <f>IF(Z171="","",VLOOKUP(Z171,'様式9-② シフト記号表'!$C$6:$L$47,10,FALSE))</f>
        <v/>
      </c>
      <c r="AA172" s="160" t="str">
        <f>IF(AA171="","",VLOOKUP(AA171,'様式9-② シフト記号表'!$C$6:$L$47,10,FALSE))</f>
        <v/>
      </c>
      <c r="AB172" s="160" t="str">
        <f>IF(AB171="","",VLOOKUP(AB171,'様式9-② シフト記号表'!$C$6:$L$47,10,FALSE))</f>
        <v/>
      </c>
      <c r="AC172" s="161" t="str">
        <f>IF(AC171="","",VLOOKUP(AC171,'様式9-② シフト記号表'!$C$6:$L$47,10,FALSE))</f>
        <v/>
      </c>
      <c r="AD172" s="159" t="str">
        <f>IF(AD171="","",VLOOKUP(AD171,'様式9-② シフト記号表'!$C$6:$L$47,10,FALSE))</f>
        <v/>
      </c>
      <c r="AE172" s="160" t="str">
        <f>IF(AE171="","",VLOOKUP(AE171,'様式9-② シフト記号表'!$C$6:$L$47,10,FALSE))</f>
        <v/>
      </c>
      <c r="AF172" s="160" t="str">
        <f>IF(AF171="","",VLOOKUP(AF171,'様式9-② シフト記号表'!$C$6:$L$47,10,FALSE))</f>
        <v/>
      </c>
      <c r="AG172" s="160" t="str">
        <f>IF(AG171="","",VLOOKUP(AG171,'様式9-② シフト記号表'!$C$6:$L$47,10,FALSE))</f>
        <v/>
      </c>
      <c r="AH172" s="160" t="str">
        <f>IF(AH171="","",VLOOKUP(AH171,'様式9-② シフト記号表'!$C$6:$L$47,10,FALSE))</f>
        <v/>
      </c>
      <c r="AI172" s="160" t="str">
        <f>IF(AI171="","",VLOOKUP(AI171,'様式9-② シフト記号表'!$C$6:$L$47,10,FALSE))</f>
        <v/>
      </c>
      <c r="AJ172" s="161" t="str">
        <f>IF(AJ171="","",VLOOKUP(AJ171,'様式9-② シフト記号表'!$C$6:$L$47,10,FALSE))</f>
        <v/>
      </c>
      <c r="AK172" s="159" t="str">
        <f>IF(AK171="","",VLOOKUP(AK171,'様式9-② シフト記号表'!$C$6:$L$47,10,FALSE))</f>
        <v/>
      </c>
      <c r="AL172" s="160" t="str">
        <f>IF(AL171="","",VLOOKUP(AL171,'様式9-② シフト記号表'!$C$6:$L$47,10,FALSE))</f>
        <v/>
      </c>
      <c r="AM172" s="160" t="str">
        <f>IF(AM171="","",VLOOKUP(AM171,'様式9-② シフト記号表'!$C$6:$L$47,10,FALSE))</f>
        <v/>
      </c>
      <c r="AN172" s="160" t="str">
        <f>IF(AN171="","",VLOOKUP(AN171,'様式9-② シフト記号表'!$C$6:$L$47,10,FALSE))</f>
        <v/>
      </c>
      <c r="AO172" s="160" t="str">
        <f>IF(AO171="","",VLOOKUP(AO171,'様式9-② シフト記号表'!$C$6:$L$47,10,FALSE))</f>
        <v/>
      </c>
      <c r="AP172" s="160" t="str">
        <f>IF(AP171="","",VLOOKUP(AP171,'様式9-② シフト記号表'!$C$6:$L$47,10,FALSE))</f>
        <v/>
      </c>
      <c r="AQ172" s="161" t="str">
        <f>IF(AQ171="","",VLOOKUP(AQ171,'様式9-② シフト記号表'!$C$6:$L$47,10,FALSE))</f>
        <v/>
      </c>
      <c r="AR172" s="159" t="str">
        <f>IF(AR171="","",VLOOKUP(AR171,'様式9-② シフト記号表'!$C$6:$L$47,10,FALSE))</f>
        <v/>
      </c>
      <c r="AS172" s="160" t="str">
        <f>IF(AS171="","",VLOOKUP(AS171,'様式9-② シフト記号表'!$C$6:$L$47,10,FALSE))</f>
        <v/>
      </c>
      <c r="AT172" s="160" t="str">
        <f>IF(AT171="","",VLOOKUP(AT171,'様式9-② シフト記号表'!$C$6:$L$47,10,FALSE))</f>
        <v/>
      </c>
      <c r="AU172" s="160" t="str">
        <f>IF(AU171="","",VLOOKUP(AU171,'様式9-② シフト記号表'!$C$6:$L$47,10,FALSE))</f>
        <v/>
      </c>
      <c r="AV172" s="160" t="str">
        <f>IF(AV171="","",VLOOKUP(AV171,'様式9-② シフト記号表'!$C$6:$L$47,10,FALSE))</f>
        <v/>
      </c>
      <c r="AW172" s="160" t="str">
        <f>IF(AW171="","",VLOOKUP(AW171,'様式9-② シフト記号表'!$C$6:$L$47,10,FALSE))</f>
        <v/>
      </c>
      <c r="AX172" s="161" t="str">
        <f>IF(AX171="","",VLOOKUP(AX171,'様式9-② シフト記号表'!$C$6:$L$47,10,FALSE))</f>
        <v/>
      </c>
      <c r="AY172" s="159" t="str">
        <f>IF(AY171="","",VLOOKUP(AY171,'様式9-② シフト記号表'!$C$6:$L$47,10,FALSE))</f>
        <v/>
      </c>
      <c r="AZ172" s="160" t="str">
        <f>IF(AZ171="","",VLOOKUP(AZ171,'様式9-② シフト記号表'!$C$6:$L$47,10,FALSE))</f>
        <v/>
      </c>
      <c r="BA172" s="160" t="str">
        <f>IF(BA171="","",VLOOKUP(BA171,'様式9-② シフト記号表'!$C$6:$L$47,10,FALSE))</f>
        <v/>
      </c>
      <c r="BB172" s="603">
        <f>IF($BE$3="４週",SUM(W172:AX172),IF($BE$3="暦月",SUM(W172:BA172),""))</f>
        <v>0</v>
      </c>
      <c r="BC172" s="604"/>
      <c r="BD172" s="605">
        <f>IF($BE$3="４週",BB172/4,IF($BE$3="暦月",(BB172/($BE$8/7)),""))</f>
        <v>0</v>
      </c>
      <c r="BE172" s="604"/>
      <c r="BF172" s="600"/>
      <c r="BG172" s="601"/>
      <c r="BH172" s="601"/>
      <c r="BI172" s="601"/>
      <c r="BJ172" s="602"/>
    </row>
    <row r="173" spans="2:62" ht="20.25" customHeight="1" x14ac:dyDescent="0.4">
      <c r="B173" s="586">
        <f>B171+1</f>
        <v>79</v>
      </c>
      <c r="C173" s="588"/>
      <c r="D173" s="589"/>
      <c r="E173" s="149"/>
      <c r="F173" s="150"/>
      <c r="G173" s="149"/>
      <c r="H173" s="150"/>
      <c r="I173" s="592"/>
      <c r="J173" s="593"/>
      <c r="K173" s="596"/>
      <c r="L173" s="597"/>
      <c r="M173" s="597"/>
      <c r="N173" s="589"/>
      <c r="O173" s="565"/>
      <c r="P173" s="566"/>
      <c r="Q173" s="566"/>
      <c r="R173" s="566"/>
      <c r="S173" s="567"/>
      <c r="T173" s="170" t="s">
        <v>18</v>
      </c>
      <c r="U173" s="115"/>
      <c r="V173" s="116"/>
      <c r="W173" s="102"/>
      <c r="X173" s="103"/>
      <c r="Y173" s="103"/>
      <c r="Z173" s="103"/>
      <c r="AA173" s="103"/>
      <c r="AB173" s="103"/>
      <c r="AC173" s="104"/>
      <c r="AD173" s="102"/>
      <c r="AE173" s="103"/>
      <c r="AF173" s="103"/>
      <c r="AG173" s="103"/>
      <c r="AH173" s="103"/>
      <c r="AI173" s="103"/>
      <c r="AJ173" s="104"/>
      <c r="AK173" s="102"/>
      <c r="AL173" s="103"/>
      <c r="AM173" s="103"/>
      <c r="AN173" s="103"/>
      <c r="AO173" s="103"/>
      <c r="AP173" s="103"/>
      <c r="AQ173" s="104"/>
      <c r="AR173" s="102"/>
      <c r="AS173" s="103"/>
      <c r="AT173" s="103"/>
      <c r="AU173" s="103"/>
      <c r="AV173" s="103"/>
      <c r="AW173" s="103"/>
      <c r="AX173" s="104"/>
      <c r="AY173" s="102"/>
      <c r="AZ173" s="103"/>
      <c r="BA173" s="105"/>
      <c r="BB173" s="571"/>
      <c r="BC173" s="572"/>
      <c r="BD173" s="573"/>
      <c r="BE173" s="574"/>
      <c r="BF173" s="575"/>
      <c r="BG173" s="576"/>
      <c r="BH173" s="576"/>
      <c r="BI173" s="576"/>
      <c r="BJ173" s="577"/>
    </row>
    <row r="174" spans="2:62" ht="20.25" customHeight="1" x14ac:dyDescent="0.4">
      <c r="B174" s="606"/>
      <c r="C174" s="607"/>
      <c r="D174" s="608"/>
      <c r="E174" s="181"/>
      <c r="F174" s="182">
        <f>C173</f>
        <v>0</v>
      </c>
      <c r="G174" s="181"/>
      <c r="H174" s="182">
        <f>I173</f>
        <v>0</v>
      </c>
      <c r="I174" s="609"/>
      <c r="J174" s="610"/>
      <c r="K174" s="611"/>
      <c r="L174" s="612"/>
      <c r="M174" s="612"/>
      <c r="N174" s="608"/>
      <c r="O174" s="565"/>
      <c r="P174" s="566"/>
      <c r="Q174" s="566"/>
      <c r="R174" s="566"/>
      <c r="S174" s="567"/>
      <c r="T174" s="171" t="s">
        <v>132</v>
      </c>
      <c r="U174" s="117"/>
      <c r="V174" s="172"/>
      <c r="W174" s="159" t="str">
        <f>IF(W173="","",VLOOKUP(W173,'様式9-② シフト記号表'!$C$6:$L$47,10,FALSE))</f>
        <v/>
      </c>
      <c r="X174" s="160" t="str">
        <f>IF(X173="","",VLOOKUP(X173,'様式9-② シフト記号表'!$C$6:$L$47,10,FALSE))</f>
        <v/>
      </c>
      <c r="Y174" s="160" t="str">
        <f>IF(Y173="","",VLOOKUP(Y173,'様式9-② シフト記号表'!$C$6:$L$47,10,FALSE))</f>
        <v/>
      </c>
      <c r="Z174" s="160" t="str">
        <f>IF(Z173="","",VLOOKUP(Z173,'様式9-② シフト記号表'!$C$6:$L$47,10,FALSE))</f>
        <v/>
      </c>
      <c r="AA174" s="160" t="str">
        <f>IF(AA173="","",VLOOKUP(AA173,'様式9-② シフト記号表'!$C$6:$L$47,10,FALSE))</f>
        <v/>
      </c>
      <c r="AB174" s="160" t="str">
        <f>IF(AB173="","",VLOOKUP(AB173,'様式9-② シフト記号表'!$C$6:$L$47,10,FALSE))</f>
        <v/>
      </c>
      <c r="AC174" s="161" t="str">
        <f>IF(AC173="","",VLOOKUP(AC173,'様式9-② シフト記号表'!$C$6:$L$47,10,FALSE))</f>
        <v/>
      </c>
      <c r="AD174" s="159" t="str">
        <f>IF(AD173="","",VLOOKUP(AD173,'様式9-② シフト記号表'!$C$6:$L$47,10,FALSE))</f>
        <v/>
      </c>
      <c r="AE174" s="160" t="str">
        <f>IF(AE173="","",VLOOKUP(AE173,'様式9-② シフト記号表'!$C$6:$L$47,10,FALSE))</f>
        <v/>
      </c>
      <c r="AF174" s="160" t="str">
        <f>IF(AF173="","",VLOOKUP(AF173,'様式9-② シフト記号表'!$C$6:$L$47,10,FALSE))</f>
        <v/>
      </c>
      <c r="AG174" s="160" t="str">
        <f>IF(AG173="","",VLOOKUP(AG173,'様式9-② シフト記号表'!$C$6:$L$47,10,FALSE))</f>
        <v/>
      </c>
      <c r="AH174" s="160" t="str">
        <f>IF(AH173="","",VLOOKUP(AH173,'様式9-② シフト記号表'!$C$6:$L$47,10,FALSE))</f>
        <v/>
      </c>
      <c r="AI174" s="160" t="str">
        <f>IF(AI173="","",VLOOKUP(AI173,'様式9-② シフト記号表'!$C$6:$L$47,10,FALSE))</f>
        <v/>
      </c>
      <c r="AJ174" s="161" t="str">
        <f>IF(AJ173="","",VLOOKUP(AJ173,'様式9-② シフト記号表'!$C$6:$L$47,10,FALSE))</f>
        <v/>
      </c>
      <c r="AK174" s="159" t="str">
        <f>IF(AK173="","",VLOOKUP(AK173,'様式9-② シフト記号表'!$C$6:$L$47,10,FALSE))</f>
        <v/>
      </c>
      <c r="AL174" s="160" t="str">
        <f>IF(AL173="","",VLOOKUP(AL173,'様式9-② シフト記号表'!$C$6:$L$47,10,FALSE))</f>
        <v/>
      </c>
      <c r="AM174" s="160" t="str">
        <f>IF(AM173="","",VLOOKUP(AM173,'様式9-② シフト記号表'!$C$6:$L$47,10,FALSE))</f>
        <v/>
      </c>
      <c r="AN174" s="160" t="str">
        <f>IF(AN173="","",VLOOKUP(AN173,'様式9-② シフト記号表'!$C$6:$L$47,10,FALSE))</f>
        <v/>
      </c>
      <c r="AO174" s="160" t="str">
        <f>IF(AO173="","",VLOOKUP(AO173,'様式9-② シフト記号表'!$C$6:$L$47,10,FALSE))</f>
        <v/>
      </c>
      <c r="AP174" s="160" t="str">
        <f>IF(AP173="","",VLOOKUP(AP173,'様式9-② シフト記号表'!$C$6:$L$47,10,FALSE))</f>
        <v/>
      </c>
      <c r="AQ174" s="161" t="str">
        <f>IF(AQ173="","",VLOOKUP(AQ173,'様式9-② シフト記号表'!$C$6:$L$47,10,FALSE))</f>
        <v/>
      </c>
      <c r="AR174" s="159" t="str">
        <f>IF(AR173="","",VLOOKUP(AR173,'様式9-② シフト記号表'!$C$6:$L$47,10,FALSE))</f>
        <v/>
      </c>
      <c r="AS174" s="160" t="str">
        <f>IF(AS173="","",VLOOKUP(AS173,'様式9-② シフト記号表'!$C$6:$L$47,10,FALSE))</f>
        <v/>
      </c>
      <c r="AT174" s="160" t="str">
        <f>IF(AT173="","",VLOOKUP(AT173,'様式9-② シフト記号表'!$C$6:$L$47,10,FALSE))</f>
        <v/>
      </c>
      <c r="AU174" s="160" t="str">
        <f>IF(AU173="","",VLOOKUP(AU173,'様式9-② シフト記号表'!$C$6:$L$47,10,FALSE))</f>
        <v/>
      </c>
      <c r="AV174" s="160" t="str">
        <f>IF(AV173="","",VLOOKUP(AV173,'様式9-② シフト記号表'!$C$6:$L$47,10,FALSE))</f>
        <v/>
      </c>
      <c r="AW174" s="160" t="str">
        <f>IF(AW173="","",VLOOKUP(AW173,'様式9-② シフト記号表'!$C$6:$L$47,10,FALSE))</f>
        <v/>
      </c>
      <c r="AX174" s="161" t="str">
        <f>IF(AX173="","",VLOOKUP(AX173,'様式9-② シフト記号表'!$C$6:$L$47,10,FALSE))</f>
        <v/>
      </c>
      <c r="AY174" s="159" t="str">
        <f>IF(AY173="","",VLOOKUP(AY173,'様式9-② シフト記号表'!$C$6:$L$47,10,FALSE))</f>
        <v/>
      </c>
      <c r="AZ174" s="160" t="str">
        <f>IF(AZ173="","",VLOOKUP(AZ173,'様式9-② シフト記号表'!$C$6:$L$47,10,FALSE))</f>
        <v/>
      </c>
      <c r="BA174" s="160" t="str">
        <f>IF(BA173="","",VLOOKUP(BA173,'様式9-② シフト記号表'!$C$6:$L$47,10,FALSE))</f>
        <v/>
      </c>
      <c r="BB174" s="603">
        <f>IF($BE$3="４週",SUM(W174:AX174),IF($BE$3="暦月",SUM(W174:BA174),""))</f>
        <v>0</v>
      </c>
      <c r="BC174" s="604"/>
      <c r="BD174" s="605">
        <f>IF($BE$3="４週",BB174/4,IF($BE$3="暦月",(BB174/($BE$8/7)),""))</f>
        <v>0</v>
      </c>
      <c r="BE174" s="604"/>
      <c r="BF174" s="600"/>
      <c r="BG174" s="601"/>
      <c r="BH174" s="601"/>
      <c r="BI174" s="601"/>
      <c r="BJ174" s="602"/>
    </row>
    <row r="175" spans="2:62" ht="20.25" customHeight="1" x14ac:dyDescent="0.4">
      <c r="B175" s="586">
        <f>B173+1</f>
        <v>80</v>
      </c>
      <c r="C175" s="588"/>
      <c r="D175" s="589"/>
      <c r="E175" s="149"/>
      <c r="F175" s="150"/>
      <c r="G175" s="149"/>
      <c r="H175" s="150"/>
      <c r="I175" s="592"/>
      <c r="J175" s="593"/>
      <c r="K175" s="596"/>
      <c r="L175" s="597"/>
      <c r="M175" s="597"/>
      <c r="N175" s="589"/>
      <c r="O175" s="565"/>
      <c r="P175" s="566"/>
      <c r="Q175" s="566"/>
      <c r="R175" s="566"/>
      <c r="S175" s="567"/>
      <c r="T175" s="170" t="s">
        <v>18</v>
      </c>
      <c r="U175" s="115"/>
      <c r="V175" s="116"/>
      <c r="W175" s="102"/>
      <c r="X175" s="103"/>
      <c r="Y175" s="103"/>
      <c r="Z175" s="103"/>
      <c r="AA175" s="103"/>
      <c r="AB175" s="103"/>
      <c r="AC175" s="104"/>
      <c r="AD175" s="102"/>
      <c r="AE175" s="103"/>
      <c r="AF175" s="103"/>
      <c r="AG175" s="103"/>
      <c r="AH175" s="103"/>
      <c r="AI175" s="103"/>
      <c r="AJ175" s="104"/>
      <c r="AK175" s="102"/>
      <c r="AL175" s="103"/>
      <c r="AM175" s="103"/>
      <c r="AN175" s="103"/>
      <c r="AO175" s="103"/>
      <c r="AP175" s="103"/>
      <c r="AQ175" s="104"/>
      <c r="AR175" s="102"/>
      <c r="AS175" s="103"/>
      <c r="AT175" s="103"/>
      <c r="AU175" s="103"/>
      <c r="AV175" s="103"/>
      <c r="AW175" s="103"/>
      <c r="AX175" s="104"/>
      <c r="AY175" s="102"/>
      <c r="AZ175" s="103"/>
      <c r="BA175" s="105"/>
      <c r="BB175" s="571"/>
      <c r="BC175" s="572"/>
      <c r="BD175" s="573"/>
      <c r="BE175" s="574"/>
      <c r="BF175" s="575"/>
      <c r="BG175" s="576"/>
      <c r="BH175" s="576"/>
      <c r="BI175" s="576"/>
      <c r="BJ175" s="577"/>
    </row>
    <row r="176" spans="2:62" ht="20.25" customHeight="1" x14ac:dyDescent="0.4">
      <c r="B176" s="606"/>
      <c r="C176" s="607"/>
      <c r="D176" s="608"/>
      <c r="E176" s="181"/>
      <c r="F176" s="182">
        <f>C175</f>
        <v>0</v>
      </c>
      <c r="G176" s="181"/>
      <c r="H176" s="182">
        <f>I175</f>
        <v>0</v>
      </c>
      <c r="I176" s="609"/>
      <c r="J176" s="610"/>
      <c r="K176" s="611"/>
      <c r="L176" s="612"/>
      <c r="M176" s="612"/>
      <c r="N176" s="608"/>
      <c r="O176" s="565"/>
      <c r="P176" s="566"/>
      <c r="Q176" s="566"/>
      <c r="R176" s="566"/>
      <c r="S176" s="567"/>
      <c r="T176" s="171" t="s">
        <v>132</v>
      </c>
      <c r="U176" s="117"/>
      <c r="V176" s="172"/>
      <c r="W176" s="159" t="str">
        <f>IF(W175="","",VLOOKUP(W175,'様式9-② シフト記号表'!$C$6:$L$47,10,FALSE))</f>
        <v/>
      </c>
      <c r="X176" s="160" t="str">
        <f>IF(X175="","",VLOOKUP(X175,'様式9-② シフト記号表'!$C$6:$L$47,10,FALSE))</f>
        <v/>
      </c>
      <c r="Y176" s="160" t="str">
        <f>IF(Y175="","",VLOOKUP(Y175,'様式9-② シフト記号表'!$C$6:$L$47,10,FALSE))</f>
        <v/>
      </c>
      <c r="Z176" s="160" t="str">
        <f>IF(Z175="","",VLOOKUP(Z175,'様式9-② シフト記号表'!$C$6:$L$47,10,FALSE))</f>
        <v/>
      </c>
      <c r="AA176" s="160" t="str">
        <f>IF(AA175="","",VLOOKUP(AA175,'様式9-② シフト記号表'!$C$6:$L$47,10,FALSE))</f>
        <v/>
      </c>
      <c r="AB176" s="160" t="str">
        <f>IF(AB175="","",VLOOKUP(AB175,'様式9-② シフト記号表'!$C$6:$L$47,10,FALSE))</f>
        <v/>
      </c>
      <c r="AC176" s="161" t="str">
        <f>IF(AC175="","",VLOOKUP(AC175,'様式9-② シフト記号表'!$C$6:$L$47,10,FALSE))</f>
        <v/>
      </c>
      <c r="AD176" s="159" t="str">
        <f>IF(AD175="","",VLOOKUP(AD175,'様式9-② シフト記号表'!$C$6:$L$47,10,FALSE))</f>
        <v/>
      </c>
      <c r="AE176" s="160" t="str">
        <f>IF(AE175="","",VLOOKUP(AE175,'様式9-② シフト記号表'!$C$6:$L$47,10,FALSE))</f>
        <v/>
      </c>
      <c r="AF176" s="160" t="str">
        <f>IF(AF175="","",VLOOKUP(AF175,'様式9-② シフト記号表'!$C$6:$L$47,10,FALSE))</f>
        <v/>
      </c>
      <c r="AG176" s="160" t="str">
        <f>IF(AG175="","",VLOOKUP(AG175,'様式9-② シフト記号表'!$C$6:$L$47,10,FALSE))</f>
        <v/>
      </c>
      <c r="AH176" s="160" t="str">
        <f>IF(AH175="","",VLOOKUP(AH175,'様式9-② シフト記号表'!$C$6:$L$47,10,FALSE))</f>
        <v/>
      </c>
      <c r="AI176" s="160" t="str">
        <f>IF(AI175="","",VLOOKUP(AI175,'様式9-② シフト記号表'!$C$6:$L$47,10,FALSE))</f>
        <v/>
      </c>
      <c r="AJ176" s="161" t="str">
        <f>IF(AJ175="","",VLOOKUP(AJ175,'様式9-② シフト記号表'!$C$6:$L$47,10,FALSE))</f>
        <v/>
      </c>
      <c r="AK176" s="159" t="str">
        <f>IF(AK175="","",VLOOKUP(AK175,'様式9-② シフト記号表'!$C$6:$L$47,10,FALSE))</f>
        <v/>
      </c>
      <c r="AL176" s="160" t="str">
        <f>IF(AL175="","",VLOOKUP(AL175,'様式9-② シフト記号表'!$C$6:$L$47,10,FALSE))</f>
        <v/>
      </c>
      <c r="AM176" s="160" t="str">
        <f>IF(AM175="","",VLOOKUP(AM175,'様式9-② シフト記号表'!$C$6:$L$47,10,FALSE))</f>
        <v/>
      </c>
      <c r="AN176" s="160" t="str">
        <f>IF(AN175="","",VLOOKUP(AN175,'様式9-② シフト記号表'!$C$6:$L$47,10,FALSE))</f>
        <v/>
      </c>
      <c r="AO176" s="160" t="str">
        <f>IF(AO175="","",VLOOKUP(AO175,'様式9-② シフト記号表'!$C$6:$L$47,10,FALSE))</f>
        <v/>
      </c>
      <c r="AP176" s="160" t="str">
        <f>IF(AP175="","",VLOOKUP(AP175,'様式9-② シフト記号表'!$C$6:$L$47,10,FALSE))</f>
        <v/>
      </c>
      <c r="AQ176" s="161" t="str">
        <f>IF(AQ175="","",VLOOKUP(AQ175,'様式9-② シフト記号表'!$C$6:$L$47,10,FALSE))</f>
        <v/>
      </c>
      <c r="AR176" s="159" t="str">
        <f>IF(AR175="","",VLOOKUP(AR175,'様式9-② シフト記号表'!$C$6:$L$47,10,FALSE))</f>
        <v/>
      </c>
      <c r="AS176" s="160" t="str">
        <f>IF(AS175="","",VLOOKUP(AS175,'様式9-② シフト記号表'!$C$6:$L$47,10,FALSE))</f>
        <v/>
      </c>
      <c r="AT176" s="160" t="str">
        <f>IF(AT175="","",VLOOKUP(AT175,'様式9-② シフト記号表'!$C$6:$L$47,10,FALSE))</f>
        <v/>
      </c>
      <c r="AU176" s="160" t="str">
        <f>IF(AU175="","",VLOOKUP(AU175,'様式9-② シフト記号表'!$C$6:$L$47,10,FALSE))</f>
        <v/>
      </c>
      <c r="AV176" s="160" t="str">
        <f>IF(AV175="","",VLOOKUP(AV175,'様式9-② シフト記号表'!$C$6:$L$47,10,FALSE))</f>
        <v/>
      </c>
      <c r="AW176" s="160" t="str">
        <f>IF(AW175="","",VLOOKUP(AW175,'様式9-② シフト記号表'!$C$6:$L$47,10,FALSE))</f>
        <v/>
      </c>
      <c r="AX176" s="161" t="str">
        <f>IF(AX175="","",VLOOKUP(AX175,'様式9-② シフト記号表'!$C$6:$L$47,10,FALSE))</f>
        <v/>
      </c>
      <c r="AY176" s="159" t="str">
        <f>IF(AY175="","",VLOOKUP(AY175,'様式9-② シフト記号表'!$C$6:$L$47,10,FALSE))</f>
        <v/>
      </c>
      <c r="AZ176" s="160" t="str">
        <f>IF(AZ175="","",VLOOKUP(AZ175,'様式9-② シフト記号表'!$C$6:$L$47,10,FALSE))</f>
        <v/>
      </c>
      <c r="BA176" s="160" t="str">
        <f>IF(BA175="","",VLOOKUP(BA175,'様式9-② シフト記号表'!$C$6:$L$47,10,FALSE))</f>
        <v/>
      </c>
      <c r="BB176" s="603">
        <f>IF($BE$3="４週",SUM(W176:AX176),IF($BE$3="暦月",SUM(W176:BA176),""))</f>
        <v>0</v>
      </c>
      <c r="BC176" s="604"/>
      <c r="BD176" s="605">
        <f>IF($BE$3="４週",BB176/4,IF($BE$3="暦月",(BB176/($BE$8/7)),""))</f>
        <v>0</v>
      </c>
      <c r="BE176" s="604"/>
      <c r="BF176" s="600"/>
      <c r="BG176" s="601"/>
      <c r="BH176" s="601"/>
      <c r="BI176" s="601"/>
      <c r="BJ176" s="602"/>
    </row>
    <row r="177" spans="2:62" ht="20.25" customHeight="1" x14ac:dyDescent="0.4">
      <c r="B177" s="586">
        <f>B175+1</f>
        <v>81</v>
      </c>
      <c r="C177" s="588"/>
      <c r="D177" s="589"/>
      <c r="E177" s="149"/>
      <c r="F177" s="150"/>
      <c r="G177" s="149"/>
      <c r="H177" s="150"/>
      <c r="I177" s="592"/>
      <c r="J177" s="593"/>
      <c r="K177" s="596"/>
      <c r="L177" s="597"/>
      <c r="M177" s="597"/>
      <c r="N177" s="589"/>
      <c r="O177" s="565"/>
      <c r="P177" s="566"/>
      <c r="Q177" s="566"/>
      <c r="R177" s="566"/>
      <c r="S177" s="567"/>
      <c r="T177" s="170" t="s">
        <v>18</v>
      </c>
      <c r="U177" s="115"/>
      <c r="V177" s="116"/>
      <c r="W177" s="102"/>
      <c r="X177" s="103"/>
      <c r="Y177" s="103"/>
      <c r="Z177" s="103"/>
      <c r="AA177" s="103"/>
      <c r="AB177" s="103"/>
      <c r="AC177" s="104"/>
      <c r="AD177" s="102"/>
      <c r="AE177" s="103"/>
      <c r="AF177" s="103"/>
      <c r="AG177" s="103"/>
      <c r="AH177" s="103"/>
      <c r="AI177" s="103"/>
      <c r="AJ177" s="104"/>
      <c r="AK177" s="102"/>
      <c r="AL177" s="103"/>
      <c r="AM177" s="103"/>
      <c r="AN177" s="103"/>
      <c r="AO177" s="103"/>
      <c r="AP177" s="103"/>
      <c r="AQ177" s="104"/>
      <c r="AR177" s="102"/>
      <c r="AS177" s="103"/>
      <c r="AT177" s="103"/>
      <c r="AU177" s="103"/>
      <c r="AV177" s="103"/>
      <c r="AW177" s="103"/>
      <c r="AX177" s="104"/>
      <c r="AY177" s="102"/>
      <c r="AZ177" s="103"/>
      <c r="BA177" s="105"/>
      <c r="BB177" s="571"/>
      <c r="BC177" s="572"/>
      <c r="BD177" s="573"/>
      <c r="BE177" s="574"/>
      <c r="BF177" s="575"/>
      <c r="BG177" s="576"/>
      <c r="BH177" s="576"/>
      <c r="BI177" s="576"/>
      <c r="BJ177" s="577"/>
    </row>
    <row r="178" spans="2:62" ht="20.25" customHeight="1" x14ac:dyDescent="0.4">
      <c r="B178" s="606"/>
      <c r="C178" s="607"/>
      <c r="D178" s="608"/>
      <c r="E178" s="181"/>
      <c r="F178" s="182">
        <f>C177</f>
        <v>0</v>
      </c>
      <c r="G178" s="181"/>
      <c r="H178" s="182">
        <f>I177</f>
        <v>0</v>
      </c>
      <c r="I178" s="609"/>
      <c r="J178" s="610"/>
      <c r="K178" s="611"/>
      <c r="L178" s="612"/>
      <c r="M178" s="612"/>
      <c r="N178" s="608"/>
      <c r="O178" s="565"/>
      <c r="P178" s="566"/>
      <c r="Q178" s="566"/>
      <c r="R178" s="566"/>
      <c r="S178" s="567"/>
      <c r="T178" s="171" t="s">
        <v>132</v>
      </c>
      <c r="U178" s="117"/>
      <c r="V178" s="172"/>
      <c r="W178" s="159" t="str">
        <f>IF(W177="","",VLOOKUP(W177,'様式9-② シフト記号表'!$C$6:$L$47,10,FALSE))</f>
        <v/>
      </c>
      <c r="X178" s="160" t="str">
        <f>IF(X177="","",VLOOKUP(X177,'様式9-② シフト記号表'!$C$6:$L$47,10,FALSE))</f>
        <v/>
      </c>
      <c r="Y178" s="160" t="str">
        <f>IF(Y177="","",VLOOKUP(Y177,'様式9-② シフト記号表'!$C$6:$L$47,10,FALSE))</f>
        <v/>
      </c>
      <c r="Z178" s="160" t="str">
        <f>IF(Z177="","",VLOOKUP(Z177,'様式9-② シフト記号表'!$C$6:$L$47,10,FALSE))</f>
        <v/>
      </c>
      <c r="AA178" s="160" t="str">
        <f>IF(AA177="","",VLOOKUP(AA177,'様式9-② シフト記号表'!$C$6:$L$47,10,FALSE))</f>
        <v/>
      </c>
      <c r="AB178" s="160" t="str">
        <f>IF(AB177="","",VLOOKUP(AB177,'様式9-② シフト記号表'!$C$6:$L$47,10,FALSE))</f>
        <v/>
      </c>
      <c r="AC178" s="161" t="str">
        <f>IF(AC177="","",VLOOKUP(AC177,'様式9-② シフト記号表'!$C$6:$L$47,10,FALSE))</f>
        <v/>
      </c>
      <c r="AD178" s="159" t="str">
        <f>IF(AD177="","",VLOOKUP(AD177,'様式9-② シフト記号表'!$C$6:$L$47,10,FALSE))</f>
        <v/>
      </c>
      <c r="AE178" s="160" t="str">
        <f>IF(AE177="","",VLOOKUP(AE177,'様式9-② シフト記号表'!$C$6:$L$47,10,FALSE))</f>
        <v/>
      </c>
      <c r="AF178" s="160" t="str">
        <f>IF(AF177="","",VLOOKUP(AF177,'様式9-② シフト記号表'!$C$6:$L$47,10,FALSE))</f>
        <v/>
      </c>
      <c r="AG178" s="160" t="str">
        <f>IF(AG177="","",VLOOKUP(AG177,'様式9-② シフト記号表'!$C$6:$L$47,10,FALSE))</f>
        <v/>
      </c>
      <c r="AH178" s="160" t="str">
        <f>IF(AH177="","",VLOOKUP(AH177,'様式9-② シフト記号表'!$C$6:$L$47,10,FALSE))</f>
        <v/>
      </c>
      <c r="AI178" s="160" t="str">
        <f>IF(AI177="","",VLOOKUP(AI177,'様式9-② シフト記号表'!$C$6:$L$47,10,FALSE))</f>
        <v/>
      </c>
      <c r="AJ178" s="161" t="str">
        <f>IF(AJ177="","",VLOOKUP(AJ177,'様式9-② シフト記号表'!$C$6:$L$47,10,FALSE))</f>
        <v/>
      </c>
      <c r="AK178" s="159" t="str">
        <f>IF(AK177="","",VLOOKUP(AK177,'様式9-② シフト記号表'!$C$6:$L$47,10,FALSE))</f>
        <v/>
      </c>
      <c r="AL178" s="160" t="str">
        <f>IF(AL177="","",VLOOKUP(AL177,'様式9-② シフト記号表'!$C$6:$L$47,10,FALSE))</f>
        <v/>
      </c>
      <c r="AM178" s="160" t="str">
        <f>IF(AM177="","",VLOOKUP(AM177,'様式9-② シフト記号表'!$C$6:$L$47,10,FALSE))</f>
        <v/>
      </c>
      <c r="AN178" s="160" t="str">
        <f>IF(AN177="","",VLOOKUP(AN177,'様式9-② シフト記号表'!$C$6:$L$47,10,FALSE))</f>
        <v/>
      </c>
      <c r="AO178" s="160" t="str">
        <f>IF(AO177="","",VLOOKUP(AO177,'様式9-② シフト記号表'!$C$6:$L$47,10,FALSE))</f>
        <v/>
      </c>
      <c r="AP178" s="160" t="str">
        <f>IF(AP177="","",VLOOKUP(AP177,'様式9-② シフト記号表'!$C$6:$L$47,10,FALSE))</f>
        <v/>
      </c>
      <c r="AQ178" s="161" t="str">
        <f>IF(AQ177="","",VLOOKUP(AQ177,'様式9-② シフト記号表'!$C$6:$L$47,10,FALSE))</f>
        <v/>
      </c>
      <c r="AR178" s="159" t="str">
        <f>IF(AR177="","",VLOOKUP(AR177,'様式9-② シフト記号表'!$C$6:$L$47,10,FALSE))</f>
        <v/>
      </c>
      <c r="AS178" s="160" t="str">
        <f>IF(AS177="","",VLOOKUP(AS177,'様式9-② シフト記号表'!$C$6:$L$47,10,FALSE))</f>
        <v/>
      </c>
      <c r="AT178" s="160" t="str">
        <f>IF(AT177="","",VLOOKUP(AT177,'様式9-② シフト記号表'!$C$6:$L$47,10,FALSE))</f>
        <v/>
      </c>
      <c r="AU178" s="160" t="str">
        <f>IF(AU177="","",VLOOKUP(AU177,'様式9-② シフト記号表'!$C$6:$L$47,10,FALSE))</f>
        <v/>
      </c>
      <c r="AV178" s="160" t="str">
        <f>IF(AV177="","",VLOOKUP(AV177,'様式9-② シフト記号表'!$C$6:$L$47,10,FALSE))</f>
        <v/>
      </c>
      <c r="AW178" s="160" t="str">
        <f>IF(AW177="","",VLOOKUP(AW177,'様式9-② シフト記号表'!$C$6:$L$47,10,FALSE))</f>
        <v/>
      </c>
      <c r="AX178" s="161" t="str">
        <f>IF(AX177="","",VLOOKUP(AX177,'様式9-② シフト記号表'!$C$6:$L$47,10,FALSE))</f>
        <v/>
      </c>
      <c r="AY178" s="159" t="str">
        <f>IF(AY177="","",VLOOKUP(AY177,'様式9-② シフト記号表'!$C$6:$L$47,10,FALSE))</f>
        <v/>
      </c>
      <c r="AZ178" s="160" t="str">
        <f>IF(AZ177="","",VLOOKUP(AZ177,'様式9-② シフト記号表'!$C$6:$L$47,10,FALSE))</f>
        <v/>
      </c>
      <c r="BA178" s="160" t="str">
        <f>IF(BA177="","",VLOOKUP(BA177,'様式9-② シフト記号表'!$C$6:$L$47,10,FALSE))</f>
        <v/>
      </c>
      <c r="BB178" s="603">
        <f>IF($BE$3="４週",SUM(W178:AX178),IF($BE$3="暦月",SUM(W178:BA178),""))</f>
        <v>0</v>
      </c>
      <c r="BC178" s="604"/>
      <c r="BD178" s="605">
        <f>IF($BE$3="４週",BB178/4,IF($BE$3="暦月",(BB178/($BE$8/7)),""))</f>
        <v>0</v>
      </c>
      <c r="BE178" s="604"/>
      <c r="BF178" s="600"/>
      <c r="BG178" s="601"/>
      <c r="BH178" s="601"/>
      <c r="BI178" s="601"/>
      <c r="BJ178" s="602"/>
    </row>
    <row r="179" spans="2:62" ht="20.25" customHeight="1" x14ac:dyDescent="0.4">
      <c r="B179" s="586">
        <f>B177+1</f>
        <v>82</v>
      </c>
      <c r="C179" s="588"/>
      <c r="D179" s="589"/>
      <c r="E179" s="149"/>
      <c r="F179" s="150"/>
      <c r="G179" s="149"/>
      <c r="H179" s="150"/>
      <c r="I179" s="592"/>
      <c r="J179" s="593"/>
      <c r="K179" s="596"/>
      <c r="L179" s="597"/>
      <c r="M179" s="597"/>
      <c r="N179" s="589"/>
      <c r="O179" s="565"/>
      <c r="P179" s="566"/>
      <c r="Q179" s="566"/>
      <c r="R179" s="566"/>
      <c r="S179" s="567"/>
      <c r="T179" s="170" t="s">
        <v>18</v>
      </c>
      <c r="U179" s="115"/>
      <c r="V179" s="116"/>
      <c r="W179" s="102"/>
      <c r="X179" s="103"/>
      <c r="Y179" s="103"/>
      <c r="Z179" s="103"/>
      <c r="AA179" s="103"/>
      <c r="AB179" s="103"/>
      <c r="AC179" s="104"/>
      <c r="AD179" s="102"/>
      <c r="AE179" s="103"/>
      <c r="AF179" s="103"/>
      <c r="AG179" s="103"/>
      <c r="AH179" s="103"/>
      <c r="AI179" s="103"/>
      <c r="AJ179" s="104"/>
      <c r="AK179" s="102"/>
      <c r="AL179" s="103"/>
      <c r="AM179" s="103"/>
      <c r="AN179" s="103"/>
      <c r="AO179" s="103"/>
      <c r="AP179" s="103"/>
      <c r="AQ179" s="104"/>
      <c r="AR179" s="102"/>
      <c r="AS179" s="103"/>
      <c r="AT179" s="103"/>
      <c r="AU179" s="103"/>
      <c r="AV179" s="103"/>
      <c r="AW179" s="103"/>
      <c r="AX179" s="104"/>
      <c r="AY179" s="102"/>
      <c r="AZ179" s="103"/>
      <c r="BA179" s="105"/>
      <c r="BB179" s="571"/>
      <c r="BC179" s="572"/>
      <c r="BD179" s="573"/>
      <c r="BE179" s="574"/>
      <c r="BF179" s="575"/>
      <c r="BG179" s="576"/>
      <c r="BH179" s="576"/>
      <c r="BI179" s="576"/>
      <c r="BJ179" s="577"/>
    </row>
    <row r="180" spans="2:62" ht="20.25" customHeight="1" x14ac:dyDescent="0.4">
      <c r="B180" s="606"/>
      <c r="C180" s="607"/>
      <c r="D180" s="608"/>
      <c r="E180" s="181"/>
      <c r="F180" s="182">
        <f>C179</f>
        <v>0</v>
      </c>
      <c r="G180" s="181"/>
      <c r="H180" s="182">
        <f>I179</f>
        <v>0</v>
      </c>
      <c r="I180" s="609"/>
      <c r="J180" s="610"/>
      <c r="K180" s="611"/>
      <c r="L180" s="612"/>
      <c r="M180" s="612"/>
      <c r="N180" s="608"/>
      <c r="O180" s="565"/>
      <c r="P180" s="566"/>
      <c r="Q180" s="566"/>
      <c r="R180" s="566"/>
      <c r="S180" s="567"/>
      <c r="T180" s="171" t="s">
        <v>132</v>
      </c>
      <c r="U180" s="117"/>
      <c r="V180" s="172"/>
      <c r="W180" s="159" t="str">
        <f>IF(W179="","",VLOOKUP(W179,'様式9-② シフト記号表'!$C$6:$L$47,10,FALSE))</f>
        <v/>
      </c>
      <c r="X180" s="160" t="str">
        <f>IF(X179="","",VLOOKUP(X179,'様式9-② シフト記号表'!$C$6:$L$47,10,FALSE))</f>
        <v/>
      </c>
      <c r="Y180" s="160" t="str">
        <f>IF(Y179="","",VLOOKUP(Y179,'様式9-② シフト記号表'!$C$6:$L$47,10,FALSE))</f>
        <v/>
      </c>
      <c r="Z180" s="160" t="str">
        <f>IF(Z179="","",VLOOKUP(Z179,'様式9-② シフト記号表'!$C$6:$L$47,10,FALSE))</f>
        <v/>
      </c>
      <c r="AA180" s="160" t="str">
        <f>IF(AA179="","",VLOOKUP(AA179,'様式9-② シフト記号表'!$C$6:$L$47,10,FALSE))</f>
        <v/>
      </c>
      <c r="AB180" s="160" t="str">
        <f>IF(AB179="","",VLOOKUP(AB179,'様式9-② シフト記号表'!$C$6:$L$47,10,FALSE))</f>
        <v/>
      </c>
      <c r="AC180" s="161" t="str">
        <f>IF(AC179="","",VLOOKUP(AC179,'様式9-② シフト記号表'!$C$6:$L$47,10,FALSE))</f>
        <v/>
      </c>
      <c r="AD180" s="159" t="str">
        <f>IF(AD179="","",VLOOKUP(AD179,'様式9-② シフト記号表'!$C$6:$L$47,10,FALSE))</f>
        <v/>
      </c>
      <c r="AE180" s="160" t="str">
        <f>IF(AE179="","",VLOOKUP(AE179,'様式9-② シフト記号表'!$C$6:$L$47,10,FALSE))</f>
        <v/>
      </c>
      <c r="AF180" s="160" t="str">
        <f>IF(AF179="","",VLOOKUP(AF179,'様式9-② シフト記号表'!$C$6:$L$47,10,FALSE))</f>
        <v/>
      </c>
      <c r="AG180" s="160" t="str">
        <f>IF(AG179="","",VLOOKUP(AG179,'様式9-② シフト記号表'!$C$6:$L$47,10,FALSE))</f>
        <v/>
      </c>
      <c r="AH180" s="160" t="str">
        <f>IF(AH179="","",VLOOKUP(AH179,'様式9-② シフト記号表'!$C$6:$L$47,10,FALSE))</f>
        <v/>
      </c>
      <c r="AI180" s="160" t="str">
        <f>IF(AI179="","",VLOOKUP(AI179,'様式9-② シフト記号表'!$C$6:$L$47,10,FALSE))</f>
        <v/>
      </c>
      <c r="AJ180" s="161" t="str">
        <f>IF(AJ179="","",VLOOKUP(AJ179,'様式9-② シフト記号表'!$C$6:$L$47,10,FALSE))</f>
        <v/>
      </c>
      <c r="AK180" s="159" t="str">
        <f>IF(AK179="","",VLOOKUP(AK179,'様式9-② シフト記号表'!$C$6:$L$47,10,FALSE))</f>
        <v/>
      </c>
      <c r="AL180" s="160" t="str">
        <f>IF(AL179="","",VLOOKUP(AL179,'様式9-② シフト記号表'!$C$6:$L$47,10,FALSE))</f>
        <v/>
      </c>
      <c r="AM180" s="160" t="str">
        <f>IF(AM179="","",VLOOKUP(AM179,'様式9-② シフト記号表'!$C$6:$L$47,10,FALSE))</f>
        <v/>
      </c>
      <c r="AN180" s="160" t="str">
        <f>IF(AN179="","",VLOOKUP(AN179,'様式9-② シフト記号表'!$C$6:$L$47,10,FALSE))</f>
        <v/>
      </c>
      <c r="AO180" s="160" t="str">
        <f>IF(AO179="","",VLOOKUP(AO179,'様式9-② シフト記号表'!$C$6:$L$47,10,FALSE))</f>
        <v/>
      </c>
      <c r="AP180" s="160" t="str">
        <f>IF(AP179="","",VLOOKUP(AP179,'様式9-② シフト記号表'!$C$6:$L$47,10,FALSE))</f>
        <v/>
      </c>
      <c r="AQ180" s="161" t="str">
        <f>IF(AQ179="","",VLOOKUP(AQ179,'様式9-② シフト記号表'!$C$6:$L$47,10,FALSE))</f>
        <v/>
      </c>
      <c r="AR180" s="159" t="str">
        <f>IF(AR179="","",VLOOKUP(AR179,'様式9-② シフト記号表'!$C$6:$L$47,10,FALSE))</f>
        <v/>
      </c>
      <c r="AS180" s="160" t="str">
        <f>IF(AS179="","",VLOOKUP(AS179,'様式9-② シフト記号表'!$C$6:$L$47,10,FALSE))</f>
        <v/>
      </c>
      <c r="AT180" s="160" t="str">
        <f>IF(AT179="","",VLOOKUP(AT179,'様式9-② シフト記号表'!$C$6:$L$47,10,FALSE))</f>
        <v/>
      </c>
      <c r="AU180" s="160" t="str">
        <f>IF(AU179="","",VLOOKUP(AU179,'様式9-② シフト記号表'!$C$6:$L$47,10,FALSE))</f>
        <v/>
      </c>
      <c r="AV180" s="160" t="str">
        <f>IF(AV179="","",VLOOKUP(AV179,'様式9-② シフト記号表'!$C$6:$L$47,10,FALSE))</f>
        <v/>
      </c>
      <c r="AW180" s="160" t="str">
        <f>IF(AW179="","",VLOOKUP(AW179,'様式9-② シフト記号表'!$C$6:$L$47,10,FALSE))</f>
        <v/>
      </c>
      <c r="AX180" s="161" t="str">
        <f>IF(AX179="","",VLOOKUP(AX179,'様式9-② シフト記号表'!$C$6:$L$47,10,FALSE))</f>
        <v/>
      </c>
      <c r="AY180" s="159" t="str">
        <f>IF(AY179="","",VLOOKUP(AY179,'様式9-② シフト記号表'!$C$6:$L$47,10,FALSE))</f>
        <v/>
      </c>
      <c r="AZ180" s="160" t="str">
        <f>IF(AZ179="","",VLOOKUP(AZ179,'様式9-② シフト記号表'!$C$6:$L$47,10,FALSE))</f>
        <v/>
      </c>
      <c r="BA180" s="160" t="str">
        <f>IF(BA179="","",VLOOKUP(BA179,'様式9-② シフト記号表'!$C$6:$L$47,10,FALSE))</f>
        <v/>
      </c>
      <c r="BB180" s="603">
        <f>IF($BE$3="４週",SUM(W180:AX180),IF($BE$3="暦月",SUM(W180:BA180),""))</f>
        <v>0</v>
      </c>
      <c r="BC180" s="604"/>
      <c r="BD180" s="605">
        <f>IF($BE$3="４週",BB180/4,IF($BE$3="暦月",(BB180/($BE$8/7)),""))</f>
        <v>0</v>
      </c>
      <c r="BE180" s="604"/>
      <c r="BF180" s="600"/>
      <c r="BG180" s="601"/>
      <c r="BH180" s="601"/>
      <c r="BI180" s="601"/>
      <c r="BJ180" s="602"/>
    </row>
    <row r="181" spans="2:62" ht="20.25" customHeight="1" x14ac:dyDescent="0.4">
      <c r="B181" s="586">
        <f>B179+1</f>
        <v>83</v>
      </c>
      <c r="C181" s="588"/>
      <c r="D181" s="589"/>
      <c r="E181" s="149"/>
      <c r="F181" s="150"/>
      <c r="G181" s="149"/>
      <c r="H181" s="150"/>
      <c r="I181" s="592"/>
      <c r="J181" s="593"/>
      <c r="K181" s="596"/>
      <c r="L181" s="597"/>
      <c r="M181" s="597"/>
      <c r="N181" s="589"/>
      <c r="O181" s="565"/>
      <c r="P181" s="566"/>
      <c r="Q181" s="566"/>
      <c r="R181" s="566"/>
      <c r="S181" s="567"/>
      <c r="T181" s="170" t="s">
        <v>18</v>
      </c>
      <c r="U181" s="115"/>
      <c r="V181" s="116"/>
      <c r="W181" s="102"/>
      <c r="X181" s="103"/>
      <c r="Y181" s="103"/>
      <c r="Z181" s="103"/>
      <c r="AA181" s="103"/>
      <c r="AB181" s="103"/>
      <c r="AC181" s="104"/>
      <c r="AD181" s="102"/>
      <c r="AE181" s="103"/>
      <c r="AF181" s="103"/>
      <c r="AG181" s="103"/>
      <c r="AH181" s="103"/>
      <c r="AI181" s="103"/>
      <c r="AJ181" s="104"/>
      <c r="AK181" s="102"/>
      <c r="AL181" s="103"/>
      <c r="AM181" s="103"/>
      <c r="AN181" s="103"/>
      <c r="AO181" s="103"/>
      <c r="AP181" s="103"/>
      <c r="AQ181" s="104"/>
      <c r="AR181" s="102"/>
      <c r="AS181" s="103"/>
      <c r="AT181" s="103"/>
      <c r="AU181" s="103"/>
      <c r="AV181" s="103"/>
      <c r="AW181" s="103"/>
      <c r="AX181" s="104"/>
      <c r="AY181" s="102"/>
      <c r="AZ181" s="103"/>
      <c r="BA181" s="105"/>
      <c r="BB181" s="571"/>
      <c r="BC181" s="572"/>
      <c r="BD181" s="573"/>
      <c r="BE181" s="574"/>
      <c r="BF181" s="575"/>
      <c r="BG181" s="576"/>
      <c r="BH181" s="576"/>
      <c r="BI181" s="576"/>
      <c r="BJ181" s="577"/>
    </row>
    <row r="182" spans="2:62" ht="20.25" customHeight="1" x14ac:dyDescent="0.4">
      <c r="B182" s="606"/>
      <c r="C182" s="607"/>
      <c r="D182" s="608"/>
      <c r="E182" s="181"/>
      <c r="F182" s="182">
        <f>C181</f>
        <v>0</v>
      </c>
      <c r="G182" s="181"/>
      <c r="H182" s="182">
        <f>I181</f>
        <v>0</v>
      </c>
      <c r="I182" s="609"/>
      <c r="J182" s="610"/>
      <c r="K182" s="611"/>
      <c r="L182" s="612"/>
      <c r="M182" s="612"/>
      <c r="N182" s="608"/>
      <c r="O182" s="565"/>
      <c r="P182" s="566"/>
      <c r="Q182" s="566"/>
      <c r="R182" s="566"/>
      <c r="S182" s="567"/>
      <c r="T182" s="171" t="s">
        <v>132</v>
      </c>
      <c r="U182" s="117"/>
      <c r="V182" s="172"/>
      <c r="W182" s="159" t="str">
        <f>IF(W181="","",VLOOKUP(W181,'様式9-② シフト記号表'!$C$6:$L$47,10,FALSE))</f>
        <v/>
      </c>
      <c r="X182" s="160" t="str">
        <f>IF(X181="","",VLOOKUP(X181,'様式9-② シフト記号表'!$C$6:$L$47,10,FALSE))</f>
        <v/>
      </c>
      <c r="Y182" s="160" t="str">
        <f>IF(Y181="","",VLOOKUP(Y181,'様式9-② シフト記号表'!$C$6:$L$47,10,FALSE))</f>
        <v/>
      </c>
      <c r="Z182" s="160" t="str">
        <f>IF(Z181="","",VLOOKUP(Z181,'様式9-② シフト記号表'!$C$6:$L$47,10,FALSE))</f>
        <v/>
      </c>
      <c r="AA182" s="160" t="str">
        <f>IF(AA181="","",VLOOKUP(AA181,'様式9-② シフト記号表'!$C$6:$L$47,10,FALSE))</f>
        <v/>
      </c>
      <c r="AB182" s="160" t="str">
        <f>IF(AB181="","",VLOOKUP(AB181,'様式9-② シフト記号表'!$C$6:$L$47,10,FALSE))</f>
        <v/>
      </c>
      <c r="AC182" s="161" t="str">
        <f>IF(AC181="","",VLOOKUP(AC181,'様式9-② シフト記号表'!$C$6:$L$47,10,FALSE))</f>
        <v/>
      </c>
      <c r="AD182" s="159" t="str">
        <f>IF(AD181="","",VLOOKUP(AD181,'様式9-② シフト記号表'!$C$6:$L$47,10,FALSE))</f>
        <v/>
      </c>
      <c r="AE182" s="160" t="str">
        <f>IF(AE181="","",VLOOKUP(AE181,'様式9-② シフト記号表'!$C$6:$L$47,10,FALSE))</f>
        <v/>
      </c>
      <c r="AF182" s="160" t="str">
        <f>IF(AF181="","",VLOOKUP(AF181,'様式9-② シフト記号表'!$C$6:$L$47,10,FALSE))</f>
        <v/>
      </c>
      <c r="AG182" s="160" t="str">
        <f>IF(AG181="","",VLOOKUP(AG181,'様式9-② シフト記号表'!$C$6:$L$47,10,FALSE))</f>
        <v/>
      </c>
      <c r="AH182" s="160" t="str">
        <f>IF(AH181="","",VLOOKUP(AH181,'様式9-② シフト記号表'!$C$6:$L$47,10,FALSE))</f>
        <v/>
      </c>
      <c r="AI182" s="160" t="str">
        <f>IF(AI181="","",VLOOKUP(AI181,'様式9-② シフト記号表'!$C$6:$L$47,10,FALSE))</f>
        <v/>
      </c>
      <c r="AJ182" s="161" t="str">
        <f>IF(AJ181="","",VLOOKUP(AJ181,'様式9-② シフト記号表'!$C$6:$L$47,10,FALSE))</f>
        <v/>
      </c>
      <c r="AK182" s="159" t="str">
        <f>IF(AK181="","",VLOOKUP(AK181,'様式9-② シフト記号表'!$C$6:$L$47,10,FALSE))</f>
        <v/>
      </c>
      <c r="AL182" s="160" t="str">
        <f>IF(AL181="","",VLOOKUP(AL181,'様式9-② シフト記号表'!$C$6:$L$47,10,FALSE))</f>
        <v/>
      </c>
      <c r="AM182" s="160" t="str">
        <f>IF(AM181="","",VLOOKUP(AM181,'様式9-② シフト記号表'!$C$6:$L$47,10,FALSE))</f>
        <v/>
      </c>
      <c r="AN182" s="160" t="str">
        <f>IF(AN181="","",VLOOKUP(AN181,'様式9-② シフト記号表'!$C$6:$L$47,10,FALSE))</f>
        <v/>
      </c>
      <c r="AO182" s="160" t="str">
        <f>IF(AO181="","",VLOOKUP(AO181,'様式9-② シフト記号表'!$C$6:$L$47,10,FALSE))</f>
        <v/>
      </c>
      <c r="AP182" s="160" t="str">
        <f>IF(AP181="","",VLOOKUP(AP181,'様式9-② シフト記号表'!$C$6:$L$47,10,FALSE))</f>
        <v/>
      </c>
      <c r="AQ182" s="161" t="str">
        <f>IF(AQ181="","",VLOOKUP(AQ181,'様式9-② シフト記号表'!$C$6:$L$47,10,FALSE))</f>
        <v/>
      </c>
      <c r="AR182" s="159" t="str">
        <f>IF(AR181="","",VLOOKUP(AR181,'様式9-② シフト記号表'!$C$6:$L$47,10,FALSE))</f>
        <v/>
      </c>
      <c r="AS182" s="160" t="str">
        <f>IF(AS181="","",VLOOKUP(AS181,'様式9-② シフト記号表'!$C$6:$L$47,10,FALSE))</f>
        <v/>
      </c>
      <c r="AT182" s="160" t="str">
        <f>IF(AT181="","",VLOOKUP(AT181,'様式9-② シフト記号表'!$C$6:$L$47,10,FALSE))</f>
        <v/>
      </c>
      <c r="AU182" s="160" t="str">
        <f>IF(AU181="","",VLOOKUP(AU181,'様式9-② シフト記号表'!$C$6:$L$47,10,FALSE))</f>
        <v/>
      </c>
      <c r="AV182" s="160" t="str">
        <f>IF(AV181="","",VLOOKUP(AV181,'様式9-② シフト記号表'!$C$6:$L$47,10,FALSE))</f>
        <v/>
      </c>
      <c r="AW182" s="160" t="str">
        <f>IF(AW181="","",VLOOKUP(AW181,'様式9-② シフト記号表'!$C$6:$L$47,10,FALSE))</f>
        <v/>
      </c>
      <c r="AX182" s="161" t="str">
        <f>IF(AX181="","",VLOOKUP(AX181,'様式9-② シフト記号表'!$C$6:$L$47,10,FALSE))</f>
        <v/>
      </c>
      <c r="AY182" s="159" t="str">
        <f>IF(AY181="","",VLOOKUP(AY181,'様式9-② シフト記号表'!$C$6:$L$47,10,FALSE))</f>
        <v/>
      </c>
      <c r="AZ182" s="160" t="str">
        <f>IF(AZ181="","",VLOOKUP(AZ181,'様式9-② シフト記号表'!$C$6:$L$47,10,FALSE))</f>
        <v/>
      </c>
      <c r="BA182" s="160" t="str">
        <f>IF(BA181="","",VLOOKUP(BA181,'様式9-② シフト記号表'!$C$6:$L$47,10,FALSE))</f>
        <v/>
      </c>
      <c r="BB182" s="603">
        <f>IF($BE$3="４週",SUM(W182:AX182),IF($BE$3="暦月",SUM(W182:BA182),""))</f>
        <v>0</v>
      </c>
      <c r="BC182" s="604"/>
      <c r="BD182" s="605">
        <f>IF($BE$3="４週",BB182/4,IF($BE$3="暦月",(BB182/($BE$8/7)),""))</f>
        <v>0</v>
      </c>
      <c r="BE182" s="604"/>
      <c r="BF182" s="600"/>
      <c r="BG182" s="601"/>
      <c r="BH182" s="601"/>
      <c r="BI182" s="601"/>
      <c r="BJ182" s="602"/>
    </row>
    <row r="183" spans="2:62" ht="20.25" customHeight="1" x14ac:dyDescent="0.4">
      <c r="B183" s="586">
        <f>B181+1</f>
        <v>84</v>
      </c>
      <c r="C183" s="588"/>
      <c r="D183" s="589"/>
      <c r="E183" s="149"/>
      <c r="F183" s="150"/>
      <c r="G183" s="149"/>
      <c r="H183" s="150"/>
      <c r="I183" s="592"/>
      <c r="J183" s="593"/>
      <c r="K183" s="596"/>
      <c r="L183" s="597"/>
      <c r="M183" s="597"/>
      <c r="N183" s="589"/>
      <c r="O183" s="565"/>
      <c r="P183" s="566"/>
      <c r="Q183" s="566"/>
      <c r="R183" s="566"/>
      <c r="S183" s="567"/>
      <c r="T183" s="170" t="s">
        <v>18</v>
      </c>
      <c r="U183" s="115"/>
      <c r="V183" s="116"/>
      <c r="W183" s="102"/>
      <c r="X183" s="103"/>
      <c r="Y183" s="103"/>
      <c r="Z183" s="103"/>
      <c r="AA183" s="103"/>
      <c r="AB183" s="103"/>
      <c r="AC183" s="104"/>
      <c r="AD183" s="102"/>
      <c r="AE183" s="103"/>
      <c r="AF183" s="103"/>
      <c r="AG183" s="103"/>
      <c r="AH183" s="103"/>
      <c r="AI183" s="103"/>
      <c r="AJ183" s="104"/>
      <c r="AK183" s="102"/>
      <c r="AL183" s="103"/>
      <c r="AM183" s="103"/>
      <c r="AN183" s="103"/>
      <c r="AO183" s="103"/>
      <c r="AP183" s="103"/>
      <c r="AQ183" s="104"/>
      <c r="AR183" s="102"/>
      <c r="AS183" s="103"/>
      <c r="AT183" s="103"/>
      <c r="AU183" s="103"/>
      <c r="AV183" s="103"/>
      <c r="AW183" s="103"/>
      <c r="AX183" s="104"/>
      <c r="AY183" s="102"/>
      <c r="AZ183" s="103"/>
      <c r="BA183" s="105"/>
      <c r="BB183" s="571"/>
      <c r="BC183" s="572"/>
      <c r="BD183" s="573"/>
      <c r="BE183" s="574"/>
      <c r="BF183" s="575"/>
      <c r="BG183" s="576"/>
      <c r="BH183" s="576"/>
      <c r="BI183" s="576"/>
      <c r="BJ183" s="577"/>
    </row>
    <row r="184" spans="2:62" ht="20.25" customHeight="1" x14ac:dyDescent="0.4">
      <c r="B184" s="606"/>
      <c r="C184" s="607"/>
      <c r="D184" s="608"/>
      <c r="E184" s="181"/>
      <c r="F184" s="182">
        <f>C183</f>
        <v>0</v>
      </c>
      <c r="G184" s="181"/>
      <c r="H184" s="182">
        <f>I183</f>
        <v>0</v>
      </c>
      <c r="I184" s="609"/>
      <c r="J184" s="610"/>
      <c r="K184" s="611"/>
      <c r="L184" s="612"/>
      <c r="M184" s="612"/>
      <c r="N184" s="608"/>
      <c r="O184" s="565"/>
      <c r="P184" s="566"/>
      <c r="Q184" s="566"/>
      <c r="R184" s="566"/>
      <c r="S184" s="567"/>
      <c r="T184" s="171" t="s">
        <v>132</v>
      </c>
      <c r="U184" s="117"/>
      <c r="V184" s="172"/>
      <c r="W184" s="159" t="str">
        <f>IF(W183="","",VLOOKUP(W183,'様式9-② シフト記号表'!$C$6:$L$47,10,FALSE))</f>
        <v/>
      </c>
      <c r="X184" s="160" t="str">
        <f>IF(X183="","",VLOOKUP(X183,'様式9-② シフト記号表'!$C$6:$L$47,10,FALSE))</f>
        <v/>
      </c>
      <c r="Y184" s="160" t="str">
        <f>IF(Y183="","",VLOOKUP(Y183,'様式9-② シフト記号表'!$C$6:$L$47,10,FALSE))</f>
        <v/>
      </c>
      <c r="Z184" s="160" t="str">
        <f>IF(Z183="","",VLOOKUP(Z183,'様式9-② シフト記号表'!$C$6:$L$47,10,FALSE))</f>
        <v/>
      </c>
      <c r="AA184" s="160" t="str">
        <f>IF(AA183="","",VLOOKUP(AA183,'様式9-② シフト記号表'!$C$6:$L$47,10,FALSE))</f>
        <v/>
      </c>
      <c r="AB184" s="160" t="str">
        <f>IF(AB183="","",VLOOKUP(AB183,'様式9-② シフト記号表'!$C$6:$L$47,10,FALSE))</f>
        <v/>
      </c>
      <c r="AC184" s="161" t="str">
        <f>IF(AC183="","",VLOOKUP(AC183,'様式9-② シフト記号表'!$C$6:$L$47,10,FALSE))</f>
        <v/>
      </c>
      <c r="AD184" s="159" t="str">
        <f>IF(AD183="","",VLOOKUP(AD183,'様式9-② シフト記号表'!$C$6:$L$47,10,FALSE))</f>
        <v/>
      </c>
      <c r="AE184" s="160" t="str">
        <f>IF(AE183="","",VLOOKUP(AE183,'様式9-② シフト記号表'!$C$6:$L$47,10,FALSE))</f>
        <v/>
      </c>
      <c r="AF184" s="160" t="str">
        <f>IF(AF183="","",VLOOKUP(AF183,'様式9-② シフト記号表'!$C$6:$L$47,10,FALSE))</f>
        <v/>
      </c>
      <c r="AG184" s="160" t="str">
        <f>IF(AG183="","",VLOOKUP(AG183,'様式9-② シフト記号表'!$C$6:$L$47,10,FALSE))</f>
        <v/>
      </c>
      <c r="AH184" s="160" t="str">
        <f>IF(AH183="","",VLOOKUP(AH183,'様式9-② シフト記号表'!$C$6:$L$47,10,FALSE))</f>
        <v/>
      </c>
      <c r="AI184" s="160" t="str">
        <f>IF(AI183="","",VLOOKUP(AI183,'様式9-② シフト記号表'!$C$6:$L$47,10,FALSE))</f>
        <v/>
      </c>
      <c r="AJ184" s="161" t="str">
        <f>IF(AJ183="","",VLOOKUP(AJ183,'様式9-② シフト記号表'!$C$6:$L$47,10,FALSE))</f>
        <v/>
      </c>
      <c r="AK184" s="159" t="str">
        <f>IF(AK183="","",VLOOKUP(AK183,'様式9-② シフト記号表'!$C$6:$L$47,10,FALSE))</f>
        <v/>
      </c>
      <c r="AL184" s="160" t="str">
        <f>IF(AL183="","",VLOOKUP(AL183,'様式9-② シフト記号表'!$C$6:$L$47,10,FALSE))</f>
        <v/>
      </c>
      <c r="AM184" s="160" t="str">
        <f>IF(AM183="","",VLOOKUP(AM183,'様式9-② シフト記号表'!$C$6:$L$47,10,FALSE))</f>
        <v/>
      </c>
      <c r="AN184" s="160" t="str">
        <f>IF(AN183="","",VLOOKUP(AN183,'様式9-② シフト記号表'!$C$6:$L$47,10,FALSE))</f>
        <v/>
      </c>
      <c r="AO184" s="160" t="str">
        <f>IF(AO183="","",VLOOKUP(AO183,'様式9-② シフト記号表'!$C$6:$L$47,10,FALSE))</f>
        <v/>
      </c>
      <c r="AP184" s="160" t="str">
        <f>IF(AP183="","",VLOOKUP(AP183,'様式9-② シフト記号表'!$C$6:$L$47,10,FALSE))</f>
        <v/>
      </c>
      <c r="AQ184" s="161" t="str">
        <f>IF(AQ183="","",VLOOKUP(AQ183,'様式9-② シフト記号表'!$C$6:$L$47,10,FALSE))</f>
        <v/>
      </c>
      <c r="AR184" s="159" t="str">
        <f>IF(AR183="","",VLOOKUP(AR183,'様式9-② シフト記号表'!$C$6:$L$47,10,FALSE))</f>
        <v/>
      </c>
      <c r="AS184" s="160" t="str">
        <f>IF(AS183="","",VLOOKUP(AS183,'様式9-② シフト記号表'!$C$6:$L$47,10,FALSE))</f>
        <v/>
      </c>
      <c r="AT184" s="160" t="str">
        <f>IF(AT183="","",VLOOKUP(AT183,'様式9-② シフト記号表'!$C$6:$L$47,10,FALSE))</f>
        <v/>
      </c>
      <c r="AU184" s="160" t="str">
        <f>IF(AU183="","",VLOOKUP(AU183,'様式9-② シフト記号表'!$C$6:$L$47,10,FALSE))</f>
        <v/>
      </c>
      <c r="AV184" s="160" t="str">
        <f>IF(AV183="","",VLOOKUP(AV183,'様式9-② シフト記号表'!$C$6:$L$47,10,FALSE))</f>
        <v/>
      </c>
      <c r="AW184" s="160" t="str">
        <f>IF(AW183="","",VLOOKUP(AW183,'様式9-② シフト記号表'!$C$6:$L$47,10,FALSE))</f>
        <v/>
      </c>
      <c r="AX184" s="161" t="str">
        <f>IF(AX183="","",VLOOKUP(AX183,'様式9-② シフト記号表'!$C$6:$L$47,10,FALSE))</f>
        <v/>
      </c>
      <c r="AY184" s="159" t="str">
        <f>IF(AY183="","",VLOOKUP(AY183,'様式9-② シフト記号表'!$C$6:$L$47,10,FALSE))</f>
        <v/>
      </c>
      <c r="AZ184" s="160" t="str">
        <f>IF(AZ183="","",VLOOKUP(AZ183,'様式9-② シフト記号表'!$C$6:$L$47,10,FALSE))</f>
        <v/>
      </c>
      <c r="BA184" s="160" t="str">
        <f>IF(BA183="","",VLOOKUP(BA183,'様式9-② シフト記号表'!$C$6:$L$47,10,FALSE))</f>
        <v/>
      </c>
      <c r="BB184" s="603">
        <f>IF($BE$3="４週",SUM(W184:AX184),IF($BE$3="暦月",SUM(W184:BA184),""))</f>
        <v>0</v>
      </c>
      <c r="BC184" s="604"/>
      <c r="BD184" s="605">
        <f>IF($BE$3="４週",BB184/4,IF($BE$3="暦月",(BB184/($BE$8/7)),""))</f>
        <v>0</v>
      </c>
      <c r="BE184" s="604"/>
      <c r="BF184" s="600"/>
      <c r="BG184" s="601"/>
      <c r="BH184" s="601"/>
      <c r="BI184" s="601"/>
      <c r="BJ184" s="602"/>
    </row>
    <row r="185" spans="2:62" ht="20.25" customHeight="1" x14ac:dyDescent="0.4">
      <c r="B185" s="586">
        <f>B183+1</f>
        <v>85</v>
      </c>
      <c r="C185" s="588"/>
      <c r="D185" s="589"/>
      <c r="E185" s="149"/>
      <c r="F185" s="150"/>
      <c r="G185" s="149"/>
      <c r="H185" s="150"/>
      <c r="I185" s="592"/>
      <c r="J185" s="593"/>
      <c r="K185" s="596"/>
      <c r="L185" s="597"/>
      <c r="M185" s="597"/>
      <c r="N185" s="589"/>
      <c r="O185" s="565"/>
      <c r="P185" s="566"/>
      <c r="Q185" s="566"/>
      <c r="R185" s="566"/>
      <c r="S185" s="567"/>
      <c r="T185" s="170" t="s">
        <v>18</v>
      </c>
      <c r="U185" s="115"/>
      <c r="V185" s="116"/>
      <c r="W185" s="102"/>
      <c r="X185" s="103"/>
      <c r="Y185" s="103"/>
      <c r="Z185" s="103"/>
      <c r="AA185" s="103"/>
      <c r="AB185" s="103"/>
      <c r="AC185" s="104"/>
      <c r="AD185" s="102"/>
      <c r="AE185" s="103"/>
      <c r="AF185" s="103"/>
      <c r="AG185" s="103"/>
      <c r="AH185" s="103"/>
      <c r="AI185" s="103"/>
      <c r="AJ185" s="104"/>
      <c r="AK185" s="102"/>
      <c r="AL185" s="103"/>
      <c r="AM185" s="103"/>
      <c r="AN185" s="103"/>
      <c r="AO185" s="103"/>
      <c r="AP185" s="103"/>
      <c r="AQ185" s="104"/>
      <c r="AR185" s="102"/>
      <c r="AS185" s="103"/>
      <c r="AT185" s="103"/>
      <c r="AU185" s="103"/>
      <c r="AV185" s="103"/>
      <c r="AW185" s="103"/>
      <c r="AX185" s="104"/>
      <c r="AY185" s="102"/>
      <c r="AZ185" s="103"/>
      <c r="BA185" s="105"/>
      <c r="BB185" s="571"/>
      <c r="BC185" s="572"/>
      <c r="BD185" s="573"/>
      <c r="BE185" s="574"/>
      <c r="BF185" s="575"/>
      <c r="BG185" s="576"/>
      <c r="BH185" s="576"/>
      <c r="BI185" s="576"/>
      <c r="BJ185" s="577"/>
    </row>
    <row r="186" spans="2:62" ht="20.25" customHeight="1" x14ac:dyDescent="0.4">
      <c r="B186" s="606"/>
      <c r="C186" s="607"/>
      <c r="D186" s="608"/>
      <c r="E186" s="181"/>
      <c r="F186" s="182">
        <f>C185</f>
        <v>0</v>
      </c>
      <c r="G186" s="181"/>
      <c r="H186" s="182">
        <f>I185</f>
        <v>0</v>
      </c>
      <c r="I186" s="609"/>
      <c r="J186" s="610"/>
      <c r="K186" s="611"/>
      <c r="L186" s="612"/>
      <c r="M186" s="612"/>
      <c r="N186" s="608"/>
      <c r="O186" s="565"/>
      <c r="P186" s="566"/>
      <c r="Q186" s="566"/>
      <c r="R186" s="566"/>
      <c r="S186" s="567"/>
      <c r="T186" s="171" t="s">
        <v>132</v>
      </c>
      <c r="U186" s="117"/>
      <c r="V186" s="172"/>
      <c r="W186" s="159" t="str">
        <f>IF(W185="","",VLOOKUP(W185,'様式9-② シフト記号表'!$C$6:$L$47,10,FALSE))</f>
        <v/>
      </c>
      <c r="X186" s="160" t="str">
        <f>IF(X185="","",VLOOKUP(X185,'様式9-② シフト記号表'!$C$6:$L$47,10,FALSE))</f>
        <v/>
      </c>
      <c r="Y186" s="160" t="str">
        <f>IF(Y185="","",VLOOKUP(Y185,'様式9-② シフト記号表'!$C$6:$L$47,10,FALSE))</f>
        <v/>
      </c>
      <c r="Z186" s="160" t="str">
        <f>IF(Z185="","",VLOOKUP(Z185,'様式9-② シフト記号表'!$C$6:$L$47,10,FALSE))</f>
        <v/>
      </c>
      <c r="AA186" s="160" t="str">
        <f>IF(AA185="","",VLOOKUP(AA185,'様式9-② シフト記号表'!$C$6:$L$47,10,FALSE))</f>
        <v/>
      </c>
      <c r="AB186" s="160" t="str">
        <f>IF(AB185="","",VLOOKUP(AB185,'様式9-② シフト記号表'!$C$6:$L$47,10,FALSE))</f>
        <v/>
      </c>
      <c r="AC186" s="161" t="str">
        <f>IF(AC185="","",VLOOKUP(AC185,'様式9-② シフト記号表'!$C$6:$L$47,10,FALSE))</f>
        <v/>
      </c>
      <c r="AD186" s="159" t="str">
        <f>IF(AD185="","",VLOOKUP(AD185,'様式9-② シフト記号表'!$C$6:$L$47,10,FALSE))</f>
        <v/>
      </c>
      <c r="AE186" s="160" t="str">
        <f>IF(AE185="","",VLOOKUP(AE185,'様式9-② シフト記号表'!$C$6:$L$47,10,FALSE))</f>
        <v/>
      </c>
      <c r="AF186" s="160" t="str">
        <f>IF(AF185="","",VLOOKUP(AF185,'様式9-② シフト記号表'!$C$6:$L$47,10,FALSE))</f>
        <v/>
      </c>
      <c r="AG186" s="160" t="str">
        <f>IF(AG185="","",VLOOKUP(AG185,'様式9-② シフト記号表'!$C$6:$L$47,10,FALSE))</f>
        <v/>
      </c>
      <c r="AH186" s="160" t="str">
        <f>IF(AH185="","",VLOOKUP(AH185,'様式9-② シフト記号表'!$C$6:$L$47,10,FALSE))</f>
        <v/>
      </c>
      <c r="AI186" s="160" t="str">
        <f>IF(AI185="","",VLOOKUP(AI185,'様式9-② シフト記号表'!$C$6:$L$47,10,FALSE))</f>
        <v/>
      </c>
      <c r="AJ186" s="161" t="str">
        <f>IF(AJ185="","",VLOOKUP(AJ185,'様式9-② シフト記号表'!$C$6:$L$47,10,FALSE))</f>
        <v/>
      </c>
      <c r="AK186" s="159" t="str">
        <f>IF(AK185="","",VLOOKUP(AK185,'様式9-② シフト記号表'!$C$6:$L$47,10,FALSE))</f>
        <v/>
      </c>
      <c r="AL186" s="160" t="str">
        <f>IF(AL185="","",VLOOKUP(AL185,'様式9-② シフト記号表'!$C$6:$L$47,10,FALSE))</f>
        <v/>
      </c>
      <c r="AM186" s="160" t="str">
        <f>IF(AM185="","",VLOOKUP(AM185,'様式9-② シフト記号表'!$C$6:$L$47,10,FALSE))</f>
        <v/>
      </c>
      <c r="AN186" s="160" t="str">
        <f>IF(AN185="","",VLOOKUP(AN185,'様式9-② シフト記号表'!$C$6:$L$47,10,FALSE))</f>
        <v/>
      </c>
      <c r="AO186" s="160" t="str">
        <f>IF(AO185="","",VLOOKUP(AO185,'様式9-② シフト記号表'!$C$6:$L$47,10,FALSE))</f>
        <v/>
      </c>
      <c r="AP186" s="160" t="str">
        <f>IF(AP185="","",VLOOKUP(AP185,'様式9-② シフト記号表'!$C$6:$L$47,10,FALSE))</f>
        <v/>
      </c>
      <c r="AQ186" s="161" t="str">
        <f>IF(AQ185="","",VLOOKUP(AQ185,'様式9-② シフト記号表'!$C$6:$L$47,10,FALSE))</f>
        <v/>
      </c>
      <c r="AR186" s="159" t="str">
        <f>IF(AR185="","",VLOOKUP(AR185,'様式9-② シフト記号表'!$C$6:$L$47,10,FALSE))</f>
        <v/>
      </c>
      <c r="AS186" s="160" t="str">
        <f>IF(AS185="","",VLOOKUP(AS185,'様式9-② シフト記号表'!$C$6:$L$47,10,FALSE))</f>
        <v/>
      </c>
      <c r="AT186" s="160" t="str">
        <f>IF(AT185="","",VLOOKUP(AT185,'様式9-② シフト記号表'!$C$6:$L$47,10,FALSE))</f>
        <v/>
      </c>
      <c r="AU186" s="160" t="str">
        <f>IF(AU185="","",VLOOKUP(AU185,'様式9-② シフト記号表'!$C$6:$L$47,10,FALSE))</f>
        <v/>
      </c>
      <c r="AV186" s="160" t="str">
        <f>IF(AV185="","",VLOOKUP(AV185,'様式9-② シフト記号表'!$C$6:$L$47,10,FALSE))</f>
        <v/>
      </c>
      <c r="AW186" s="160" t="str">
        <f>IF(AW185="","",VLOOKUP(AW185,'様式9-② シフト記号表'!$C$6:$L$47,10,FALSE))</f>
        <v/>
      </c>
      <c r="AX186" s="161" t="str">
        <f>IF(AX185="","",VLOOKUP(AX185,'様式9-② シフト記号表'!$C$6:$L$47,10,FALSE))</f>
        <v/>
      </c>
      <c r="AY186" s="159" t="str">
        <f>IF(AY185="","",VLOOKUP(AY185,'様式9-② シフト記号表'!$C$6:$L$47,10,FALSE))</f>
        <v/>
      </c>
      <c r="AZ186" s="160" t="str">
        <f>IF(AZ185="","",VLOOKUP(AZ185,'様式9-② シフト記号表'!$C$6:$L$47,10,FALSE))</f>
        <v/>
      </c>
      <c r="BA186" s="160" t="str">
        <f>IF(BA185="","",VLOOKUP(BA185,'様式9-② シフト記号表'!$C$6:$L$47,10,FALSE))</f>
        <v/>
      </c>
      <c r="BB186" s="603">
        <f>IF($BE$3="４週",SUM(W186:AX186),IF($BE$3="暦月",SUM(W186:BA186),""))</f>
        <v>0</v>
      </c>
      <c r="BC186" s="604"/>
      <c r="BD186" s="605">
        <f>IF($BE$3="４週",BB186/4,IF($BE$3="暦月",(BB186/($BE$8/7)),""))</f>
        <v>0</v>
      </c>
      <c r="BE186" s="604"/>
      <c r="BF186" s="600"/>
      <c r="BG186" s="601"/>
      <c r="BH186" s="601"/>
      <c r="BI186" s="601"/>
      <c r="BJ186" s="602"/>
    </row>
    <row r="187" spans="2:62" ht="20.25" customHeight="1" x14ac:dyDescent="0.4">
      <c r="B187" s="586">
        <f>B185+1</f>
        <v>86</v>
      </c>
      <c r="C187" s="588"/>
      <c r="D187" s="589"/>
      <c r="E187" s="149"/>
      <c r="F187" s="150"/>
      <c r="G187" s="149"/>
      <c r="H187" s="150"/>
      <c r="I187" s="592"/>
      <c r="J187" s="593"/>
      <c r="K187" s="596"/>
      <c r="L187" s="597"/>
      <c r="M187" s="597"/>
      <c r="N187" s="589"/>
      <c r="O187" s="565"/>
      <c r="P187" s="566"/>
      <c r="Q187" s="566"/>
      <c r="R187" s="566"/>
      <c r="S187" s="567"/>
      <c r="T187" s="170" t="s">
        <v>18</v>
      </c>
      <c r="U187" s="115"/>
      <c r="V187" s="116"/>
      <c r="W187" s="102"/>
      <c r="X187" s="103"/>
      <c r="Y187" s="103"/>
      <c r="Z187" s="103"/>
      <c r="AA187" s="103"/>
      <c r="AB187" s="103"/>
      <c r="AC187" s="104"/>
      <c r="AD187" s="102"/>
      <c r="AE187" s="103"/>
      <c r="AF187" s="103"/>
      <c r="AG187" s="103"/>
      <c r="AH187" s="103"/>
      <c r="AI187" s="103"/>
      <c r="AJ187" s="104"/>
      <c r="AK187" s="102"/>
      <c r="AL187" s="103"/>
      <c r="AM187" s="103"/>
      <c r="AN187" s="103"/>
      <c r="AO187" s="103"/>
      <c r="AP187" s="103"/>
      <c r="AQ187" s="104"/>
      <c r="AR187" s="102"/>
      <c r="AS187" s="103"/>
      <c r="AT187" s="103"/>
      <c r="AU187" s="103"/>
      <c r="AV187" s="103"/>
      <c r="AW187" s="103"/>
      <c r="AX187" s="104"/>
      <c r="AY187" s="102"/>
      <c r="AZ187" s="103"/>
      <c r="BA187" s="105"/>
      <c r="BB187" s="571"/>
      <c r="BC187" s="572"/>
      <c r="BD187" s="573"/>
      <c r="BE187" s="574"/>
      <c r="BF187" s="575"/>
      <c r="BG187" s="576"/>
      <c r="BH187" s="576"/>
      <c r="BI187" s="576"/>
      <c r="BJ187" s="577"/>
    </row>
    <row r="188" spans="2:62" ht="20.25" customHeight="1" x14ac:dyDescent="0.4">
      <c r="B188" s="606"/>
      <c r="C188" s="607"/>
      <c r="D188" s="608"/>
      <c r="E188" s="181"/>
      <c r="F188" s="182">
        <f>C187</f>
        <v>0</v>
      </c>
      <c r="G188" s="181"/>
      <c r="H188" s="182">
        <f>I187</f>
        <v>0</v>
      </c>
      <c r="I188" s="609"/>
      <c r="J188" s="610"/>
      <c r="K188" s="611"/>
      <c r="L188" s="612"/>
      <c r="M188" s="612"/>
      <c r="N188" s="608"/>
      <c r="O188" s="565"/>
      <c r="P188" s="566"/>
      <c r="Q188" s="566"/>
      <c r="R188" s="566"/>
      <c r="S188" s="567"/>
      <c r="T188" s="171" t="s">
        <v>132</v>
      </c>
      <c r="U188" s="117"/>
      <c r="V188" s="172"/>
      <c r="W188" s="159" t="str">
        <f>IF(W187="","",VLOOKUP(W187,'様式9-② シフト記号表'!$C$6:$L$47,10,FALSE))</f>
        <v/>
      </c>
      <c r="X188" s="160" t="str">
        <f>IF(X187="","",VLOOKUP(X187,'様式9-② シフト記号表'!$C$6:$L$47,10,FALSE))</f>
        <v/>
      </c>
      <c r="Y188" s="160" t="str">
        <f>IF(Y187="","",VLOOKUP(Y187,'様式9-② シフト記号表'!$C$6:$L$47,10,FALSE))</f>
        <v/>
      </c>
      <c r="Z188" s="160" t="str">
        <f>IF(Z187="","",VLOOKUP(Z187,'様式9-② シフト記号表'!$C$6:$L$47,10,FALSE))</f>
        <v/>
      </c>
      <c r="AA188" s="160" t="str">
        <f>IF(AA187="","",VLOOKUP(AA187,'様式9-② シフト記号表'!$C$6:$L$47,10,FALSE))</f>
        <v/>
      </c>
      <c r="AB188" s="160" t="str">
        <f>IF(AB187="","",VLOOKUP(AB187,'様式9-② シフト記号表'!$C$6:$L$47,10,FALSE))</f>
        <v/>
      </c>
      <c r="AC188" s="161" t="str">
        <f>IF(AC187="","",VLOOKUP(AC187,'様式9-② シフト記号表'!$C$6:$L$47,10,FALSE))</f>
        <v/>
      </c>
      <c r="AD188" s="159" t="str">
        <f>IF(AD187="","",VLOOKUP(AD187,'様式9-② シフト記号表'!$C$6:$L$47,10,FALSE))</f>
        <v/>
      </c>
      <c r="AE188" s="160" t="str">
        <f>IF(AE187="","",VLOOKUP(AE187,'様式9-② シフト記号表'!$C$6:$L$47,10,FALSE))</f>
        <v/>
      </c>
      <c r="AF188" s="160" t="str">
        <f>IF(AF187="","",VLOOKUP(AF187,'様式9-② シフト記号表'!$C$6:$L$47,10,FALSE))</f>
        <v/>
      </c>
      <c r="AG188" s="160" t="str">
        <f>IF(AG187="","",VLOOKUP(AG187,'様式9-② シフト記号表'!$C$6:$L$47,10,FALSE))</f>
        <v/>
      </c>
      <c r="AH188" s="160" t="str">
        <f>IF(AH187="","",VLOOKUP(AH187,'様式9-② シフト記号表'!$C$6:$L$47,10,FALSE))</f>
        <v/>
      </c>
      <c r="AI188" s="160" t="str">
        <f>IF(AI187="","",VLOOKUP(AI187,'様式9-② シフト記号表'!$C$6:$L$47,10,FALSE))</f>
        <v/>
      </c>
      <c r="AJ188" s="161" t="str">
        <f>IF(AJ187="","",VLOOKUP(AJ187,'様式9-② シフト記号表'!$C$6:$L$47,10,FALSE))</f>
        <v/>
      </c>
      <c r="AK188" s="159" t="str">
        <f>IF(AK187="","",VLOOKUP(AK187,'様式9-② シフト記号表'!$C$6:$L$47,10,FALSE))</f>
        <v/>
      </c>
      <c r="AL188" s="160" t="str">
        <f>IF(AL187="","",VLOOKUP(AL187,'様式9-② シフト記号表'!$C$6:$L$47,10,FALSE))</f>
        <v/>
      </c>
      <c r="AM188" s="160" t="str">
        <f>IF(AM187="","",VLOOKUP(AM187,'様式9-② シフト記号表'!$C$6:$L$47,10,FALSE))</f>
        <v/>
      </c>
      <c r="AN188" s="160" t="str">
        <f>IF(AN187="","",VLOOKUP(AN187,'様式9-② シフト記号表'!$C$6:$L$47,10,FALSE))</f>
        <v/>
      </c>
      <c r="AO188" s="160" t="str">
        <f>IF(AO187="","",VLOOKUP(AO187,'様式9-② シフト記号表'!$C$6:$L$47,10,FALSE))</f>
        <v/>
      </c>
      <c r="AP188" s="160" t="str">
        <f>IF(AP187="","",VLOOKUP(AP187,'様式9-② シフト記号表'!$C$6:$L$47,10,FALSE))</f>
        <v/>
      </c>
      <c r="AQ188" s="161" t="str">
        <f>IF(AQ187="","",VLOOKUP(AQ187,'様式9-② シフト記号表'!$C$6:$L$47,10,FALSE))</f>
        <v/>
      </c>
      <c r="AR188" s="159" t="str">
        <f>IF(AR187="","",VLOOKUP(AR187,'様式9-② シフト記号表'!$C$6:$L$47,10,FALSE))</f>
        <v/>
      </c>
      <c r="AS188" s="160" t="str">
        <f>IF(AS187="","",VLOOKUP(AS187,'様式9-② シフト記号表'!$C$6:$L$47,10,FALSE))</f>
        <v/>
      </c>
      <c r="AT188" s="160" t="str">
        <f>IF(AT187="","",VLOOKUP(AT187,'様式9-② シフト記号表'!$C$6:$L$47,10,FALSE))</f>
        <v/>
      </c>
      <c r="AU188" s="160" t="str">
        <f>IF(AU187="","",VLOOKUP(AU187,'様式9-② シフト記号表'!$C$6:$L$47,10,FALSE))</f>
        <v/>
      </c>
      <c r="AV188" s="160" t="str">
        <f>IF(AV187="","",VLOOKUP(AV187,'様式9-② シフト記号表'!$C$6:$L$47,10,FALSE))</f>
        <v/>
      </c>
      <c r="AW188" s="160" t="str">
        <f>IF(AW187="","",VLOOKUP(AW187,'様式9-② シフト記号表'!$C$6:$L$47,10,FALSE))</f>
        <v/>
      </c>
      <c r="AX188" s="161" t="str">
        <f>IF(AX187="","",VLOOKUP(AX187,'様式9-② シフト記号表'!$C$6:$L$47,10,FALSE))</f>
        <v/>
      </c>
      <c r="AY188" s="159" t="str">
        <f>IF(AY187="","",VLOOKUP(AY187,'様式9-② シフト記号表'!$C$6:$L$47,10,FALSE))</f>
        <v/>
      </c>
      <c r="AZ188" s="160" t="str">
        <f>IF(AZ187="","",VLOOKUP(AZ187,'様式9-② シフト記号表'!$C$6:$L$47,10,FALSE))</f>
        <v/>
      </c>
      <c r="BA188" s="160" t="str">
        <f>IF(BA187="","",VLOOKUP(BA187,'様式9-② シフト記号表'!$C$6:$L$47,10,FALSE))</f>
        <v/>
      </c>
      <c r="BB188" s="603">
        <f>IF($BE$3="４週",SUM(W188:AX188),IF($BE$3="暦月",SUM(W188:BA188),""))</f>
        <v>0</v>
      </c>
      <c r="BC188" s="604"/>
      <c r="BD188" s="605">
        <f>IF($BE$3="４週",BB188/4,IF($BE$3="暦月",(BB188/($BE$8/7)),""))</f>
        <v>0</v>
      </c>
      <c r="BE188" s="604"/>
      <c r="BF188" s="600"/>
      <c r="BG188" s="601"/>
      <c r="BH188" s="601"/>
      <c r="BI188" s="601"/>
      <c r="BJ188" s="602"/>
    </row>
    <row r="189" spans="2:62" ht="20.25" customHeight="1" x14ac:dyDescent="0.4">
      <c r="B189" s="586">
        <f>B187+1</f>
        <v>87</v>
      </c>
      <c r="C189" s="588"/>
      <c r="D189" s="589"/>
      <c r="E189" s="149"/>
      <c r="F189" s="150"/>
      <c r="G189" s="149"/>
      <c r="H189" s="150"/>
      <c r="I189" s="592"/>
      <c r="J189" s="593"/>
      <c r="K189" s="596"/>
      <c r="L189" s="597"/>
      <c r="M189" s="597"/>
      <c r="N189" s="589"/>
      <c r="O189" s="565"/>
      <c r="P189" s="566"/>
      <c r="Q189" s="566"/>
      <c r="R189" s="566"/>
      <c r="S189" s="567"/>
      <c r="T189" s="170" t="s">
        <v>18</v>
      </c>
      <c r="U189" s="115"/>
      <c r="V189" s="116"/>
      <c r="W189" s="102"/>
      <c r="X189" s="103"/>
      <c r="Y189" s="103"/>
      <c r="Z189" s="103"/>
      <c r="AA189" s="103"/>
      <c r="AB189" s="103"/>
      <c r="AC189" s="104"/>
      <c r="AD189" s="102"/>
      <c r="AE189" s="103"/>
      <c r="AF189" s="103"/>
      <c r="AG189" s="103"/>
      <c r="AH189" s="103"/>
      <c r="AI189" s="103"/>
      <c r="AJ189" s="104"/>
      <c r="AK189" s="102"/>
      <c r="AL189" s="103"/>
      <c r="AM189" s="103"/>
      <c r="AN189" s="103"/>
      <c r="AO189" s="103"/>
      <c r="AP189" s="103"/>
      <c r="AQ189" s="104"/>
      <c r="AR189" s="102"/>
      <c r="AS189" s="103"/>
      <c r="AT189" s="103"/>
      <c r="AU189" s="103"/>
      <c r="AV189" s="103"/>
      <c r="AW189" s="103"/>
      <c r="AX189" s="104"/>
      <c r="AY189" s="102"/>
      <c r="AZ189" s="103"/>
      <c r="BA189" s="105"/>
      <c r="BB189" s="571"/>
      <c r="BC189" s="572"/>
      <c r="BD189" s="573"/>
      <c r="BE189" s="574"/>
      <c r="BF189" s="575"/>
      <c r="BG189" s="576"/>
      <c r="BH189" s="576"/>
      <c r="BI189" s="576"/>
      <c r="BJ189" s="577"/>
    </row>
    <row r="190" spans="2:62" ht="20.25" customHeight="1" x14ac:dyDescent="0.4">
      <c r="B190" s="606"/>
      <c r="C190" s="607"/>
      <c r="D190" s="608"/>
      <c r="E190" s="181"/>
      <c r="F190" s="182">
        <f>C189</f>
        <v>0</v>
      </c>
      <c r="G190" s="181"/>
      <c r="H190" s="182">
        <f>I189</f>
        <v>0</v>
      </c>
      <c r="I190" s="609"/>
      <c r="J190" s="610"/>
      <c r="K190" s="611"/>
      <c r="L190" s="612"/>
      <c r="M190" s="612"/>
      <c r="N190" s="608"/>
      <c r="O190" s="565"/>
      <c r="P190" s="566"/>
      <c r="Q190" s="566"/>
      <c r="R190" s="566"/>
      <c r="S190" s="567"/>
      <c r="T190" s="171" t="s">
        <v>132</v>
      </c>
      <c r="U190" s="117"/>
      <c r="V190" s="172"/>
      <c r="W190" s="159" t="str">
        <f>IF(W189="","",VLOOKUP(W189,'様式9-② シフト記号表'!$C$6:$L$47,10,FALSE))</f>
        <v/>
      </c>
      <c r="X190" s="160" t="str">
        <f>IF(X189="","",VLOOKUP(X189,'様式9-② シフト記号表'!$C$6:$L$47,10,FALSE))</f>
        <v/>
      </c>
      <c r="Y190" s="160" t="str">
        <f>IF(Y189="","",VLOOKUP(Y189,'様式9-② シフト記号表'!$C$6:$L$47,10,FALSE))</f>
        <v/>
      </c>
      <c r="Z190" s="160" t="str">
        <f>IF(Z189="","",VLOOKUP(Z189,'様式9-② シフト記号表'!$C$6:$L$47,10,FALSE))</f>
        <v/>
      </c>
      <c r="AA190" s="160" t="str">
        <f>IF(AA189="","",VLOOKUP(AA189,'様式9-② シフト記号表'!$C$6:$L$47,10,FALSE))</f>
        <v/>
      </c>
      <c r="AB190" s="160" t="str">
        <f>IF(AB189="","",VLOOKUP(AB189,'様式9-② シフト記号表'!$C$6:$L$47,10,FALSE))</f>
        <v/>
      </c>
      <c r="AC190" s="161" t="str">
        <f>IF(AC189="","",VLOOKUP(AC189,'様式9-② シフト記号表'!$C$6:$L$47,10,FALSE))</f>
        <v/>
      </c>
      <c r="AD190" s="159" t="str">
        <f>IF(AD189="","",VLOOKUP(AD189,'様式9-② シフト記号表'!$C$6:$L$47,10,FALSE))</f>
        <v/>
      </c>
      <c r="AE190" s="160" t="str">
        <f>IF(AE189="","",VLOOKUP(AE189,'様式9-② シフト記号表'!$C$6:$L$47,10,FALSE))</f>
        <v/>
      </c>
      <c r="AF190" s="160" t="str">
        <f>IF(AF189="","",VLOOKUP(AF189,'様式9-② シフト記号表'!$C$6:$L$47,10,FALSE))</f>
        <v/>
      </c>
      <c r="AG190" s="160" t="str">
        <f>IF(AG189="","",VLOOKUP(AG189,'様式9-② シフト記号表'!$C$6:$L$47,10,FALSE))</f>
        <v/>
      </c>
      <c r="AH190" s="160" t="str">
        <f>IF(AH189="","",VLOOKUP(AH189,'様式9-② シフト記号表'!$C$6:$L$47,10,FALSE))</f>
        <v/>
      </c>
      <c r="AI190" s="160" t="str">
        <f>IF(AI189="","",VLOOKUP(AI189,'様式9-② シフト記号表'!$C$6:$L$47,10,FALSE))</f>
        <v/>
      </c>
      <c r="AJ190" s="161" t="str">
        <f>IF(AJ189="","",VLOOKUP(AJ189,'様式9-② シフト記号表'!$C$6:$L$47,10,FALSE))</f>
        <v/>
      </c>
      <c r="AK190" s="159" t="str">
        <f>IF(AK189="","",VLOOKUP(AK189,'様式9-② シフト記号表'!$C$6:$L$47,10,FALSE))</f>
        <v/>
      </c>
      <c r="AL190" s="160" t="str">
        <f>IF(AL189="","",VLOOKUP(AL189,'様式9-② シフト記号表'!$C$6:$L$47,10,FALSE))</f>
        <v/>
      </c>
      <c r="AM190" s="160" t="str">
        <f>IF(AM189="","",VLOOKUP(AM189,'様式9-② シフト記号表'!$C$6:$L$47,10,FALSE))</f>
        <v/>
      </c>
      <c r="AN190" s="160" t="str">
        <f>IF(AN189="","",VLOOKUP(AN189,'様式9-② シフト記号表'!$C$6:$L$47,10,FALSE))</f>
        <v/>
      </c>
      <c r="AO190" s="160" t="str">
        <f>IF(AO189="","",VLOOKUP(AO189,'様式9-② シフト記号表'!$C$6:$L$47,10,FALSE))</f>
        <v/>
      </c>
      <c r="AP190" s="160" t="str">
        <f>IF(AP189="","",VLOOKUP(AP189,'様式9-② シフト記号表'!$C$6:$L$47,10,FALSE))</f>
        <v/>
      </c>
      <c r="AQ190" s="161" t="str">
        <f>IF(AQ189="","",VLOOKUP(AQ189,'様式9-② シフト記号表'!$C$6:$L$47,10,FALSE))</f>
        <v/>
      </c>
      <c r="AR190" s="159" t="str">
        <f>IF(AR189="","",VLOOKUP(AR189,'様式9-② シフト記号表'!$C$6:$L$47,10,FALSE))</f>
        <v/>
      </c>
      <c r="AS190" s="160" t="str">
        <f>IF(AS189="","",VLOOKUP(AS189,'様式9-② シフト記号表'!$C$6:$L$47,10,FALSE))</f>
        <v/>
      </c>
      <c r="AT190" s="160" t="str">
        <f>IF(AT189="","",VLOOKUP(AT189,'様式9-② シフト記号表'!$C$6:$L$47,10,FALSE))</f>
        <v/>
      </c>
      <c r="AU190" s="160" t="str">
        <f>IF(AU189="","",VLOOKUP(AU189,'様式9-② シフト記号表'!$C$6:$L$47,10,FALSE))</f>
        <v/>
      </c>
      <c r="AV190" s="160" t="str">
        <f>IF(AV189="","",VLOOKUP(AV189,'様式9-② シフト記号表'!$C$6:$L$47,10,FALSE))</f>
        <v/>
      </c>
      <c r="AW190" s="160" t="str">
        <f>IF(AW189="","",VLOOKUP(AW189,'様式9-② シフト記号表'!$C$6:$L$47,10,FALSE))</f>
        <v/>
      </c>
      <c r="AX190" s="161" t="str">
        <f>IF(AX189="","",VLOOKUP(AX189,'様式9-② シフト記号表'!$C$6:$L$47,10,FALSE))</f>
        <v/>
      </c>
      <c r="AY190" s="159" t="str">
        <f>IF(AY189="","",VLOOKUP(AY189,'様式9-② シフト記号表'!$C$6:$L$47,10,FALSE))</f>
        <v/>
      </c>
      <c r="AZ190" s="160" t="str">
        <f>IF(AZ189="","",VLOOKUP(AZ189,'様式9-② シフト記号表'!$C$6:$L$47,10,FALSE))</f>
        <v/>
      </c>
      <c r="BA190" s="160" t="str">
        <f>IF(BA189="","",VLOOKUP(BA189,'様式9-② シフト記号表'!$C$6:$L$47,10,FALSE))</f>
        <v/>
      </c>
      <c r="BB190" s="603">
        <f>IF($BE$3="４週",SUM(W190:AX190),IF($BE$3="暦月",SUM(W190:BA190),""))</f>
        <v>0</v>
      </c>
      <c r="BC190" s="604"/>
      <c r="BD190" s="605">
        <f>IF($BE$3="４週",BB190/4,IF($BE$3="暦月",(BB190/($BE$8/7)),""))</f>
        <v>0</v>
      </c>
      <c r="BE190" s="604"/>
      <c r="BF190" s="600"/>
      <c r="BG190" s="601"/>
      <c r="BH190" s="601"/>
      <c r="BI190" s="601"/>
      <c r="BJ190" s="602"/>
    </row>
    <row r="191" spans="2:62" ht="20.25" customHeight="1" x14ac:dyDescent="0.4">
      <c r="B191" s="586">
        <f>B189+1</f>
        <v>88</v>
      </c>
      <c r="C191" s="588"/>
      <c r="D191" s="589"/>
      <c r="E191" s="149"/>
      <c r="F191" s="150"/>
      <c r="G191" s="149"/>
      <c r="H191" s="150"/>
      <c r="I191" s="592"/>
      <c r="J191" s="593"/>
      <c r="K191" s="596"/>
      <c r="L191" s="597"/>
      <c r="M191" s="597"/>
      <c r="N191" s="589"/>
      <c r="O191" s="565"/>
      <c r="P191" s="566"/>
      <c r="Q191" s="566"/>
      <c r="R191" s="566"/>
      <c r="S191" s="567"/>
      <c r="T191" s="170" t="s">
        <v>18</v>
      </c>
      <c r="U191" s="115"/>
      <c r="V191" s="116"/>
      <c r="W191" s="102"/>
      <c r="X191" s="103"/>
      <c r="Y191" s="103"/>
      <c r="Z191" s="103"/>
      <c r="AA191" s="103"/>
      <c r="AB191" s="103"/>
      <c r="AC191" s="104"/>
      <c r="AD191" s="102"/>
      <c r="AE191" s="103"/>
      <c r="AF191" s="103"/>
      <c r="AG191" s="103"/>
      <c r="AH191" s="103"/>
      <c r="AI191" s="103"/>
      <c r="AJ191" s="104"/>
      <c r="AK191" s="102"/>
      <c r="AL191" s="103"/>
      <c r="AM191" s="103"/>
      <c r="AN191" s="103"/>
      <c r="AO191" s="103"/>
      <c r="AP191" s="103"/>
      <c r="AQ191" s="104"/>
      <c r="AR191" s="102"/>
      <c r="AS191" s="103"/>
      <c r="AT191" s="103"/>
      <c r="AU191" s="103"/>
      <c r="AV191" s="103"/>
      <c r="AW191" s="103"/>
      <c r="AX191" s="104"/>
      <c r="AY191" s="102"/>
      <c r="AZ191" s="103"/>
      <c r="BA191" s="105"/>
      <c r="BB191" s="571"/>
      <c r="BC191" s="572"/>
      <c r="BD191" s="573"/>
      <c r="BE191" s="574"/>
      <c r="BF191" s="575"/>
      <c r="BG191" s="576"/>
      <c r="BH191" s="576"/>
      <c r="BI191" s="576"/>
      <c r="BJ191" s="577"/>
    </row>
    <row r="192" spans="2:62" ht="20.25" customHeight="1" x14ac:dyDescent="0.4">
      <c r="B192" s="606"/>
      <c r="C192" s="607"/>
      <c r="D192" s="608"/>
      <c r="E192" s="181"/>
      <c r="F192" s="182">
        <f>C191</f>
        <v>0</v>
      </c>
      <c r="G192" s="181"/>
      <c r="H192" s="182">
        <f>I191</f>
        <v>0</v>
      </c>
      <c r="I192" s="609"/>
      <c r="J192" s="610"/>
      <c r="K192" s="611"/>
      <c r="L192" s="612"/>
      <c r="M192" s="612"/>
      <c r="N192" s="608"/>
      <c r="O192" s="565"/>
      <c r="P192" s="566"/>
      <c r="Q192" s="566"/>
      <c r="R192" s="566"/>
      <c r="S192" s="567"/>
      <c r="T192" s="171" t="s">
        <v>132</v>
      </c>
      <c r="U192" s="117"/>
      <c r="V192" s="172"/>
      <c r="W192" s="159" t="str">
        <f>IF(W191="","",VLOOKUP(W191,'様式9-② シフト記号表'!$C$6:$L$47,10,FALSE))</f>
        <v/>
      </c>
      <c r="X192" s="160" t="str">
        <f>IF(X191="","",VLOOKUP(X191,'様式9-② シフト記号表'!$C$6:$L$47,10,FALSE))</f>
        <v/>
      </c>
      <c r="Y192" s="160" t="str">
        <f>IF(Y191="","",VLOOKUP(Y191,'様式9-② シフト記号表'!$C$6:$L$47,10,FALSE))</f>
        <v/>
      </c>
      <c r="Z192" s="160" t="str">
        <f>IF(Z191="","",VLOOKUP(Z191,'様式9-② シフト記号表'!$C$6:$L$47,10,FALSE))</f>
        <v/>
      </c>
      <c r="AA192" s="160" t="str">
        <f>IF(AA191="","",VLOOKUP(AA191,'様式9-② シフト記号表'!$C$6:$L$47,10,FALSE))</f>
        <v/>
      </c>
      <c r="AB192" s="160" t="str">
        <f>IF(AB191="","",VLOOKUP(AB191,'様式9-② シフト記号表'!$C$6:$L$47,10,FALSE))</f>
        <v/>
      </c>
      <c r="AC192" s="161" t="str">
        <f>IF(AC191="","",VLOOKUP(AC191,'様式9-② シフト記号表'!$C$6:$L$47,10,FALSE))</f>
        <v/>
      </c>
      <c r="AD192" s="159" t="str">
        <f>IF(AD191="","",VLOOKUP(AD191,'様式9-② シフト記号表'!$C$6:$L$47,10,FALSE))</f>
        <v/>
      </c>
      <c r="AE192" s="160" t="str">
        <f>IF(AE191="","",VLOOKUP(AE191,'様式9-② シフト記号表'!$C$6:$L$47,10,FALSE))</f>
        <v/>
      </c>
      <c r="AF192" s="160" t="str">
        <f>IF(AF191="","",VLOOKUP(AF191,'様式9-② シフト記号表'!$C$6:$L$47,10,FALSE))</f>
        <v/>
      </c>
      <c r="AG192" s="160" t="str">
        <f>IF(AG191="","",VLOOKUP(AG191,'様式9-② シフト記号表'!$C$6:$L$47,10,FALSE))</f>
        <v/>
      </c>
      <c r="AH192" s="160" t="str">
        <f>IF(AH191="","",VLOOKUP(AH191,'様式9-② シフト記号表'!$C$6:$L$47,10,FALSE))</f>
        <v/>
      </c>
      <c r="AI192" s="160" t="str">
        <f>IF(AI191="","",VLOOKUP(AI191,'様式9-② シフト記号表'!$C$6:$L$47,10,FALSE))</f>
        <v/>
      </c>
      <c r="AJ192" s="161" t="str">
        <f>IF(AJ191="","",VLOOKUP(AJ191,'様式9-② シフト記号表'!$C$6:$L$47,10,FALSE))</f>
        <v/>
      </c>
      <c r="AK192" s="159" t="str">
        <f>IF(AK191="","",VLOOKUP(AK191,'様式9-② シフト記号表'!$C$6:$L$47,10,FALSE))</f>
        <v/>
      </c>
      <c r="AL192" s="160" t="str">
        <f>IF(AL191="","",VLOOKUP(AL191,'様式9-② シフト記号表'!$C$6:$L$47,10,FALSE))</f>
        <v/>
      </c>
      <c r="AM192" s="160" t="str">
        <f>IF(AM191="","",VLOOKUP(AM191,'様式9-② シフト記号表'!$C$6:$L$47,10,FALSE))</f>
        <v/>
      </c>
      <c r="AN192" s="160" t="str">
        <f>IF(AN191="","",VLOOKUP(AN191,'様式9-② シフト記号表'!$C$6:$L$47,10,FALSE))</f>
        <v/>
      </c>
      <c r="AO192" s="160" t="str">
        <f>IF(AO191="","",VLOOKUP(AO191,'様式9-② シフト記号表'!$C$6:$L$47,10,FALSE))</f>
        <v/>
      </c>
      <c r="AP192" s="160" t="str">
        <f>IF(AP191="","",VLOOKUP(AP191,'様式9-② シフト記号表'!$C$6:$L$47,10,FALSE))</f>
        <v/>
      </c>
      <c r="AQ192" s="161" t="str">
        <f>IF(AQ191="","",VLOOKUP(AQ191,'様式9-② シフト記号表'!$C$6:$L$47,10,FALSE))</f>
        <v/>
      </c>
      <c r="AR192" s="159" t="str">
        <f>IF(AR191="","",VLOOKUP(AR191,'様式9-② シフト記号表'!$C$6:$L$47,10,FALSE))</f>
        <v/>
      </c>
      <c r="AS192" s="160" t="str">
        <f>IF(AS191="","",VLOOKUP(AS191,'様式9-② シフト記号表'!$C$6:$L$47,10,FALSE))</f>
        <v/>
      </c>
      <c r="AT192" s="160" t="str">
        <f>IF(AT191="","",VLOOKUP(AT191,'様式9-② シフト記号表'!$C$6:$L$47,10,FALSE))</f>
        <v/>
      </c>
      <c r="AU192" s="160" t="str">
        <f>IF(AU191="","",VLOOKUP(AU191,'様式9-② シフト記号表'!$C$6:$L$47,10,FALSE))</f>
        <v/>
      </c>
      <c r="AV192" s="160" t="str">
        <f>IF(AV191="","",VLOOKUP(AV191,'様式9-② シフト記号表'!$C$6:$L$47,10,FALSE))</f>
        <v/>
      </c>
      <c r="AW192" s="160" t="str">
        <f>IF(AW191="","",VLOOKUP(AW191,'様式9-② シフト記号表'!$C$6:$L$47,10,FALSE))</f>
        <v/>
      </c>
      <c r="AX192" s="161" t="str">
        <f>IF(AX191="","",VLOOKUP(AX191,'様式9-② シフト記号表'!$C$6:$L$47,10,FALSE))</f>
        <v/>
      </c>
      <c r="AY192" s="159" t="str">
        <f>IF(AY191="","",VLOOKUP(AY191,'様式9-② シフト記号表'!$C$6:$L$47,10,FALSE))</f>
        <v/>
      </c>
      <c r="AZ192" s="160" t="str">
        <f>IF(AZ191="","",VLOOKUP(AZ191,'様式9-② シフト記号表'!$C$6:$L$47,10,FALSE))</f>
        <v/>
      </c>
      <c r="BA192" s="160" t="str">
        <f>IF(BA191="","",VLOOKUP(BA191,'様式9-② シフト記号表'!$C$6:$L$47,10,FALSE))</f>
        <v/>
      </c>
      <c r="BB192" s="603">
        <f>IF($BE$3="４週",SUM(W192:AX192),IF($BE$3="暦月",SUM(W192:BA192),""))</f>
        <v>0</v>
      </c>
      <c r="BC192" s="604"/>
      <c r="BD192" s="605">
        <f>IF($BE$3="４週",BB192/4,IF($BE$3="暦月",(BB192/($BE$8/7)),""))</f>
        <v>0</v>
      </c>
      <c r="BE192" s="604"/>
      <c r="BF192" s="600"/>
      <c r="BG192" s="601"/>
      <c r="BH192" s="601"/>
      <c r="BI192" s="601"/>
      <c r="BJ192" s="602"/>
    </row>
    <row r="193" spans="2:62" ht="20.25" customHeight="1" x14ac:dyDescent="0.4">
      <c r="B193" s="586">
        <f>B191+1</f>
        <v>89</v>
      </c>
      <c r="C193" s="588"/>
      <c r="D193" s="589"/>
      <c r="E193" s="149"/>
      <c r="F193" s="150"/>
      <c r="G193" s="149"/>
      <c r="H193" s="150"/>
      <c r="I193" s="592"/>
      <c r="J193" s="593"/>
      <c r="K193" s="596"/>
      <c r="L193" s="597"/>
      <c r="M193" s="597"/>
      <c r="N193" s="589"/>
      <c r="O193" s="565"/>
      <c r="P193" s="566"/>
      <c r="Q193" s="566"/>
      <c r="R193" s="566"/>
      <c r="S193" s="567"/>
      <c r="T193" s="170" t="s">
        <v>18</v>
      </c>
      <c r="U193" s="115"/>
      <c r="V193" s="116"/>
      <c r="W193" s="102"/>
      <c r="X193" s="103"/>
      <c r="Y193" s="103"/>
      <c r="Z193" s="103"/>
      <c r="AA193" s="103"/>
      <c r="AB193" s="103"/>
      <c r="AC193" s="104"/>
      <c r="AD193" s="102"/>
      <c r="AE193" s="103"/>
      <c r="AF193" s="103"/>
      <c r="AG193" s="103"/>
      <c r="AH193" s="103"/>
      <c r="AI193" s="103"/>
      <c r="AJ193" s="104"/>
      <c r="AK193" s="102"/>
      <c r="AL193" s="103"/>
      <c r="AM193" s="103"/>
      <c r="AN193" s="103"/>
      <c r="AO193" s="103"/>
      <c r="AP193" s="103"/>
      <c r="AQ193" s="104"/>
      <c r="AR193" s="102"/>
      <c r="AS193" s="103"/>
      <c r="AT193" s="103"/>
      <c r="AU193" s="103"/>
      <c r="AV193" s="103"/>
      <c r="AW193" s="103"/>
      <c r="AX193" s="104"/>
      <c r="AY193" s="102"/>
      <c r="AZ193" s="103"/>
      <c r="BA193" s="105"/>
      <c r="BB193" s="571"/>
      <c r="BC193" s="572"/>
      <c r="BD193" s="573"/>
      <c r="BE193" s="574"/>
      <c r="BF193" s="575"/>
      <c r="BG193" s="576"/>
      <c r="BH193" s="576"/>
      <c r="BI193" s="576"/>
      <c r="BJ193" s="577"/>
    </row>
    <row r="194" spans="2:62" ht="20.25" customHeight="1" x14ac:dyDescent="0.4">
      <c r="B194" s="606"/>
      <c r="C194" s="607"/>
      <c r="D194" s="608"/>
      <c r="E194" s="181"/>
      <c r="F194" s="182">
        <f>C193</f>
        <v>0</v>
      </c>
      <c r="G194" s="181"/>
      <c r="H194" s="182">
        <f>I193</f>
        <v>0</v>
      </c>
      <c r="I194" s="609"/>
      <c r="J194" s="610"/>
      <c r="K194" s="611"/>
      <c r="L194" s="612"/>
      <c r="M194" s="612"/>
      <c r="N194" s="608"/>
      <c r="O194" s="565"/>
      <c r="P194" s="566"/>
      <c r="Q194" s="566"/>
      <c r="R194" s="566"/>
      <c r="S194" s="567"/>
      <c r="T194" s="171" t="s">
        <v>132</v>
      </c>
      <c r="U194" s="117"/>
      <c r="V194" s="172"/>
      <c r="W194" s="159" t="str">
        <f>IF(W193="","",VLOOKUP(W193,'様式9-② シフト記号表'!$C$6:$L$47,10,FALSE))</f>
        <v/>
      </c>
      <c r="X194" s="160" t="str">
        <f>IF(X193="","",VLOOKUP(X193,'様式9-② シフト記号表'!$C$6:$L$47,10,FALSE))</f>
        <v/>
      </c>
      <c r="Y194" s="160" t="str">
        <f>IF(Y193="","",VLOOKUP(Y193,'様式9-② シフト記号表'!$C$6:$L$47,10,FALSE))</f>
        <v/>
      </c>
      <c r="Z194" s="160" t="str">
        <f>IF(Z193="","",VLOOKUP(Z193,'様式9-② シフト記号表'!$C$6:$L$47,10,FALSE))</f>
        <v/>
      </c>
      <c r="AA194" s="160" t="str">
        <f>IF(AA193="","",VLOOKUP(AA193,'様式9-② シフト記号表'!$C$6:$L$47,10,FALSE))</f>
        <v/>
      </c>
      <c r="AB194" s="160" t="str">
        <f>IF(AB193="","",VLOOKUP(AB193,'様式9-② シフト記号表'!$C$6:$L$47,10,FALSE))</f>
        <v/>
      </c>
      <c r="AC194" s="161" t="str">
        <f>IF(AC193="","",VLOOKUP(AC193,'様式9-② シフト記号表'!$C$6:$L$47,10,FALSE))</f>
        <v/>
      </c>
      <c r="AD194" s="159" t="str">
        <f>IF(AD193="","",VLOOKUP(AD193,'様式9-② シフト記号表'!$C$6:$L$47,10,FALSE))</f>
        <v/>
      </c>
      <c r="AE194" s="160" t="str">
        <f>IF(AE193="","",VLOOKUP(AE193,'様式9-② シフト記号表'!$C$6:$L$47,10,FALSE))</f>
        <v/>
      </c>
      <c r="AF194" s="160" t="str">
        <f>IF(AF193="","",VLOOKUP(AF193,'様式9-② シフト記号表'!$C$6:$L$47,10,FALSE))</f>
        <v/>
      </c>
      <c r="AG194" s="160" t="str">
        <f>IF(AG193="","",VLOOKUP(AG193,'様式9-② シフト記号表'!$C$6:$L$47,10,FALSE))</f>
        <v/>
      </c>
      <c r="AH194" s="160" t="str">
        <f>IF(AH193="","",VLOOKUP(AH193,'様式9-② シフト記号表'!$C$6:$L$47,10,FALSE))</f>
        <v/>
      </c>
      <c r="AI194" s="160" t="str">
        <f>IF(AI193="","",VLOOKUP(AI193,'様式9-② シフト記号表'!$C$6:$L$47,10,FALSE))</f>
        <v/>
      </c>
      <c r="AJ194" s="161" t="str">
        <f>IF(AJ193="","",VLOOKUP(AJ193,'様式9-② シフト記号表'!$C$6:$L$47,10,FALSE))</f>
        <v/>
      </c>
      <c r="AK194" s="159" t="str">
        <f>IF(AK193="","",VLOOKUP(AK193,'様式9-② シフト記号表'!$C$6:$L$47,10,FALSE))</f>
        <v/>
      </c>
      <c r="AL194" s="160" t="str">
        <f>IF(AL193="","",VLOOKUP(AL193,'様式9-② シフト記号表'!$C$6:$L$47,10,FALSE))</f>
        <v/>
      </c>
      <c r="AM194" s="160" t="str">
        <f>IF(AM193="","",VLOOKUP(AM193,'様式9-② シフト記号表'!$C$6:$L$47,10,FALSE))</f>
        <v/>
      </c>
      <c r="AN194" s="160" t="str">
        <f>IF(AN193="","",VLOOKUP(AN193,'様式9-② シフト記号表'!$C$6:$L$47,10,FALSE))</f>
        <v/>
      </c>
      <c r="AO194" s="160" t="str">
        <f>IF(AO193="","",VLOOKUP(AO193,'様式9-② シフト記号表'!$C$6:$L$47,10,FALSE))</f>
        <v/>
      </c>
      <c r="AP194" s="160" t="str">
        <f>IF(AP193="","",VLOOKUP(AP193,'様式9-② シフト記号表'!$C$6:$L$47,10,FALSE))</f>
        <v/>
      </c>
      <c r="AQ194" s="161" t="str">
        <f>IF(AQ193="","",VLOOKUP(AQ193,'様式9-② シフト記号表'!$C$6:$L$47,10,FALSE))</f>
        <v/>
      </c>
      <c r="AR194" s="159" t="str">
        <f>IF(AR193="","",VLOOKUP(AR193,'様式9-② シフト記号表'!$C$6:$L$47,10,FALSE))</f>
        <v/>
      </c>
      <c r="AS194" s="160" t="str">
        <f>IF(AS193="","",VLOOKUP(AS193,'様式9-② シフト記号表'!$C$6:$L$47,10,FALSE))</f>
        <v/>
      </c>
      <c r="AT194" s="160" t="str">
        <f>IF(AT193="","",VLOOKUP(AT193,'様式9-② シフト記号表'!$C$6:$L$47,10,FALSE))</f>
        <v/>
      </c>
      <c r="AU194" s="160" t="str">
        <f>IF(AU193="","",VLOOKUP(AU193,'様式9-② シフト記号表'!$C$6:$L$47,10,FALSE))</f>
        <v/>
      </c>
      <c r="AV194" s="160" t="str">
        <f>IF(AV193="","",VLOOKUP(AV193,'様式9-② シフト記号表'!$C$6:$L$47,10,FALSE))</f>
        <v/>
      </c>
      <c r="AW194" s="160" t="str">
        <f>IF(AW193="","",VLOOKUP(AW193,'様式9-② シフト記号表'!$C$6:$L$47,10,FALSE))</f>
        <v/>
      </c>
      <c r="AX194" s="161" t="str">
        <f>IF(AX193="","",VLOOKUP(AX193,'様式9-② シフト記号表'!$C$6:$L$47,10,FALSE))</f>
        <v/>
      </c>
      <c r="AY194" s="159" t="str">
        <f>IF(AY193="","",VLOOKUP(AY193,'様式9-② シフト記号表'!$C$6:$L$47,10,FALSE))</f>
        <v/>
      </c>
      <c r="AZ194" s="160" t="str">
        <f>IF(AZ193="","",VLOOKUP(AZ193,'様式9-② シフト記号表'!$C$6:$L$47,10,FALSE))</f>
        <v/>
      </c>
      <c r="BA194" s="160" t="str">
        <f>IF(BA193="","",VLOOKUP(BA193,'様式9-② シフト記号表'!$C$6:$L$47,10,FALSE))</f>
        <v/>
      </c>
      <c r="BB194" s="603">
        <f>IF($BE$3="４週",SUM(W194:AX194),IF($BE$3="暦月",SUM(W194:BA194),""))</f>
        <v>0</v>
      </c>
      <c r="BC194" s="604"/>
      <c r="BD194" s="605">
        <f>IF($BE$3="４週",BB194/4,IF($BE$3="暦月",(BB194/($BE$8/7)),""))</f>
        <v>0</v>
      </c>
      <c r="BE194" s="604"/>
      <c r="BF194" s="600"/>
      <c r="BG194" s="601"/>
      <c r="BH194" s="601"/>
      <c r="BI194" s="601"/>
      <c r="BJ194" s="602"/>
    </row>
    <row r="195" spans="2:62" ht="20.25" customHeight="1" x14ac:dyDescent="0.4">
      <c r="B195" s="586">
        <f>B193+1</f>
        <v>90</v>
      </c>
      <c r="C195" s="588"/>
      <c r="D195" s="589"/>
      <c r="E195" s="149"/>
      <c r="F195" s="150"/>
      <c r="G195" s="149"/>
      <c r="H195" s="150"/>
      <c r="I195" s="592"/>
      <c r="J195" s="593"/>
      <c r="K195" s="596"/>
      <c r="L195" s="597"/>
      <c r="M195" s="597"/>
      <c r="N195" s="589"/>
      <c r="O195" s="565"/>
      <c r="P195" s="566"/>
      <c r="Q195" s="566"/>
      <c r="R195" s="566"/>
      <c r="S195" s="567"/>
      <c r="T195" s="170" t="s">
        <v>18</v>
      </c>
      <c r="U195" s="115"/>
      <c r="V195" s="116"/>
      <c r="W195" s="102"/>
      <c r="X195" s="103"/>
      <c r="Y195" s="103"/>
      <c r="Z195" s="103"/>
      <c r="AA195" s="103"/>
      <c r="AB195" s="103"/>
      <c r="AC195" s="104"/>
      <c r="AD195" s="102"/>
      <c r="AE195" s="103"/>
      <c r="AF195" s="103"/>
      <c r="AG195" s="103"/>
      <c r="AH195" s="103"/>
      <c r="AI195" s="103"/>
      <c r="AJ195" s="104"/>
      <c r="AK195" s="102"/>
      <c r="AL195" s="103"/>
      <c r="AM195" s="103"/>
      <c r="AN195" s="103"/>
      <c r="AO195" s="103"/>
      <c r="AP195" s="103"/>
      <c r="AQ195" s="104"/>
      <c r="AR195" s="102"/>
      <c r="AS195" s="103"/>
      <c r="AT195" s="103"/>
      <c r="AU195" s="103"/>
      <c r="AV195" s="103"/>
      <c r="AW195" s="103"/>
      <c r="AX195" s="104"/>
      <c r="AY195" s="102"/>
      <c r="AZ195" s="103"/>
      <c r="BA195" s="105"/>
      <c r="BB195" s="571"/>
      <c r="BC195" s="572"/>
      <c r="BD195" s="573"/>
      <c r="BE195" s="574"/>
      <c r="BF195" s="575"/>
      <c r="BG195" s="576"/>
      <c r="BH195" s="576"/>
      <c r="BI195" s="576"/>
      <c r="BJ195" s="577"/>
    </row>
    <row r="196" spans="2:62" ht="20.25" customHeight="1" x14ac:dyDescent="0.4">
      <c r="B196" s="606"/>
      <c r="C196" s="607"/>
      <c r="D196" s="608"/>
      <c r="E196" s="181"/>
      <c r="F196" s="182">
        <f>C195</f>
        <v>0</v>
      </c>
      <c r="G196" s="181"/>
      <c r="H196" s="182">
        <f>I195</f>
        <v>0</v>
      </c>
      <c r="I196" s="609"/>
      <c r="J196" s="610"/>
      <c r="K196" s="611"/>
      <c r="L196" s="612"/>
      <c r="M196" s="612"/>
      <c r="N196" s="608"/>
      <c r="O196" s="565"/>
      <c r="P196" s="566"/>
      <c r="Q196" s="566"/>
      <c r="R196" s="566"/>
      <c r="S196" s="567"/>
      <c r="T196" s="171" t="s">
        <v>132</v>
      </c>
      <c r="U196" s="117"/>
      <c r="V196" s="172"/>
      <c r="W196" s="159" t="str">
        <f>IF(W195="","",VLOOKUP(W195,'様式9-② シフト記号表'!$C$6:$L$47,10,FALSE))</f>
        <v/>
      </c>
      <c r="X196" s="160" t="str">
        <f>IF(X195="","",VLOOKUP(X195,'様式9-② シフト記号表'!$C$6:$L$47,10,FALSE))</f>
        <v/>
      </c>
      <c r="Y196" s="160" t="str">
        <f>IF(Y195="","",VLOOKUP(Y195,'様式9-② シフト記号表'!$C$6:$L$47,10,FALSE))</f>
        <v/>
      </c>
      <c r="Z196" s="160" t="str">
        <f>IF(Z195="","",VLOOKUP(Z195,'様式9-② シフト記号表'!$C$6:$L$47,10,FALSE))</f>
        <v/>
      </c>
      <c r="AA196" s="160" t="str">
        <f>IF(AA195="","",VLOOKUP(AA195,'様式9-② シフト記号表'!$C$6:$L$47,10,FALSE))</f>
        <v/>
      </c>
      <c r="AB196" s="160" t="str">
        <f>IF(AB195="","",VLOOKUP(AB195,'様式9-② シフト記号表'!$C$6:$L$47,10,FALSE))</f>
        <v/>
      </c>
      <c r="AC196" s="161" t="str">
        <f>IF(AC195="","",VLOOKUP(AC195,'様式9-② シフト記号表'!$C$6:$L$47,10,FALSE))</f>
        <v/>
      </c>
      <c r="AD196" s="159" t="str">
        <f>IF(AD195="","",VLOOKUP(AD195,'様式9-② シフト記号表'!$C$6:$L$47,10,FALSE))</f>
        <v/>
      </c>
      <c r="AE196" s="160" t="str">
        <f>IF(AE195="","",VLOOKUP(AE195,'様式9-② シフト記号表'!$C$6:$L$47,10,FALSE))</f>
        <v/>
      </c>
      <c r="AF196" s="160" t="str">
        <f>IF(AF195="","",VLOOKUP(AF195,'様式9-② シフト記号表'!$C$6:$L$47,10,FALSE))</f>
        <v/>
      </c>
      <c r="AG196" s="160" t="str">
        <f>IF(AG195="","",VLOOKUP(AG195,'様式9-② シフト記号表'!$C$6:$L$47,10,FALSE))</f>
        <v/>
      </c>
      <c r="AH196" s="160" t="str">
        <f>IF(AH195="","",VLOOKUP(AH195,'様式9-② シフト記号表'!$C$6:$L$47,10,FALSE))</f>
        <v/>
      </c>
      <c r="AI196" s="160" t="str">
        <f>IF(AI195="","",VLOOKUP(AI195,'様式9-② シフト記号表'!$C$6:$L$47,10,FALSE))</f>
        <v/>
      </c>
      <c r="AJ196" s="161" t="str">
        <f>IF(AJ195="","",VLOOKUP(AJ195,'様式9-② シフト記号表'!$C$6:$L$47,10,FALSE))</f>
        <v/>
      </c>
      <c r="AK196" s="159" t="str">
        <f>IF(AK195="","",VLOOKUP(AK195,'様式9-② シフト記号表'!$C$6:$L$47,10,FALSE))</f>
        <v/>
      </c>
      <c r="AL196" s="160" t="str">
        <f>IF(AL195="","",VLOOKUP(AL195,'様式9-② シフト記号表'!$C$6:$L$47,10,FALSE))</f>
        <v/>
      </c>
      <c r="AM196" s="160" t="str">
        <f>IF(AM195="","",VLOOKUP(AM195,'様式9-② シフト記号表'!$C$6:$L$47,10,FALSE))</f>
        <v/>
      </c>
      <c r="AN196" s="160" t="str">
        <f>IF(AN195="","",VLOOKUP(AN195,'様式9-② シフト記号表'!$C$6:$L$47,10,FALSE))</f>
        <v/>
      </c>
      <c r="AO196" s="160" t="str">
        <f>IF(AO195="","",VLOOKUP(AO195,'様式9-② シフト記号表'!$C$6:$L$47,10,FALSE))</f>
        <v/>
      </c>
      <c r="AP196" s="160" t="str">
        <f>IF(AP195="","",VLOOKUP(AP195,'様式9-② シフト記号表'!$C$6:$L$47,10,FALSE))</f>
        <v/>
      </c>
      <c r="AQ196" s="161" t="str">
        <f>IF(AQ195="","",VLOOKUP(AQ195,'様式9-② シフト記号表'!$C$6:$L$47,10,FALSE))</f>
        <v/>
      </c>
      <c r="AR196" s="159" t="str">
        <f>IF(AR195="","",VLOOKUP(AR195,'様式9-② シフト記号表'!$C$6:$L$47,10,FALSE))</f>
        <v/>
      </c>
      <c r="AS196" s="160" t="str">
        <f>IF(AS195="","",VLOOKUP(AS195,'様式9-② シフト記号表'!$C$6:$L$47,10,FALSE))</f>
        <v/>
      </c>
      <c r="AT196" s="160" t="str">
        <f>IF(AT195="","",VLOOKUP(AT195,'様式9-② シフト記号表'!$C$6:$L$47,10,FALSE))</f>
        <v/>
      </c>
      <c r="AU196" s="160" t="str">
        <f>IF(AU195="","",VLOOKUP(AU195,'様式9-② シフト記号表'!$C$6:$L$47,10,FALSE))</f>
        <v/>
      </c>
      <c r="AV196" s="160" t="str">
        <f>IF(AV195="","",VLOOKUP(AV195,'様式9-② シフト記号表'!$C$6:$L$47,10,FALSE))</f>
        <v/>
      </c>
      <c r="AW196" s="160" t="str">
        <f>IF(AW195="","",VLOOKUP(AW195,'様式9-② シフト記号表'!$C$6:$L$47,10,FALSE))</f>
        <v/>
      </c>
      <c r="AX196" s="161" t="str">
        <f>IF(AX195="","",VLOOKUP(AX195,'様式9-② シフト記号表'!$C$6:$L$47,10,FALSE))</f>
        <v/>
      </c>
      <c r="AY196" s="159" t="str">
        <f>IF(AY195="","",VLOOKUP(AY195,'様式9-② シフト記号表'!$C$6:$L$47,10,FALSE))</f>
        <v/>
      </c>
      <c r="AZ196" s="160" t="str">
        <f>IF(AZ195="","",VLOOKUP(AZ195,'様式9-② シフト記号表'!$C$6:$L$47,10,FALSE))</f>
        <v/>
      </c>
      <c r="BA196" s="160" t="str">
        <f>IF(BA195="","",VLOOKUP(BA195,'様式9-② シフト記号表'!$C$6:$L$47,10,FALSE))</f>
        <v/>
      </c>
      <c r="BB196" s="603">
        <f>IF($BE$3="４週",SUM(W196:AX196),IF($BE$3="暦月",SUM(W196:BA196),""))</f>
        <v>0</v>
      </c>
      <c r="BC196" s="604"/>
      <c r="BD196" s="605">
        <f>IF($BE$3="４週",BB196/4,IF($BE$3="暦月",(BB196/($BE$8/7)),""))</f>
        <v>0</v>
      </c>
      <c r="BE196" s="604"/>
      <c r="BF196" s="600"/>
      <c r="BG196" s="601"/>
      <c r="BH196" s="601"/>
      <c r="BI196" s="601"/>
      <c r="BJ196" s="602"/>
    </row>
    <row r="197" spans="2:62" ht="20.25" customHeight="1" x14ac:dyDescent="0.4">
      <c r="B197" s="586">
        <f>B195+1</f>
        <v>91</v>
      </c>
      <c r="C197" s="588"/>
      <c r="D197" s="589"/>
      <c r="E197" s="149"/>
      <c r="F197" s="150"/>
      <c r="G197" s="149"/>
      <c r="H197" s="150"/>
      <c r="I197" s="592"/>
      <c r="J197" s="593"/>
      <c r="K197" s="596"/>
      <c r="L197" s="597"/>
      <c r="M197" s="597"/>
      <c r="N197" s="589"/>
      <c r="O197" s="565"/>
      <c r="P197" s="566"/>
      <c r="Q197" s="566"/>
      <c r="R197" s="566"/>
      <c r="S197" s="567"/>
      <c r="T197" s="170" t="s">
        <v>18</v>
      </c>
      <c r="U197" s="115"/>
      <c r="V197" s="116"/>
      <c r="W197" s="102"/>
      <c r="X197" s="103"/>
      <c r="Y197" s="103"/>
      <c r="Z197" s="103"/>
      <c r="AA197" s="103"/>
      <c r="AB197" s="103"/>
      <c r="AC197" s="104"/>
      <c r="AD197" s="102"/>
      <c r="AE197" s="103"/>
      <c r="AF197" s="103"/>
      <c r="AG197" s="103"/>
      <c r="AH197" s="103"/>
      <c r="AI197" s="103"/>
      <c r="AJ197" s="104"/>
      <c r="AK197" s="102"/>
      <c r="AL197" s="103"/>
      <c r="AM197" s="103"/>
      <c r="AN197" s="103"/>
      <c r="AO197" s="103"/>
      <c r="AP197" s="103"/>
      <c r="AQ197" s="104"/>
      <c r="AR197" s="102"/>
      <c r="AS197" s="103"/>
      <c r="AT197" s="103"/>
      <c r="AU197" s="103"/>
      <c r="AV197" s="103"/>
      <c r="AW197" s="103"/>
      <c r="AX197" s="104"/>
      <c r="AY197" s="102"/>
      <c r="AZ197" s="103"/>
      <c r="BA197" s="105"/>
      <c r="BB197" s="571"/>
      <c r="BC197" s="572"/>
      <c r="BD197" s="573"/>
      <c r="BE197" s="574"/>
      <c r="BF197" s="575"/>
      <c r="BG197" s="576"/>
      <c r="BH197" s="576"/>
      <c r="BI197" s="576"/>
      <c r="BJ197" s="577"/>
    </row>
    <row r="198" spans="2:62" ht="20.25" customHeight="1" x14ac:dyDescent="0.4">
      <c r="B198" s="606"/>
      <c r="C198" s="607"/>
      <c r="D198" s="608"/>
      <c r="E198" s="181"/>
      <c r="F198" s="182">
        <f>C197</f>
        <v>0</v>
      </c>
      <c r="G198" s="181"/>
      <c r="H198" s="182">
        <f>I197</f>
        <v>0</v>
      </c>
      <c r="I198" s="609"/>
      <c r="J198" s="610"/>
      <c r="K198" s="611"/>
      <c r="L198" s="612"/>
      <c r="M198" s="612"/>
      <c r="N198" s="608"/>
      <c r="O198" s="565"/>
      <c r="P198" s="566"/>
      <c r="Q198" s="566"/>
      <c r="R198" s="566"/>
      <c r="S198" s="567"/>
      <c r="T198" s="171" t="s">
        <v>132</v>
      </c>
      <c r="U198" s="117"/>
      <c r="V198" s="172"/>
      <c r="W198" s="159" t="str">
        <f>IF(W197="","",VLOOKUP(W197,'様式9-② シフト記号表'!$C$6:$L$47,10,FALSE))</f>
        <v/>
      </c>
      <c r="X198" s="160" t="str">
        <f>IF(X197="","",VLOOKUP(X197,'様式9-② シフト記号表'!$C$6:$L$47,10,FALSE))</f>
        <v/>
      </c>
      <c r="Y198" s="160" t="str">
        <f>IF(Y197="","",VLOOKUP(Y197,'様式9-② シフト記号表'!$C$6:$L$47,10,FALSE))</f>
        <v/>
      </c>
      <c r="Z198" s="160" t="str">
        <f>IF(Z197="","",VLOOKUP(Z197,'様式9-② シフト記号表'!$C$6:$L$47,10,FALSE))</f>
        <v/>
      </c>
      <c r="AA198" s="160" t="str">
        <f>IF(AA197="","",VLOOKUP(AA197,'様式9-② シフト記号表'!$C$6:$L$47,10,FALSE))</f>
        <v/>
      </c>
      <c r="AB198" s="160" t="str">
        <f>IF(AB197="","",VLOOKUP(AB197,'様式9-② シフト記号表'!$C$6:$L$47,10,FALSE))</f>
        <v/>
      </c>
      <c r="AC198" s="161" t="str">
        <f>IF(AC197="","",VLOOKUP(AC197,'様式9-② シフト記号表'!$C$6:$L$47,10,FALSE))</f>
        <v/>
      </c>
      <c r="AD198" s="159" t="str">
        <f>IF(AD197="","",VLOOKUP(AD197,'様式9-② シフト記号表'!$C$6:$L$47,10,FALSE))</f>
        <v/>
      </c>
      <c r="AE198" s="160" t="str">
        <f>IF(AE197="","",VLOOKUP(AE197,'様式9-② シフト記号表'!$C$6:$L$47,10,FALSE))</f>
        <v/>
      </c>
      <c r="AF198" s="160" t="str">
        <f>IF(AF197="","",VLOOKUP(AF197,'様式9-② シフト記号表'!$C$6:$L$47,10,FALSE))</f>
        <v/>
      </c>
      <c r="AG198" s="160" t="str">
        <f>IF(AG197="","",VLOOKUP(AG197,'様式9-② シフト記号表'!$C$6:$L$47,10,FALSE))</f>
        <v/>
      </c>
      <c r="AH198" s="160" t="str">
        <f>IF(AH197="","",VLOOKUP(AH197,'様式9-② シフト記号表'!$C$6:$L$47,10,FALSE))</f>
        <v/>
      </c>
      <c r="AI198" s="160" t="str">
        <f>IF(AI197="","",VLOOKUP(AI197,'様式9-② シフト記号表'!$C$6:$L$47,10,FALSE))</f>
        <v/>
      </c>
      <c r="AJ198" s="161" t="str">
        <f>IF(AJ197="","",VLOOKUP(AJ197,'様式9-② シフト記号表'!$C$6:$L$47,10,FALSE))</f>
        <v/>
      </c>
      <c r="AK198" s="159" t="str">
        <f>IF(AK197="","",VLOOKUP(AK197,'様式9-② シフト記号表'!$C$6:$L$47,10,FALSE))</f>
        <v/>
      </c>
      <c r="AL198" s="160" t="str">
        <f>IF(AL197="","",VLOOKUP(AL197,'様式9-② シフト記号表'!$C$6:$L$47,10,FALSE))</f>
        <v/>
      </c>
      <c r="AM198" s="160" t="str">
        <f>IF(AM197="","",VLOOKUP(AM197,'様式9-② シフト記号表'!$C$6:$L$47,10,FALSE))</f>
        <v/>
      </c>
      <c r="AN198" s="160" t="str">
        <f>IF(AN197="","",VLOOKUP(AN197,'様式9-② シフト記号表'!$C$6:$L$47,10,FALSE))</f>
        <v/>
      </c>
      <c r="AO198" s="160" t="str">
        <f>IF(AO197="","",VLOOKUP(AO197,'様式9-② シフト記号表'!$C$6:$L$47,10,FALSE))</f>
        <v/>
      </c>
      <c r="AP198" s="160" t="str">
        <f>IF(AP197="","",VLOOKUP(AP197,'様式9-② シフト記号表'!$C$6:$L$47,10,FALSE))</f>
        <v/>
      </c>
      <c r="AQ198" s="161" t="str">
        <f>IF(AQ197="","",VLOOKUP(AQ197,'様式9-② シフト記号表'!$C$6:$L$47,10,FALSE))</f>
        <v/>
      </c>
      <c r="AR198" s="159" t="str">
        <f>IF(AR197="","",VLOOKUP(AR197,'様式9-② シフト記号表'!$C$6:$L$47,10,FALSE))</f>
        <v/>
      </c>
      <c r="AS198" s="160" t="str">
        <f>IF(AS197="","",VLOOKUP(AS197,'様式9-② シフト記号表'!$C$6:$L$47,10,FALSE))</f>
        <v/>
      </c>
      <c r="AT198" s="160" t="str">
        <f>IF(AT197="","",VLOOKUP(AT197,'様式9-② シフト記号表'!$C$6:$L$47,10,FALSE))</f>
        <v/>
      </c>
      <c r="AU198" s="160" t="str">
        <f>IF(AU197="","",VLOOKUP(AU197,'様式9-② シフト記号表'!$C$6:$L$47,10,FALSE))</f>
        <v/>
      </c>
      <c r="AV198" s="160" t="str">
        <f>IF(AV197="","",VLOOKUP(AV197,'様式9-② シフト記号表'!$C$6:$L$47,10,FALSE))</f>
        <v/>
      </c>
      <c r="AW198" s="160" t="str">
        <f>IF(AW197="","",VLOOKUP(AW197,'様式9-② シフト記号表'!$C$6:$L$47,10,FALSE))</f>
        <v/>
      </c>
      <c r="AX198" s="161" t="str">
        <f>IF(AX197="","",VLOOKUP(AX197,'様式9-② シフト記号表'!$C$6:$L$47,10,FALSE))</f>
        <v/>
      </c>
      <c r="AY198" s="159" t="str">
        <f>IF(AY197="","",VLOOKUP(AY197,'様式9-② シフト記号表'!$C$6:$L$47,10,FALSE))</f>
        <v/>
      </c>
      <c r="AZ198" s="160" t="str">
        <f>IF(AZ197="","",VLOOKUP(AZ197,'様式9-② シフト記号表'!$C$6:$L$47,10,FALSE))</f>
        <v/>
      </c>
      <c r="BA198" s="160" t="str">
        <f>IF(BA197="","",VLOOKUP(BA197,'様式9-② シフト記号表'!$C$6:$L$47,10,FALSE))</f>
        <v/>
      </c>
      <c r="BB198" s="603">
        <f>IF($BE$3="４週",SUM(W198:AX198),IF($BE$3="暦月",SUM(W198:BA198),""))</f>
        <v>0</v>
      </c>
      <c r="BC198" s="604"/>
      <c r="BD198" s="605">
        <f>IF($BE$3="４週",BB198/4,IF($BE$3="暦月",(BB198/($BE$8/7)),""))</f>
        <v>0</v>
      </c>
      <c r="BE198" s="604"/>
      <c r="BF198" s="600"/>
      <c r="BG198" s="601"/>
      <c r="BH198" s="601"/>
      <c r="BI198" s="601"/>
      <c r="BJ198" s="602"/>
    </row>
    <row r="199" spans="2:62" ht="20.25" customHeight="1" x14ac:dyDescent="0.4">
      <c r="B199" s="586">
        <f>B197+1</f>
        <v>92</v>
      </c>
      <c r="C199" s="588"/>
      <c r="D199" s="589"/>
      <c r="E199" s="149"/>
      <c r="F199" s="150"/>
      <c r="G199" s="149"/>
      <c r="H199" s="150"/>
      <c r="I199" s="592"/>
      <c r="J199" s="593"/>
      <c r="K199" s="596"/>
      <c r="L199" s="597"/>
      <c r="M199" s="597"/>
      <c r="N199" s="589"/>
      <c r="O199" s="565"/>
      <c r="P199" s="566"/>
      <c r="Q199" s="566"/>
      <c r="R199" s="566"/>
      <c r="S199" s="567"/>
      <c r="T199" s="170" t="s">
        <v>18</v>
      </c>
      <c r="U199" s="115"/>
      <c r="V199" s="116"/>
      <c r="W199" s="102"/>
      <c r="X199" s="103"/>
      <c r="Y199" s="103"/>
      <c r="Z199" s="103"/>
      <c r="AA199" s="103"/>
      <c r="AB199" s="103"/>
      <c r="AC199" s="104"/>
      <c r="AD199" s="102"/>
      <c r="AE199" s="103"/>
      <c r="AF199" s="103"/>
      <c r="AG199" s="103"/>
      <c r="AH199" s="103"/>
      <c r="AI199" s="103"/>
      <c r="AJ199" s="104"/>
      <c r="AK199" s="102"/>
      <c r="AL199" s="103"/>
      <c r="AM199" s="103"/>
      <c r="AN199" s="103"/>
      <c r="AO199" s="103"/>
      <c r="AP199" s="103"/>
      <c r="AQ199" s="104"/>
      <c r="AR199" s="102"/>
      <c r="AS199" s="103"/>
      <c r="AT199" s="103"/>
      <c r="AU199" s="103"/>
      <c r="AV199" s="103"/>
      <c r="AW199" s="103"/>
      <c r="AX199" s="104"/>
      <c r="AY199" s="102"/>
      <c r="AZ199" s="103"/>
      <c r="BA199" s="105"/>
      <c r="BB199" s="571"/>
      <c r="BC199" s="572"/>
      <c r="BD199" s="573"/>
      <c r="BE199" s="574"/>
      <c r="BF199" s="575"/>
      <c r="BG199" s="576"/>
      <c r="BH199" s="576"/>
      <c r="BI199" s="576"/>
      <c r="BJ199" s="577"/>
    </row>
    <row r="200" spans="2:62" ht="20.25" customHeight="1" x14ac:dyDescent="0.4">
      <c r="B200" s="606"/>
      <c r="C200" s="607"/>
      <c r="D200" s="608"/>
      <c r="E200" s="181"/>
      <c r="F200" s="182">
        <f>C199</f>
        <v>0</v>
      </c>
      <c r="G200" s="181"/>
      <c r="H200" s="182">
        <f>I199</f>
        <v>0</v>
      </c>
      <c r="I200" s="609"/>
      <c r="J200" s="610"/>
      <c r="K200" s="611"/>
      <c r="L200" s="612"/>
      <c r="M200" s="612"/>
      <c r="N200" s="608"/>
      <c r="O200" s="565"/>
      <c r="P200" s="566"/>
      <c r="Q200" s="566"/>
      <c r="R200" s="566"/>
      <c r="S200" s="567"/>
      <c r="T200" s="171" t="s">
        <v>132</v>
      </c>
      <c r="U200" s="117"/>
      <c r="V200" s="172"/>
      <c r="W200" s="159" t="str">
        <f>IF(W199="","",VLOOKUP(W199,'様式9-② シフト記号表'!$C$6:$L$47,10,FALSE))</f>
        <v/>
      </c>
      <c r="X200" s="160" t="str">
        <f>IF(X199="","",VLOOKUP(X199,'様式9-② シフト記号表'!$C$6:$L$47,10,FALSE))</f>
        <v/>
      </c>
      <c r="Y200" s="160" t="str">
        <f>IF(Y199="","",VLOOKUP(Y199,'様式9-② シフト記号表'!$C$6:$L$47,10,FALSE))</f>
        <v/>
      </c>
      <c r="Z200" s="160" t="str">
        <f>IF(Z199="","",VLOOKUP(Z199,'様式9-② シフト記号表'!$C$6:$L$47,10,FALSE))</f>
        <v/>
      </c>
      <c r="AA200" s="160" t="str">
        <f>IF(AA199="","",VLOOKUP(AA199,'様式9-② シフト記号表'!$C$6:$L$47,10,FALSE))</f>
        <v/>
      </c>
      <c r="AB200" s="160" t="str">
        <f>IF(AB199="","",VLOOKUP(AB199,'様式9-② シフト記号表'!$C$6:$L$47,10,FALSE))</f>
        <v/>
      </c>
      <c r="AC200" s="161" t="str">
        <f>IF(AC199="","",VLOOKUP(AC199,'様式9-② シフト記号表'!$C$6:$L$47,10,FALSE))</f>
        <v/>
      </c>
      <c r="AD200" s="159" t="str">
        <f>IF(AD199="","",VLOOKUP(AD199,'様式9-② シフト記号表'!$C$6:$L$47,10,FALSE))</f>
        <v/>
      </c>
      <c r="AE200" s="160" t="str">
        <f>IF(AE199="","",VLOOKUP(AE199,'様式9-② シフト記号表'!$C$6:$L$47,10,FALSE))</f>
        <v/>
      </c>
      <c r="AF200" s="160" t="str">
        <f>IF(AF199="","",VLOOKUP(AF199,'様式9-② シフト記号表'!$C$6:$L$47,10,FALSE))</f>
        <v/>
      </c>
      <c r="AG200" s="160" t="str">
        <f>IF(AG199="","",VLOOKUP(AG199,'様式9-② シフト記号表'!$C$6:$L$47,10,FALSE))</f>
        <v/>
      </c>
      <c r="AH200" s="160" t="str">
        <f>IF(AH199="","",VLOOKUP(AH199,'様式9-② シフト記号表'!$C$6:$L$47,10,FALSE))</f>
        <v/>
      </c>
      <c r="AI200" s="160" t="str">
        <f>IF(AI199="","",VLOOKUP(AI199,'様式9-② シフト記号表'!$C$6:$L$47,10,FALSE))</f>
        <v/>
      </c>
      <c r="AJ200" s="161" t="str">
        <f>IF(AJ199="","",VLOOKUP(AJ199,'様式9-② シフト記号表'!$C$6:$L$47,10,FALSE))</f>
        <v/>
      </c>
      <c r="AK200" s="159" t="str">
        <f>IF(AK199="","",VLOOKUP(AK199,'様式9-② シフト記号表'!$C$6:$L$47,10,FALSE))</f>
        <v/>
      </c>
      <c r="AL200" s="160" t="str">
        <f>IF(AL199="","",VLOOKUP(AL199,'様式9-② シフト記号表'!$C$6:$L$47,10,FALSE))</f>
        <v/>
      </c>
      <c r="AM200" s="160" t="str">
        <f>IF(AM199="","",VLOOKUP(AM199,'様式9-② シフト記号表'!$C$6:$L$47,10,FALSE))</f>
        <v/>
      </c>
      <c r="AN200" s="160" t="str">
        <f>IF(AN199="","",VLOOKUP(AN199,'様式9-② シフト記号表'!$C$6:$L$47,10,FALSE))</f>
        <v/>
      </c>
      <c r="AO200" s="160" t="str">
        <f>IF(AO199="","",VLOOKUP(AO199,'様式9-② シフト記号表'!$C$6:$L$47,10,FALSE))</f>
        <v/>
      </c>
      <c r="AP200" s="160" t="str">
        <f>IF(AP199="","",VLOOKUP(AP199,'様式9-② シフト記号表'!$C$6:$L$47,10,FALSE))</f>
        <v/>
      </c>
      <c r="AQ200" s="161" t="str">
        <f>IF(AQ199="","",VLOOKUP(AQ199,'様式9-② シフト記号表'!$C$6:$L$47,10,FALSE))</f>
        <v/>
      </c>
      <c r="AR200" s="159" t="str">
        <f>IF(AR199="","",VLOOKUP(AR199,'様式9-② シフト記号表'!$C$6:$L$47,10,FALSE))</f>
        <v/>
      </c>
      <c r="AS200" s="160" t="str">
        <f>IF(AS199="","",VLOOKUP(AS199,'様式9-② シフト記号表'!$C$6:$L$47,10,FALSE))</f>
        <v/>
      </c>
      <c r="AT200" s="160" t="str">
        <f>IF(AT199="","",VLOOKUP(AT199,'様式9-② シフト記号表'!$C$6:$L$47,10,FALSE))</f>
        <v/>
      </c>
      <c r="AU200" s="160" t="str">
        <f>IF(AU199="","",VLOOKUP(AU199,'様式9-② シフト記号表'!$C$6:$L$47,10,FALSE))</f>
        <v/>
      </c>
      <c r="AV200" s="160" t="str">
        <f>IF(AV199="","",VLOOKUP(AV199,'様式9-② シフト記号表'!$C$6:$L$47,10,FALSE))</f>
        <v/>
      </c>
      <c r="AW200" s="160" t="str">
        <f>IF(AW199="","",VLOOKUP(AW199,'様式9-② シフト記号表'!$C$6:$L$47,10,FALSE))</f>
        <v/>
      </c>
      <c r="AX200" s="161" t="str">
        <f>IF(AX199="","",VLOOKUP(AX199,'様式9-② シフト記号表'!$C$6:$L$47,10,FALSE))</f>
        <v/>
      </c>
      <c r="AY200" s="159" t="str">
        <f>IF(AY199="","",VLOOKUP(AY199,'様式9-② シフト記号表'!$C$6:$L$47,10,FALSE))</f>
        <v/>
      </c>
      <c r="AZ200" s="160" t="str">
        <f>IF(AZ199="","",VLOOKUP(AZ199,'様式9-② シフト記号表'!$C$6:$L$47,10,FALSE))</f>
        <v/>
      </c>
      <c r="BA200" s="160" t="str">
        <f>IF(BA199="","",VLOOKUP(BA199,'様式9-② シフト記号表'!$C$6:$L$47,10,FALSE))</f>
        <v/>
      </c>
      <c r="BB200" s="603">
        <f>IF($BE$3="４週",SUM(W200:AX200),IF($BE$3="暦月",SUM(W200:BA200),""))</f>
        <v>0</v>
      </c>
      <c r="BC200" s="604"/>
      <c r="BD200" s="605">
        <f>IF($BE$3="４週",BB200/4,IF($BE$3="暦月",(BB200/($BE$8/7)),""))</f>
        <v>0</v>
      </c>
      <c r="BE200" s="604"/>
      <c r="BF200" s="600"/>
      <c r="BG200" s="601"/>
      <c r="BH200" s="601"/>
      <c r="BI200" s="601"/>
      <c r="BJ200" s="602"/>
    </row>
    <row r="201" spans="2:62" ht="20.25" customHeight="1" x14ac:dyDescent="0.4">
      <c r="B201" s="586">
        <f>B199+1</f>
        <v>93</v>
      </c>
      <c r="C201" s="588"/>
      <c r="D201" s="589"/>
      <c r="E201" s="149"/>
      <c r="F201" s="150"/>
      <c r="G201" s="149"/>
      <c r="H201" s="150"/>
      <c r="I201" s="592"/>
      <c r="J201" s="593"/>
      <c r="K201" s="596"/>
      <c r="L201" s="597"/>
      <c r="M201" s="597"/>
      <c r="N201" s="589"/>
      <c r="O201" s="565"/>
      <c r="P201" s="566"/>
      <c r="Q201" s="566"/>
      <c r="R201" s="566"/>
      <c r="S201" s="567"/>
      <c r="T201" s="170" t="s">
        <v>18</v>
      </c>
      <c r="U201" s="115"/>
      <c r="V201" s="116"/>
      <c r="W201" s="102"/>
      <c r="X201" s="103"/>
      <c r="Y201" s="103"/>
      <c r="Z201" s="103"/>
      <c r="AA201" s="103"/>
      <c r="AB201" s="103"/>
      <c r="AC201" s="104"/>
      <c r="AD201" s="102"/>
      <c r="AE201" s="103"/>
      <c r="AF201" s="103"/>
      <c r="AG201" s="103"/>
      <c r="AH201" s="103"/>
      <c r="AI201" s="103"/>
      <c r="AJ201" s="104"/>
      <c r="AK201" s="102"/>
      <c r="AL201" s="103"/>
      <c r="AM201" s="103"/>
      <c r="AN201" s="103"/>
      <c r="AO201" s="103"/>
      <c r="AP201" s="103"/>
      <c r="AQ201" s="104"/>
      <c r="AR201" s="102"/>
      <c r="AS201" s="103"/>
      <c r="AT201" s="103"/>
      <c r="AU201" s="103"/>
      <c r="AV201" s="103"/>
      <c r="AW201" s="103"/>
      <c r="AX201" s="104"/>
      <c r="AY201" s="102"/>
      <c r="AZ201" s="103"/>
      <c r="BA201" s="105"/>
      <c r="BB201" s="571"/>
      <c r="BC201" s="572"/>
      <c r="BD201" s="573"/>
      <c r="BE201" s="574"/>
      <c r="BF201" s="575"/>
      <c r="BG201" s="576"/>
      <c r="BH201" s="576"/>
      <c r="BI201" s="576"/>
      <c r="BJ201" s="577"/>
    </row>
    <row r="202" spans="2:62" ht="20.25" customHeight="1" x14ac:dyDescent="0.4">
      <c r="B202" s="606"/>
      <c r="C202" s="607"/>
      <c r="D202" s="608"/>
      <c r="E202" s="181"/>
      <c r="F202" s="182">
        <f>C201</f>
        <v>0</v>
      </c>
      <c r="G202" s="181"/>
      <c r="H202" s="182">
        <f>I201</f>
        <v>0</v>
      </c>
      <c r="I202" s="609"/>
      <c r="J202" s="610"/>
      <c r="K202" s="611"/>
      <c r="L202" s="612"/>
      <c r="M202" s="612"/>
      <c r="N202" s="608"/>
      <c r="O202" s="565"/>
      <c r="P202" s="566"/>
      <c r="Q202" s="566"/>
      <c r="R202" s="566"/>
      <c r="S202" s="567"/>
      <c r="T202" s="171" t="s">
        <v>132</v>
      </c>
      <c r="U202" s="117"/>
      <c r="V202" s="172"/>
      <c r="W202" s="159" t="str">
        <f>IF(W201="","",VLOOKUP(W201,'様式9-② シフト記号表'!$C$6:$L$47,10,FALSE))</f>
        <v/>
      </c>
      <c r="X202" s="160" t="str">
        <f>IF(X201="","",VLOOKUP(X201,'様式9-② シフト記号表'!$C$6:$L$47,10,FALSE))</f>
        <v/>
      </c>
      <c r="Y202" s="160" t="str">
        <f>IF(Y201="","",VLOOKUP(Y201,'様式9-② シフト記号表'!$C$6:$L$47,10,FALSE))</f>
        <v/>
      </c>
      <c r="Z202" s="160" t="str">
        <f>IF(Z201="","",VLOOKUP(Z201,'様式9-② シフト記号表'!$C$6:$L$47,10,FALSE))</f>
        <v/>
      </c>
      <c r="AA202" s="160" t="str">
        <f>IF(AA201="","",VLOOKUP(AA201,'様式9-② シフト記号表'!$C$6:$L$47,10,FALSE))</f>
        <v/>
      </c>
      <c r="AB202" s="160" t="str">
        <f>IF(AB201="","",VLOOKUP(AB201,'様式9-② シフト記号表'!$C$6:$L$47,10,FALSE))</f>
        <v/>
      </c>
      <c r="AC202" s="161" t="str">
        <f>IF(AC201="","",VLOOKUP(AC201,'様式9-② シフト記号表'!$C$6:$L$47,10,FALSE))</f>
        <v/>
      </c>
      <c r="AD202" s="159" t="str">
        <f>IF(AD201="","",VLOOKUP(AD201,'様式9-② シフト記号表'!$C$6:$L$47,10,FALSE))</f>
        <v/>
      </c>
      <c r="AE202" s="160" t="str">
        <f>IF(AE201="","",VLOOKUP(AE201,'様式9-② シフト記号表'!$C$6:$L$47,10,FALSE))</f>
        <v/>
      </c>
      <c r="AF202" s="160" t="str">
        <f>IF(AF201="","",VLOOKUP(AF201,'様式9-② シフト記号表'!$C$6:$L$47,10,FALSE))</f>
        <v/>
      </c>
      <c r="AG202" s="160" t="str">
        <f>IF(AG201="","",VLOOKUP(AG201,'様式9-② シフト記号表'!$C$6:$L$47,10,FALSE))</f>
        <v/>
      </c>
      <c r="AH202" s="160" t="str">
        <f>IF(AH201="","",VLOOKUP(AH201,'様式9-② シフト記号表'!$C$6:$L$47,10,FALSE))</f>
        <v/>
      </c>
      <c r="AI202" s="160" t="str">
        <f>IF(AI201="","",VLOOKUP(AI201,'様式9-② シフト記号表'!$C$6:$L$47,10,FALSE))</f>
        <v/>
      </c>
      <c r="AJ202" s="161" t="str">
        <f>IF(AJ201="","",VLOOKUP(AJ201,'様式9-② シフト記号表'!$C$6:$L$47,10,FALSE))</f>
        <v/>
      </c>
      <c r="AK202" s="159" t="str">
        <f>IF(AK201="","",VLOOKUP(AK201,'様式9-② シフト記号表'!$C$6:$L$47,10,FALSE))</f>
        <v/>
      </c>
      <c r="AL202" s="160" t="str">
        <f>IF(AL201="","",VLOOKUP(AL201,'様式9-② シフト記号表'!$C$6:$L$47,10,FALSE))</f>
        <v/>
      </c>
      <c r="AM202" s="160" t="str">
        <f>IF(AM201="","",VLOOKUP(AM201,'様式9-② シフト記号表'!$C$6:$L$47,10,FALSE))</f>
        <v/>
      </c>
      <c r="AN202" s="160" t="str">
        <f>IF(AN201="","",VLOOKUP(AN201,'様式9-② シフト記号表'!$C$6:$L$47,10,FALSE))</f>
        <v/>
      </c>
      <c r="AO202" s="160" t="str">
        <f>IF(AO201="","",VLOOKUP(AO201,'様式9-② シフト記号表'!$C$6:$L$47,10,FALSE))</f>
        <v/>
      </c>
      <c r="AP202" s="160" t="str">
        <f>IF(AP201="","",VLOOKUP(AP201,'様式9-② シフト記号表'!$C$6:$L$47,10,FALSE))</f>
        <v/>
      </c>
      <c r="AQ202" s="161" t="str">
        <f>IF(AQ201="","",VLOOKUP(AQ201,'様式9-② シフト記号表'!$C$6:$L$47,10,FALSE))</f>
        <v/>
      </c>
      <c r="AR202" s="159" t="str">
        <f>IF(AR201="","",VLOOKUP(AR201,'様式9-② シフト記号表'!$C$6:$L$47,10,FALSE))</f>
        <v/>
      </c>
      <c r="AS202" s="160" t="str">
        <f>IF(AS201="","",VLOOKUP(AS201,'様式9-② シフト記号表'!$C$6:$L$47,10,FALSE))</f>
        <v/>
      </c>
      <c r="AT202" s="160" t="str">
        <f>IF(AT201="","",VLOOKUP(AT201,'様式9-② シフト記号表'!$C$6:$L$47,10,FALSE))</f>
        <v/>
      </c>
      <c r="AU202" s="160" t="str">
        <f>IF(AU201="","",VLOOKUP(AU201,'様式9-② シフト記号表'!$C$6:$L$47,10,FALSE))</f>
        <v/>
      </c>
      <c r="AV202" s="160" t="str">
        <f>IF(AV201="","",VLOOKUP(AV201,'様式9-② シフト記号表'!$C$6:$L$47,10,FALSE))</f>
        <v/>
      </c>
      <c r="AW202" s="160" t="str">
        <f>IF(AW201="","",VLOOKUP(AW201,'様式9-② シフト記号表'!$C$6:$L$47,10,FALSE))</f>
        <v/>
      </c>
      <c r="AX202" s="161" t="str">
        <f>IF(AX201="","",VLOOKUP(AX201,'様式9-② シフト記号表'!$C$6:$L$47,10,FALSE))</f>
        <v/>
      </c>
      <c r="AY202" s="159" t="str">
        <f>IF(AY201="","",VLOOKUP(AY201,'様式9-② シフト記号表'!$C$6:$L$47,10,FALSE))</f>
        <v/>
      </c>
      <c r="AZ202" s="160" t="str">
        <f>IF(AZ201="","",VLOOKUP(AZ201,'様式9-② シフト記号表'!$C$6:$L$47,10,FALSE))</f>
        <v/>
      </c>
      <c r="BA202" s="160" t="str">
        <f>IF(BA201="","",VLOOKUP(BA201,'様式9-② シフト記号表'!$C$6:$L$47,10,FALSE))</f>
        <v/>
      </c>
      <c r="BB202" s="603">
        <f>IF($BE$3="４週",SUM(W202:AX202),IF($BE$3="暦月",SUM(W202:BA202),""))</f>
        <v>0</v>
      </c>
      <c r="BC202" s="604"/>
      <c r="BD202" s="605">
        <f>IF($BE$3="４週",BB202/4,IF($BE$3="暦月",(BB202/($BE$8/7)),""))</f>
        <v>0</v>
      </c>
      <c r="BE202" s="604"/>
      <c r="BF202" s="600"/>
      <c r="BG202" s="601"/>
      <c r="BH202" s="601"/>
      <c r="BI202" s="601"/>
      <c r="BJ202" s="602"/>
    </row>
    <row r="203" spans="2:62" ht="20.25" customHeight="1" x14ac:dyDescent="0.4">
      <c r="B203" s="586">
        <f>B201+1</f>
        <v>94</v>
      </c>
      <c r="C203" s="588"/>
      <c r="D203" s="589"/>
      <c r="E203" s="149"/>
      <c r="F203" s="150"/>
      <c r="G203" s="149"/>
      <c r="H203" s="150"/>
      <c r="I203" s="592"/>
      <c r="J203" s="593"/>
      <c r="K203" s="596"/>
      <c r="L203" s="597"/>
      <c r="M203" s="597"/>
      <c r="N203" s="589"/>
      <c r="O203" s="565"/>
      <c r="P203" s="566"/>
      <c r="Q203" s="566"/>
      <c r="R203" s="566"/>
      <c r="S203" s="567"/>
      <c r="T203" s="170" t="s">
        <v>18</v>
      </c>
      <c r="U203" s="115"/>
      <c r="V203" s="116"/>
      <c r="W203" s="102"/>
      <c r="X203" s="103"/>
      <c r="Y203" s="103"/>
      <c r="Z203" s="103"/>
      <c r="AA203" s="103"/>
      <c r="AB203" s="103"/>
      <c r="AC203" s="104"/>
      <c r="AD203" s="102"/>
      <c r="AE203" s="103"/>
      <c r="AF203" s="103"/>
      <c r="AG203" s="103"/>
      <c r="AH203" s="103"/>
      <c r="AI203" s="103"/>
      <c r="AJ203" s="104"/>
      <c r="AK203" s="102"/>
      <c r="AL203" s="103"/>
      <c r="AM203" s="103"/>
      <c r="AN203" s="103"/>
      <c r="AO203" s="103"/>
      <c r="AP203" s="103"/>
      <c r="AQ203" s="104"/>
      <c r="AR203" s="102"/>
      <c r="AS203" s="103"/>
      <c r="AT203" s="103"/>
      <c r="AU203" s="103"/>
      <c r="AV203" s="103"/>
      <c r="AW203" s="103"/>
      <c r="AX203" s="104"/>
      <c r="AY203" s="102"/>
      <c r="AZ203" s="103"/>
      <c r="BA203" s="105"/>
      <c r="BB203" s="571"/>
      <c r="BC203" s="572"/>
      <c r="BD203" s="573"/>
      <c r="BE203" s="574"/>
      <c r="BF203" s="575"/>
      <c r="BG203" s="576"/>
      <c r="BH203" s="576"/>
      <c r="BI203" s="576"/>
      <c r="BJ203" s="577"/>
    </row>
    <row r="204" spans="2:62" ht="20.25" customHeight="1" x14ac:dyDescent="0.4">
      <c r="B204" s="606"/>
      <c r="C204" s="607"/>
      <c r="D204" s="608"/>
      <c r="E204" s="181"/>
      <c r="F204" s="182">
        <f>C203</f>
        <v>0</v>
      </c>
      <c r="G204" s="181"/>
      <c r="H204" s="182">
        <f>I203</f>
        <v>0</v>
      </c>
      <c r="I204" s="609"/>
      <c r="J204" s="610"/>
      <c r="K204" s="611"/>
      <c r="L204" s="612"/>
      <c r="M204" s="612"/>
      <c r="N204" s="608"/>
      <c r="O204" s="565"/>
      <c r="P204" s="566"/>
      <c r="Q204" s="566"/>
      <c r="R204" s="566"/>
      <c r="S204" s="567"/>
      <c r="T204" s="171" t="s">
        <v>132</v>
      </c>
      <c r="U204" s="117"/>
      <c r="V204" s="172"/>
      <c r="W204" s="159" t="str">
        <f>IF(W203="","",VLOOKUP(W203,'様式9-② シフト記号表'!$C$6:$L$47,10,FALSE))</f>
        <v/>
      </c>
      <c r="X204" s="160" t="str">
        <f>IF(X203="","",VLOOKUP(X203,'様式9-② シフト記号表'!$C$6:$L$47,10,FALSE))</f>
        <v/>
      </c>
      <c r="Y204" s="160" t="str">
        <f>IF(Y203="","",VLOOKUP(Y203,'様式9-② シフト記号表'!$C$6:$L$47,10,FALSE))</f>
        <v/>
      </c>
      <c r="Z204" s="160" t="str">
        <f>IF(Z203="","",VLOOKUP(Z203,'様式9-② シフト記号表'!$C$6:$L$47,10,FALSE))</f>
        <v/>
      </c>
      <c r="AA204" s="160" t="str">
        <f>IF(AA203="","",VLOOKUP(AA203,'様式9-② シフト記号表'!$C$6:$L$47,10,FALSE))</f>
        <v/>
      </c>
      <c r="AB204" s="160" t="str">
        <f>IF(AB203="","",VLOOKUP(AB203,'様式9-② シフト記号表'!$C$6:$L$47,10,FALSE))</f>
        <v/>
      </c>
      <c r="AC204" s="161" t="str">
        <f>IF(AC203="","",VLOOKUP(AC203,'様式9-② シフト記号表'!$C$6:$L$47,10,FALSE))</f>
        <v/>
      </c>
      <c r="AD204" s="159" t="str">
        <f>IF(AD203="","",VLOOKUP(AD203,'様式9-② シフト記号表'!$C$6:$L$47,10,FALSE))</f>
        <v/>
      </c>
      <c r="AE204" s="160" t="str">
        <f>IF(AE203="","",VLOOKUP(AE203,'様式9-② シフト記号表'!$C$6:$L$47,10,FALSE))</f>
        <v/>
      </c>
      <c r="AF204" s="160" t="str">
        <f>IF(AF203="","",VLOOKUP(AF203,'様式9-② シフト記号表'!$C$6:$L$47,10,FALSE))</f>
        <v/>
      </c>
      <c r="AG204" s="160" t="str">
        <f>IF(AG203="","",VLOOKUP(AG203,'様式9-② シフト記号表'!$C$6:$L$47,10,FALSE))</f>
        <v/>
      </c>
      <c r="AH204" s="160" t="str">
        <f>IF(AH203="","",VLOOKUP(AH203,'様式9-② シフト記号表'!$C$6:$L$47,10,FALSE))</f>
        <v/>
      </c>
      <c r="AI204" s="160" t="str">
        <f>IF(AI203="","",VLOOKUP(AI203,'様式9-② シフト記号表'!$C$6:$L$47,10,FALSE))</f>
        <v/>
      </c>
      <c r="AJ204" s="161" t="str">
        <f>IF(AJ203="","",VLOOKUP(AJ203,'様式9-② シフト記号表'!$C$6:$L$47,10,FALSE))</f>
        <v/>
      </c>
      <c r="AK204" s="159" t="str">
        <f>IF(AK203="","",VLOOKUP(AK203,'様式9-② シフト記号表'!$C$6:$L$47,10,FALSE))</f>
        <v/>
      </c>
      <c r="AL204" s="160" t="str">
        <f>IF(AL203="","",VLOOKUP(AL203,'様式9-② シフト記号表'!$C$6:$L$47,10,FALSE))</f>
        <v/>
      </c>
      <c r="AM204" s="160" t="str">
        <f>IF(AM203="","",VLOOKUP(AM203,'様式9-② シフト記号表'!$C$6:$L$47,10,FALSE))</f>
        <v/>
      </c>
      <c r="AN204" s="160" t="str">
        <f>IF(AN203="","",VLOOKUP(AN203,'様式9-② シフト記号表'!$C$6:$L$47,10,FALSE))</f>
        <v/>
      </c>
      <c r="AO204" s="160" t="str">
        <f>IF(AO203="","",VLOOKUP(AO203,'様式9-② シフト記号表'!$C$6:$L$47,10,FALSE))</f>
        <v/>
      </c>
      <c r="AP204" s="160" t="str">
        <f>IF(AP203="","",VLOOKUP(AP203,'様式9-② シフト記号表'!$C$6:$L$47,10,FALSE))</f>
        <v/>
      </c>
      <c r="AQ204" s="161" t="str">
        <f>IF(AQ203="","",VLOOKUP(AQ203,'様式9-② シフト記号表'!$C$6:$L$47,10,FALSE))</f>
        <v/>
      </c>
      <c r="AR204" s="159" t="str">
        <f>IF(AR203="","",VLOOKUP(AR203,'様式9-② シフト記号表'!$C$6:$L$47,10,FALSE))</f>
        <v/>
      </c>
      <c r="AS204" s="160" t="str">
        <f>IF(AS203="","",VLOOKUP(AS203,'様式9-② シフト記号表'!$C$6:$L$47,10,FALSE))</f>
        <v/>
      </c>
      <c r="AT204" s="160" t="str">
        <f>IF(AT203="","",VLOOKUP(AT203,'様式9-② シフト記号表'!$C$6:$L$47,10,FALSE))</f>
        <v/>
      </c>
      <c r="AU204" s="160" t="str">
        <f>IF(AU203="","",VLOOKUP(AU203,'様式9-② シフト記号表'!$C$6:$L$47,10,FALSE))</f>
        <v/>
      </c>
      <c r="AV204" s="160" t="str">
        <f>IF(AV203="","",VLOOKUP(AV203,'様式9-② シフト記号表'!$C$6:$L$47,10,FALSE))</f>
        <v/>
      </c>
      <c r="AW204" s="160" t="str">
        <f>IF(AW203="","",VLOOKUP(AW203,'様式9-② シフト記号表'!$C$6:$L$47,10,FALSE))</f>
        <v/>
      </c>
      <c r="AX204" s="161" t="str">
        <f>IF(AX203="","",VLOOKUP(AX203,'様式9-② シフト記号表'!$C$6:$L$47,10,FALSE))</f>
        <v/>
      </c>
      <c r="AY204" s="159" t="str">
        <f>IF(AY203="","",VLOOKUP(AY203,'様式9-② シフト記号表'!$C$6:$L$47,10,FALSE))</f>
        <v/>
      </c>
      <c r="AZ204" s="160" t="str">
        <f>IF(AZ203="","",VLOOKUP(AZ203,'様式9-② シフト記号表'!$C$6:$L$47,10,FALSE))</f>
        <v/>
      </c>
      <c r="BA204" s="160" t="str">
        <f>IF(BA203="","",VLOOKUP(BA203,'様式9-② シフト記号表'!$C$6:$L$47,10,FALSE))</f>
        <v/>
      </c>
      <c r="BB204" s="603">
        <f>IF($BE$3="４週",SUM(W204:AX204),IF($BE$3="暦月",SUM(W204:BA204),""))</f>
        <v>0</v>
      </c>
      <c r="BC204" s="604"/>
      <c r="BD204" s="605">
        <f>IF($BE$3="４週",BB204/4,IF($BE$3="暦月",(BB204/($BE$8/7)),""))</f>
        <v>0</v>
      </c>
      <c r="BE204" s="604"/>
      <c r="BF204" s="600"/>
      <c r="BG204" s="601"/>
      <c r="BH204" s="601"/>
      <c r="BI204" s="601"/>
      <c r="BJ204" s="602"/>
    </row>
    <row r="205" spans="2:62" ht="20.25" customHeight="1" x14ac:dyDescent="0.4">
      <c r="B205" s="586">
        <f>B203+1</f>
        <v>95</v>
      </c>
      <c r="C205" s="588"/>
      <c r="D205" s="589"/>
      <c r="E205" s="149"/>
      <c r="F205" s="150"/>
      <c r="G205" s="149"/>
      <c r="H205" s="150"/>
      <c r="I205" s="592"/>
      <c r="J205" s="593"/>
      <c r="K205" s="596"/>
      <c r="L205" s="597"/>
      <c r="M205" s="597"/>
      <c r="N205" s="589"/>
      <c r="O205" s="565"/>
      <c r="P205" s="566"/>
      <c r="Q205" s="566"/>
      <c r="R205" s="566"/>
      <c r="S205" s="567"/>
      <c r="T205" s="170" t="s">
        <v>18</v>
      </c>
      <c r="U205" s="115"/>
      <c r="V205" s="116"/>
      <c r="W205" s="102"/>
      <c r="X205" s="103"/>
      <c r="Y205" s="103"/>
      <c r="Z205" s="103"/>
      <c r="AA205" s="103"/>
      <c r="AB205" s="103"/>
      <c r="AC205" s="104"/>
      <c r="AD205" s="102"/>
      <c r="AE205" s="103"/>
      <c r="AF205" s="103"/>
      <c r="AG205" s="103"/>
      <c r="AH205" s="103"/>
      <c r="AI205" s="103"/>
      <c r="AJ205" s="104"/>
      <c r="AK205" s="102"/>
      <c r="AL205" s="103"/>
      <c r="AM205" s="103"/>
      <c r="AN205" s="103"/>
      <c r="AO205" s="103"/>
      <c r="AP205" s="103"/>
      <c r="AQ205" s="104"/>
      <c r="AR205" s="102"/>
      <c r="AS205" s="103"/>
      <c r="AT205" s="103"/>
      <c r="AU205" s="103"/>
      <c r="AV205" s="103"/>
      <c r="AW205" s="103"/>
      <c r="AX205" s="104"/>
      <c r="AY205" s="102"/>
      <c r="AZ205" s="103"/>
      <c r="BA205" s="105"/>
      <c r="BB205" s="571"/>
      <c r="BC205" s="572"/>
      <c r="BD205" s="573"/>
      <c r="BE205" s="574"/>
      <c r="BF205" s="575"/>
      <c r="BG205" s="576"/>
      <c r="BH205" s="576"/>
      <c r="BI205" s="576"/>
      <c r="BJ205" s="577"/>
    </row>
    <row r="206" spans="2:62" ht="20.25" customHeight="1" x14ac:dyDescent="0.4">
      <c r="B206" s="606"/>
      <c r="C206" s="607"/>
      <c r="D206" s="608"/>
      <c r="E206" s="181"/>
      <c r="F206" s="182">
        <f>C205</f>
        <v>0</v>
      </c>
      <c r="G206" s="181"/>
      <c r="H206" s="182">
        <f>I205</f>
        <v>0</v>
      </c>
      <c r="I206" s="609"/>
      <c r="J206" s="610"/>
      <c r="K206" s="611"/>
      <c r="L206" s="612"/>
      <c r="M206" s="612"/>
      <c r="N206" s="608"/>
      <c r="O206" s="565"/>
      <c r="P206" s="566"/>
      <c r="Q206" s="566"/>
      <c r="R206" s="566"/>
      <c r="S206" s="567"/>
      <c r="T206" s="171" t="s">
        <v>132</v>
      </c>
      <c r="U206" s="117"/>
      <c r="V206" s="172"/>
      <c r="W206" s="159" t="str">
        <f>IF(W205="","",VLOOKUP(W205,'様式9-② シフト記号表'!$C$6:$L$47,10,FALSE))</f>
        <v/>
      </c>
      <c r="X206" s="160" t="str">
        <f>IF(X205="","",VLOOKUP(X205,'様式9-② シフト記号表'!$C$6:$L$47,10,FALSE))</f>
        <v/>
      </c>
      <c r="Y206" s="160" t="str">
        <f>IF(Y205="","",VLOOKUP(Y205,'様式9-② シフト記号表'!$C$6:$L$47,10,FALSE))</f>
        <v/>
      </c>
      <c r="Z206" s="160" t="str">
        <f>IF(Z205="","",VLOOKUP(Z205,'様式9-② シフト記号表'!$C$6:$L$47,10,FALSE))</f>
        <v/>
      </c>
      <c r="AA206" s="160" t="str">
        <f>IF(AA205="","",VLOOKUP(AA205,'様式9-② シフト記号表'!$C$6:$L$47,10,FALSE))</f>
        <v/>
      </c>
      <c r="AB206" s="160" t="str">
        <f>IF(AB205="","",VLOOKUP(AB205,'様式9-② シフト記号表'!$C$6:$L$47,10,FALSE))</f>
        <v/>
      </c>
      <c r="AC206" s="161" t="str">
        <f>IF(AC205="","",VLOOKUP(AC205,'様式9-② シフト記号表'!$C$6:$L$47,10,FALSE))</f>
        <v/>
      </c>
      <c r="AD206" s="159" t="str">
        <f>IF(AD205="","",VLOOKUP(AD205,'様式9-② シフト記号表'!$C$6:$L$47,10,FALSE))</f>
        <v/>
      </c>
      <c r="AE206" s="160" t="str">
        <f>IF(AE205="","",VLOOKUP(AE205,'様式9-② シフト記号表'!$C$6:$L$47,10,FALSE))</f>
        <v/>
      </c>
      <c r="AF206" s="160" t="str">
        <f>IF(AF205="","",VLOOKUP(AF205,'様式9-② シフト記号表'!$C$6:$L$47,10,FALSE))</f>
        <v/>
      </c>
      <c r="AG206" s="160" t="str">
        <f>IF(AG205="","",VLOOKUP(AG205,'様式9-② シフト記号表'!$C$6:$L$47,10,FALSE))</f>
        <v/>
      </c>
      <c r="AH206" s="160" t="str">
        <f>IF(AH205="","",VLOOKUP(AH205,'様式9-② シフト記号表'!$C$6:$L$47,10,FALSE))</f>
        <v/>
      </c>
      <c r="AI206" s="160" t="str">
        <f>IF(AI205="","",VLOOKUP(AI205,'様式9-② シフト記号表'!$C$6:$L$47,10,FALSE))</f>
        <v/>
      </c>
      <c r="AJ206" s="161" t="str">
        <f>IF(AJ205="","",VLOOKUP(AJ205,'様式9-② シフト記号表'!$C$6:$L$47,10,FALSE))</f>
        <v/>
      </c>
      <c r="AK206" s="159" t="str">
        <f>IF(AK205="","",VLOOKUP(AK205,'様式9-② シフト記号表'!$C$6:$L$47,10,FALSE))</f>
        <v/>
      </c>
      <c r="AL206" s="160" t="str">
        <f>IF(AL205="","",VLOOKUP(AL205,'様式9-② シフト記号表'!$C$6:$L$47,10,FALSE))</f>
        <v/>
      </c>
      <c r="AM206" s="160" t="str">
        <f>IF(AM205="","",VLOOKUP(AM205,'様式9-② シフト記号表'!$C$6:$L$47,10,FALSE))</f>
        <v/>
      </c>
      <c r="AN206" s="160" t="str">
        <f>IF(AN205="","",VLOOKUP(AN205,'様式9-② シフト記号表'!$C$6:$L$47,10,FALSE))</f>
        <v/>
      </c>
      <c r="AO206" s="160" t="str">
        <f>IF(AO205="","",VLOOKUP(AO205,'様式9-② シフト記号表'!$C$6:$L$47,10,FALSE))</f>
        <v/>
      </c>
      <c r="AP206" s="160" t="str">
        <f>IF(AP205="","",VLOOKUP(AP205,'様式9-② シフト記号表'!$C$6:$L$47,10,FALSE))</f>
        <v/>
      </c>
      <c r="AQ206" s="161" t="str">
        <f>IF(AQ205="","",VLOOKUP(AQ205,'様式9-② シフト記号表'!$C$6:$L$47,10,FALSE))</f>
        <v/>
      </c>
      <c r="AR206" s="159" t="str">
        <f>IF(AR205="","",VLOOKUP(AR205,'様式9-② シフト記号表'!$C$6:$L$47,10,FALSE))</f>
        <v/>
      </c>
      <c r="AS206" s="160" t="str">
        <f>IF(AS205="","",VLOOKUP(AS205,'様式9-② シフト記号表'!$C$6:$L$47,10,FALSE))</f>
        <v/>
      </c>
      <c r="AT206" s="160" t="str">
        <f>IF(AT205="","",VLOOKUP(AT205,'様式9-② シフト記号表'!$C$6:$L$47,10,FALSE))</f>
        <v/>
      </c>
      <c r="AU206" s="160" t="str">
        <f>IF(AU205="","",VLOOKUP(AU205,'様式9-② シフト記号表'!$C$6:$L$47,10,FALSE))</f>
        <v/>
      </c>
      <c r="AV206" s="160" t="str">
        <f>IF(AV205="","",VLOOKUP(AV205,'様式9-② シフト記号表'!$C$6:$L$47,10,FALSE))</f>
        <v/>
      </c>
      <c r="AW206" s="160" t="str">
        <f>IF(AW205="","",VLOOKUP(AW205,'様式9-② シフト記号表'!$C$6:$L$47,10,FALSE))</f>
        <v/>
      </c>
      <c r="AX206" s="161" t="str">
        <f>IF(AX205="","",VLOOKUP(AX205,'様式9-② シフト記号表'!$C$6:$L$47,10,FALSE))</f>
        <v/>
      </c>
      <c r="AY206" s="159" t="str">
        <f>IF(AY205="","",VLOOKUP(AY205,'様式9-② シフト記号表'!$C$6:$L$47,10,FALSE))</f>
        <v/>
      </c>
      <c r="AZ206" s="160" t="str">
        <f>IF(AZ205="","",VLOOKUP(AZ205,'様式9-② シフト記号表'!$C$6:$L$47,10,FALSE))</f>
        <v/>
      </c>
      <c r="BA206" s="160" t="str">
        <f>IF(BA205="","",VLOOKUP(BA205,'様式9-② シフト記号表'!$C$6:$L$47,10,FALSE))</f>
        <v/>
      </c>
      <c r="BB206" s="603">
        <f>IF($BE$3="４週",SUM(W206:AX206),IF($BE$3="暦月",SUM(W206:BA206),""))</f>
        <v>0</v>
      </c>
      <c r="BC206" s="604"/>
      <c r="BD206" s="605">
        <f>IF($BE$3="４週",BB206/4,IF($BE$3="暦月",(BB206/($BE$8/7)),""))</f>
        <v>0</v>
      </c>
      <c r="BE206" s="604"/>
      <c r="BF206" s="600"/>
      <c r="BG206" s="601"/>
      <c r="BH206" s="601"/>
      <c r="BI206" s="601"/>
      <c r="BJ206" s="602"/>
    </row>
    <row r="207" spans="2:62" ht="20.25" customHeight="1" x14ac:dyDescent="0.4">
      <c r="B207" s="586">
        <f>B205+1</f>
        <v>96</v>
      </c>
      <c r="C207" s="588"/>
      <c r="D207" s="589"/>
      <c r="E207" s="149"/>
      <c r="F207" s="150"/>
      <c r="G207" s="149"/>
      <c r="H207" s="150"/>
      <c r="I207" s="592"/>
      <c r="J207" s="593"/>
      <c r="K207" s="596"/>
      <c r="L207" s="597"/>
      <c r="M207" s="597"/>
      <c r="N207" s="589"/>
      <c r="O207" s="565"/>
      <c r="P207" s="566"/>
      <c r="Q207" s="566"/>
      <c r="R207" s="566"/>
      <c r="S207" s="567"/>
      <c r="T207" s="170" t="s">
        <v>18</v>
      </c>
      <c r="U207" s="115"/>
      <c r="V207" s="116"/>
      <c r="W207" s="102"/>
      <c r="X207" s="103"/>
      <c r="Y207" s="103"/>
      <c r="Z207" s="103"/>
      <c r="AA207" s="103"/>
      <c r="AB207" s="103"/>
      <c r="AC207" s="104"/>
      <c r="AD207" s="102"/>
      <c r="AE207" s="103"/>
      <c r="AF207" s="103"/>
      <c r="AG207" s="103"/>
      <c r="AH207" s="103"/>
      <c r="AI207" s="103"/>
      <c r="AJ207" s="104"/>
      <c r="AK207" s="102"/>
      <c r="AL207" s="103"/>
      <c r="AM207" s="103"/>
      <c r="AN207" s="103"/>
      <c r="AO207" s="103"/>
      <c r="AP207" s="103"/>
      <c r="AQ207" s="104"/>
      <c r="AR207" s="102"/>
      <c r="AS207" s="103"/>
      <c r="AT207" s="103"/>
      <c r="AU207" s="103"/>
      <c r="AV207" s="103"/>
      <c r="AW207" s="103"/>
      <c r="AX207" s="104"/>
      <c r="AY207" s="102"/>
      <c r="AZ207" s="103"/>
      <c r="BA207" s="105"/>
      <c r="BB207" s="571"/>
      <c r="BC207" s="572"/>
      <c r="BD207" s="573"/>
      <c r="BE207" s="574"/>
      <c r="BF207" s="575"/>
      <c r="BG207" s="576"/>
      <c r="BH207" s="576"/>
      <c r="BI207" s="576"/>
      <c r="BJ207" s="577"/>
    </row>
    <row r="208" spans="2:62" ht="20.25" customHeight="1" x14ac:dyDescent="0.4">
      <c r="B208" s="606"/>
      <c r="C208" s="607"/>
      <c r="D208" s="608"/>
      <c r="E208" s="181"/>
      <c r="F208" s="182">
        <f>C207</f>
        <v>0</v>
      </c>
      <c r="G208" s="181"/>
      <c r="H208" s="182">
        <f>I207</f>
        <v>0</v>
      </c>
      <c r="I208" s="609"/>
      <c r="J208" s="610"/>
      <c r="K208" s="611"/>
      <c r="L208" s="612"/>
      <c r="M208" s="612"/>
      <c r="N208" s="608"/>
      <c r="O208" s="565"/>
      <c r="P208" s="566"/>
      <c r="Q208" s="566"/>
      <c r="R208" s="566"/>
      <c r="S208" s="567"/>
      <c r="T208" s="171" t="s">
        <v>132</v>
      </c>
      <c r="U208" s="117"/>
      <c r="V208" s="172"/>
      <c r="W208" s="159" t="str">
        <f>IF(W207="","",VLOOKUP(W207,'様式9-② シフト記号表'!$C$6:$L$47,10,FALSE))</f>
        <v/>
      </c>
      <c r="X208" s="160" t="str">
        <f>IF(X207="","",VLOOKUP(X207,'様式9-② シフト記号表'!$C$6:$L$47,10,FALSE))</f>
        <v/>
      </c>
      <c r="Y208" s="160" t="str">
        <f>IF(Y207="","",VLOOKUP(Y207,'様式9-② シフト記号表'!$C$6:$L$47,10,FALSE))</f>
        <v/>
      </c>
      <c r="Z208" s="160" t="str">
        <f>IF(Z207="","",VLOOKUP(Z207,'様式9-② シフト記号表'!$C$6:$L$47,10,FALSE))</f>
        <v/>
      </c>
      <c r="AA208" s="160" t="str">
        <f>IF(AA207="","",VLOOKUP(AA207,'様式9-② シフト記号表'!$C$6:$L$47,10,FALSE))</f>
        <v/>
      </c>
      <c r="AB208" s="160" t="str">
        <f>IF(AB207="","",VLOOKUP(AB207,'様式9-② シフト記号表'!$C$6:$L$47,10,FALSE))</f>
        <v/>
      </c>
      <c r="AC208" s="161" t="str">
        <f>IF(AC207="","",VLOOKUP(AC207,'様式9-② シフト記号表'!$C$6:$L$47,10,FALSE))</f>
        <v/>
      </c>
      <c r="AD208" s="159" t="str">
        <f>IF(AD207="","",VLOOKUP(AD207,'様式9-② シフト記号表'!$C$6:$L$47,10,FALSE))</f>
        <v/>
      </c>
      <c r="AE208" s="160" t="str">
        <f>IF(AE207="","",VLOOKUP(AE207,'様式9-② シフト記号表'!$C$6:$L$47,10,FALSE))</f>
        <v/>
      </c>
      <c r="AF208" s="160" t="str">
        <f>IF(AF207="","",VLOOKUP(AF207,'様式9-② シフト記号表'!$C$6:$L$47,10,FALSE))</f>
        <v/>
      </c>
      <c r="AG208" s="160" t="str">
        <f>IF(AG207="","",VLOOKUP(AG207,'様式9-② シフト記号表'!$C$6:$L$47,10,FALSE))</f>
        <v/>
      </c>
      <c r="AH208" s="160" t="str">
        <f>IF(AH207="","",VLOOKUP(AH207,'様式9-② シフト記号表'!$C$6:$L$47,10,FALSE))</f>
        <v/>
      </c>
      <c r="AI208" s="160" t="str">
        <f>IF(AI207="","",VLOOKUP(AI207,'様式9-② シフト記号表'!$C$6:$L$47,10,FALSE))</f>
        <v/>
      </c>
      <c r="AJ208" s="161" t="str">
        <f>IF(AJ207="","",VLOOKUP(AJ207,'様式9-② シフト記号表'!$C$6:$L$47,10,FALSE))</f>
        <v/>
      </c>
      <c r="AK208" s="159" t="str">
        <f>IF(AK207="","",VLOOKUP(AK207,'様式9-② シフト記号表'!$C$6:$L$47,10,FALSE))</f>
        <v/>
      </c>
      <c r="AL208" s="160" t="str">
        <f>IF(AL207="","",VLOOKUP(AL207,'様式9-② シフト記号表'!$C$6:$L$47,10,FALSE))</f>
        <v/>
      </c>
      <c r="AM208" s="160" t="str">
        <f>IF(AM207="","",VLOOKUP(AM207,'様式9-② シフト記号表'!$C$6:$L$47,10,FALSE))</f>
        <v/>
      </c>
      <c r="AN208" s="160" t="str">
        <f>IF(AN207="","",VLOOKUP(AN207,'様式9-② シフト記号表'!$C$6:$L$47,10,FALSE))</f>
        <v/>
      </c>
      <c r="AO208" s="160" t="str">
        <f>IF(AO207="","",VLOOKUP(AO207,'様式9-② シフト記号表'!$C$6:$L$47,10,FALSE))</f>
        <v/>
      </c>
      <c r="AP208" s="160" t="str">
        <f>IF(AP207="","",VLOOKUP(AP207,'様式9-② シフト記号表'!$C$6:$L$47,10,FALSE))</f>
        <v/>
      </c>
      <c r="AQ208" s="161" t="str">
        <f>IF(AQ207="","",VLOOKUP(AQ207,'様式9-② シフト記号表'!$C$6:$L$47,10,FALSE))</f>
        <v/>
      </c>
      <c r="AR208" s="159" t="str">
        <f>IF(AR207="","",VLOOKUP(AR207,'様式9-② シフト記号表'!$C$6:$L$47,10,FALSE))</f>
        <v/>
      </c>
      <c r="AS208" s="160" t="str">
        <f>IF(AS207="","",VLOOKUP(AS207,'様式9-② シフト記号表'!$C$6:$L$47,10,FALSE))</f>
        <v/>
      </c>
      <c r="AT208" s="160" t="str">
        <f>IF(AT207="","",VLOOKUP(AT207,'様式9-② シフト記号表'!$C$6:$L$47,10,FALSE))</f>
        <v/>
      </c>
      <c r="AU208" s="160" t="str">
        <f>IF(AU207="","",VLOOKUP(AU207,'様式9-② シフト記号表'!$C$6:$L$47,10,FALSE))</f>
        <v/>
      </c>
      <c r="AV208" s="160" t="str">
        <f>IF(AV207="","",VLOOKUP(AV207,'様式9-② シフト記号表'!$C$6:$L$47,10,FALSE))</f>
        <v/>
      </c>
      <c r="AW208" s="160" t="str">
        <f>IF(AW207="","",VLOOKUP(AW207,'様式9-② シフト記号表'!$C$6:$L$47,10,FALSE))</f>
        <v/>
      </c>
      <c r="AX208" s="161" t="str">
        <f>IF(AX207="","",VLOOKUP(AX207,'様式9-② シフト記号表'!$C$6:$L$47,10,FALSE))</f>
        <v/>
      </c>
      <c r="AY208" s="159" t="str">
        <f>IF(AY207="","",VLOOKUP(AY207,'様式9-② シフト記号表'!$C$6:$L$47,10,FALSE))</f>
        <v/>
      </c>
      <c r="AZ208" s="160" t="str">
        <f>IF(AZ207="","",VLOOKUP(AZ207,'様式9-② シフト記号表'!$C$6:$L$47,10,FALSE))</f>
        <v/>
      </c>
      <c r="BA208" s="160" t="str">
        <f>IF(BA207="","",VLOOKUP(BA207,'様式9-② シフト記号表'!$C$6:$L$47,10,FALSE))</f>
        <v/>
      </c>
      <c r="BB208" s="603">
        <f>IF($BE$3="４週",SUM(W208:AX208),IF($BE$3="暦月",SUM(W208:BA208),""))</f>
        <v>0</v>
      </c>
      <c r="BC208" s="604"/>
      <c r="BD208" s="605">
        <f>IF($BE$3="４週",BB208/4,IF($BE$3="暦月",(BB208/($BE$8/7)),""))</f>
        <v>0</v>
      </c>
      <c r="BE208" s="604"/>
      <c r="BF208" s="600"/>
      <c r="BG208" s="601"/>
      <c r="BH208" s="601"/>
      <c r="BI208" s="601"/>
      <c r="BJ208" s="602"/>
    </row>
    <row r="209" spans="2:62" ht="20.25" customHeight="1" x14ac:dyDescent="0.4">
      <c r="B209" s="586">
        <f>B207+1</f>
        <v>97</v>
      </c>
      <c r="C209" s="588"/>
      <c r="D209" s="589"/>
      <c r="E209" s="149"/>
      <c r="F209" s="150"/>
      <c r="G209" s="149"/>
      <c r="H209" s="150"/>
      <c r="I209" s="592"/>
      <c r="J209" s="593"/>
      <c r="K209" s="596"/>
      <c r="L209" s="597"/>
      <c r="M209" s="597"/>
      <c r="N209" s="589"/>
      <c r="O209" s="565"/>
      <c r="P209" s="566"/>
      <c r="Q209" s="566"/>
      <c r="R209" s="566"/>
      <c r="S209" s="567"/>
      <c r="T209" s="170" t="s">
        <v>18</v>
      </c>
      <c r="U209" s="115"/>
      <c r="V209" s="116"/>
      <c r="W209" s="102"/>
      <c r="X209" s="103"/>
      <c r="Y209" s="103"/>
      <c r="Z209" s="103"/>
      <c r="AA209" s="103"/>
      <c r="AB209" s="103"/>
      <c r="AC209" s="104"/>
      <c r="AD209" s="102"/>
      <c r="AE209" s="103"/>
      <c r="AF209" s="103"/>
      <c r="AG209" s="103"/>
      <c r="AH209" s="103"/>
      <c r="AI209" s="103"/>
      <c r="AJ209" s="104"/>
      <c r="AK209" s="102"/>
      <c r="AL209" s="103"/>
      <c r="AM209" s="103"/>
      <c r="AN209" s="103"/>
      <c r="AO209" s="103"/>
      <c r="AP209" s="103"/>
      <c r="AQ209" s="104"/>
      <c r="AR209" s="102"/>
      <c r="AS209" s="103"/>
      <c r="AT209" s="103"/>
      <c r="AU209" s="103"/>
      <c r="AV209" s="103"/>
      <c r="AW209" s="103"/>
      <c r="AX209" s="104"/>
      <c r="AY209" s="102"/>
      <c r="AZ209" s="103"/>
      <c r="BA209" s="105"/>
      <c r="BB209" s="571"/>
      <c r="BC209" s="572"/>
      <c r="BD209" s="573"/>
      <c r="BE209" s="574"/>
      <c r="BF209" s="575"/>
      <c r="BG209" s="576"/>
      <c r="BH209" s="576"/>
      <c r="BI209" s="576"/>
      <c r="BJ209" s="577"/>
    </row>
    <row r="210" spans="2:62" ht="20.25" customHeight="1" x14ac:dyDescent="0.4">
      <c r="B210" s="606"/>
      <c r="C210" s="607"/>
      <c r="D210" s="608"/>
      <c r="E210" s="181"/>
      <c r="F210" s="182">
        <f>C209</f>
        <v>0</v>
      </c>
      <c r="G210" s="181"/>
      <c r="H210" s="182">
        <f>I209</f>
        <v>0</v>
      </c>
      <c r="I210" s="609"/>
      <c r="J210" s="610"/>
      <c r="K210" s="611"/>
      <c r="L210" s="612"/>
      <c r="M210" s="612"/>
      <c r="N210" s="608"/>
      <c r="O210" s="565"/>
      <c r="P210" s="566"/>
      <c r="Q210" s="566"/>
      <c r="R210" s="566"/>
      <c r="S210" s="567"/>
      <c r="T210" s="171" t="s">
        <v>132</v>
      </c>
      <c r="U210" s="117"/>
      <c r="V210" s="172"/>
      <c r="W210" s="159" t="str">
        <f>IF(W209="","",VLOOKUP(W209,'様式9-② シフト記号表'!$C$6:$L$47,10,FALSE))</f>
        <v/>
      </c>
      <c r="X210" s="160" t="str">
        <f>IF(X209="","",VLOOKUP(X209,'様式9-② シフト記号表'!$C$6:$L$47,10,FALSE))</f>
        <v/>
      </c>
      <c r="Y210" s="160" t="str">
        <f>IF(Y209="","",VLOOKUP(Y209,'様式9-② シフト記号表'!$C$6:$L$47,10,FALSE))</f>
        <v/>
      </c>
      <c r="Z210" s="160" t="str">
        <f>IF(Z209="","",VLOOKUP(Z209,'様式9-② シフト記号表'!$C$6:$L$47,10,FALSE))</f>
        <v/>
      </c>
      <c r="AA210" s="160" t="str">
        <f>IF(AA209="","",VLOOKUP(AA209,'様式9-② シフト記号表'!$C$6:$L$47,10,FALSE))</f>
        <v/>
      </c>
      <c r="AB210" s="160" t="str">
        <f>IF(AB209="","",VLOOKUP(AB209,'様式9-② シフト記号表'!$C$6:$L$47,10,FALSE))</f>
        <v/>
      </c>
      <c r="AC210" s="161" t="str">
        <f>IF(AC209="","",VLOOKUP(AC209,'様式9-② シフト記号表'!$C$6:$L$47,10,FALSE))</f>
        <v/>
      </c>
      <c r="AD210" s="159" t="str">
        <f>IF(AD209="","",VLOOKUP(AD209,'様式9-② シフト記号表'!$C$6:$L$47,10,FALSE))</f>
        <v/>
      </c>
      <c r="AE210" s="160" t="str">
        <f>IF(AE209="","",VLOOKUP(AE209,'様式9-② シフト記号表'!$C$6:$L$47,10,FALSE))</f>
        <v/>
      </c>
      <c r="AF210" s="160" t="str">
        <f>IF(AF209="","",VLOOKUP(AF209,'様式9-② シフト記号表'!$C$6:$L$47,10,FALSE))</f>
        <v/>
      </c>
      <c r="AG210" s="160" t="str">
        <f>IF(AG209="","",VLOOKUP(AG209,'様式9-② シフト記号表'!$C$6:$L$47,10,FALSE))</f>
        <v/>
      </c>
      <c r="AH210" s="160" t="str">
        <f>IF(AH209="","",VLOOKUP(AH209,'様式9-② シフト記号表'!$C$6:$L$47,10,FALSE))</f>
        <v/>
      </c>
      <c r="AI210" s="160" t="str">
        <f>IF(AI209="","",VLOOKUP(AI209,'様式9-② シフト記号表'!$C$6:$L$47,10,FALSE))</f>
        <v/>
      </c>
      <c r="AJ210" s="161" t="str">
        <f>IF(AJ209="","",VLOOKUP(AJ209,'様式9-② シフト記号表'!$C$6:$L$47,10,FALSE))</f>
        <v/>
      </c>
      <c r="AK210" s="159" t="str">
        <f>IF(AK209="","",VLOOKUP(AK209,'様式9-② シフト記号表'!$C$6:$L$47,10,FALSE))</f>
        <v/>
      </c>
      <c r="AL210" s="160" t="str">
        <f>IF(AL209="","",VLOOKUP(AL209,'様式9-② シフト記号表'!$C$6:$L$47,10,FALSE))</f>
        <v/>
      </c>
      <c r="AM210" s="160" t="str">
        <f>IF(AM209="","",VLOOKUP(AM209,'様式9-② シフト記号表'!$C$6:$L$47,10,FALSE))</f>
        <v/>
      </c>
      <c r="AN210" s="160" t="str">
        <f>IF(AN209="","",VLOOKUP(AN209,'様式9-② シフト記号表'!$C$6:$L$47,10,FALSE))</f>
        <v/>
      </c>
      <c r="AO210" s="160" t="str">
        <f>IF(AO209="","",VLOOKUP(AO209,'様式9-② シフト記号表'!$C$6:$L$47,10,FALSE))</f>
        <v/>
      </c>
      <c r="AP210" s="160" t="str">
        <f>IF(AP209="","",VLOOKUP(AP209,'様式9-② シフト記号表'!$C$6:$L$47,10,FALSE))</f>
        <v/>
      </c>
      <c r="AQ210" s="161" t="str">
        <f>IF(AQ209="","",VLOOKUP(AQ209,'様式9-② シフト記号表'!$C$6:$L$47,10,FALSE))</f>
        <v/>
      </c>
      <c r="AR210" s="159" t="str">
        <f>IF(AR209="","",VLOOKUP(AR209,'様式9-② シフト記号表'!$C$6:$L$47,10,FALSE))</f>
        <v/>
      </c>
      <c r="AS210" s="160" t="str">
        <f>IF(AS209="","",VLOOKUP(AS209,'様式9-② シフト記号表'!$C$6:$L$47,10,FALSE))</f>
        <v/>
      </c>
      <c r="AT210" s="160" t="str">
        <f>IF(AT209="","",VLOOKUP(AT209,'様式9-② シフト記号表'!$C$6:$L$47,10,FALSE))</f>
        <v/>
      </c>
      <c r="AU210" s="160" t="str">
        <f>IF(AU209="","",VLOOKUP(AU209,'様式9-② シフト記号表'!$C$6:$L$47,10,FALSE))</f>
        <v/>
      </c>
      <c r="AV210" s="160" t="str">
        <f>IF(AV209="","",VLOOKUP(AV209,'様式9-② シフト記号表'!$C$6:$L$47,10,FALSE))</f>
        <v/>
      </c>
      <c r="AW210" s="160" t="str">
        <f>IF(AW209="","",VLOOKUP(AW209,'様式9-② シフト記号表'!$C$6:$L$47,10,FALSE))</f>
        <v/>
      </c>
      <c r="AX210" s="161" t="str">
        <f>IF(AX209="","",VLOOKUP(AX209,'様式9-② シフト記号表'!$C$6:$L$47,10,FALSE))</f>
        <v/>
      </c>
      <c r="AY210" s="159" t="str">
        <f>IF(AY209="","",VLOOKUP(AY209,'様式9-② シフト記号表'!$C$6:$L$47,10,FALSE))</f>
        <v/>
      </c>
      <c r="AZ210" s="160" t="str">
        <f>IF(AZ209="","",VLOOKUP(AZ209,'様式9-② シフト記号表'!$C$6:$L$47,10,FALSE))</f>
        <v/>
      </c>
      <c r="BA210" s="160" t="str">
        <f>IF(BA209="","",VLOOKUP(BA209,'様式9-② シフト記号表'!$C$6:$L$47,10,FALSE))</f>
        <v/>
      </c>
      <c r="BB210" s="603">
        <f>IF($BE$3="４週",SUM(W210:AX210),IF($BE$3="暦月",SUM(W210:BA210),""))</f>
        <v>0</v>
      </c>
      <c r="BC210" s="604"/>
      <c r="BD210" s="605">
        <f>IF($BE$3="４週",BB210/4,IF($BE$3="暦月",(BB210/($BE$8/7)),""))</f>
        <v>0</v>
      </c>
      <c r="BE210" s="604"/>
      <c r="BF210" s="600"/>
      <c r="BG210" s="601"/>
      <c r="BH210" s="601"/>
      <c r="BI210" s="601"/>
      <c r="BJ210" s="602"/>
    </row>
    <row r="211" spans="2:62" ht="20.25" customHeight="1" x14ac:dyDescent="0.4">
      <c r="B211" s="586">
        <f>B209+1</f>
        <v>98</v>
      </c>
      <c r="C211" s="588"/>
      <c r="D211" s="589"/>
      <c r="E211" s="149"/>
      <c r="F211" s="150"/>
      <c r="G211" s="149"/>
      <c r="H211" s="150"/>
      <c r="I211" s="592"/>
      <c r="J211" s="593"/>
      <c r="K211" s="596"/>
      <c r="L211" s="597"/>
      <c r="M211" s="597"/>
      <c r="N211" s="589"/>
      <c r="O211" s="565"/>
      <c r="P211" s="566"/>
      <c r="Q211" s="566"/>
      <c r="R211" s="566"/>
      <c r="S211" s="567"/>
      <c r="T211" s="170" t="s">
        <v>18</v>
      </c>
      <c r="U211" s="115"/>
      <c r="V211" s="116"/>
      <c r="W211" s="102"/>
      <c r="X211" s="103"/>
      <c r="Y211" s="103"/>
      <c r="Z211" s="103"/>
      <c r="AA211" s="103"/>
      <c r="AB211" s="103"/>
      <c r="AC211" s="104"/>
      <c r="AD211" s="102"/>
      <c r="AE211" s="103"/>
      <c r="AF211" s="103"/>
      <c r="AG211" s="103"/>
      <c r="AH211" s="103"/>
      <c r="AI211" s="103"/>
      <c r="AJ211" s="104"/>
      <c r="AK211" s="102"/>
      <c r="AL211" s="103"/>
      <c r="AM211" s="103"/>
      <c r="AN211" s="103"/>
      <c r="AO211" s="103"/>
      <c r="AP211" s="103"/>
      <c r="AQ211" s="104"/>
      <c r="AR211" s="102"/>
      <c r="AS211" s="103"/>
      <c r="AT211" s="103"/>
      <c r="AU211" s="103"/>
      <c r="AV211" s="103"/>
      <c r="AW211" s="103"/>
      <c r="AX211" s="104"/>
      <c r="AY211" s="102"/>
      <c r="AZ211" s="103"/>
      <c r="BA211" s="105"/>
      <c r="BB211" s="571"/>
      <c r="BC211" s="572"/>
      <c r="BD211" s="573"/>
      <c r="BE211" s="574"/>
      <c r="BF211" s="575"/>
      <c r="BG211" s="576"/>
      <c r="BH211" s="576"/>
      <c r="BI211" s="576"/>
      <c r="BJ211" s="577"/>
    </row>
    <row r="212" spans="2:62" ht="20.25" customHeight="1" x14ac:dyDescent="0.4">
      <c r="B212" s="606"/>
      <c r="C212" s="607"/>
      <c r="D212" s="608"/>
      <c r="E212" s="181"/>
      <c r="F212" s="182">
        <f>C211</f>
        <v>0</v>
      </c>
      <c r="G212" s="181"/>
      <c r="H212" s="182">
        <f>I211</f>
        <v>0</v>
      </c>
      <c r="I212" s="609"/>
      <c r="J212" s="610"/>
      <c r="K212" s="611"/>
      <c r="L212" s="612"/>
      <c r="M212" s="612"/>
      <c r="N212" s="608"/>
      <c r="O212" s="565"/>
      <c r="P212" s="566"/>
      <c r="Q212" s="566"/>
      <c r="R212" s="566"/>
      <c r="S212" s="567"/>
      <c r="T212" s="171" t="s">
        <v>132</v>
      </c>
      <c r="U212" s="117"/>
      <c r="V212" s="172"/>
      <c r="W212" s="159" t="str">
        <f>IF(W211="","",VLOOKUP(W211,'様式9-② シフト記号表'!$C$6:$L$47,10,FALSE))</f>
        <v/>
      </c>
      <c r="X212" s="160" t="str">
        <f>IF(X211="","",VLOOKUP(X211,'様式9-② シフト記号表'!$C$6:$L$47,10,FALSE))</f>
        <v/>
      </c>
      <c r="Y212" s="160" t="str">
        <f>IF(Y211="","",VLOOKUP(Y211,'様式9-② シフト記号表'!$C$6:$L$47,10,FALSE))</f>
        <v/>
      </c>
      <c r="Z212" s="160" t="str">
        <f>IF(Z211="","",VLOOKUP(Z211,'様式9-② シフト記号表'!$C$6:$L$47,10,FALSE))</f>
        <v/>
      </c>
      <c r="AA212" s="160" t="str">
        <f>IF(AA211="","",VLOOKUP(AA211,'様式9-② シフト記号表'!$C$6:$L$47,10,FALSE))</f>
        <v/>
      </c>
      <c r="AB212" s="160" t="str">
        <f>IF(AB211="","",VLOOKUP(AB211,'様式9-② シフト記号表'!$C$6:$L$47,10,FALSE))</f>
        <v/>
      </c>
      <c r="AC212" s="161" t="str">
        <f>IF(AC211="","",VLOOKUP(AC211,'様式9-② シフト記号表'!$C$6:$L$47,10,FALSE))</f>
        <v/>
      </c>
      <c r="AD212" s="159" t="str">
        <f>IF(AD211="","",VLOOKUP(AD211,'様式9-② シフト記号表'!$C$6:$L$47,10,FALSE))</f>
        <v/>
      </c>
      <c r="AE212" s="160" t="str">
        <f>IF(AE211="","",VLOOKUP(AE211,'様式9-② シフト記号表'!$C$6:$L$47,10,FALSE))</f>
        <v/>
      </c>
      <c r="AF212" s="160" t="str">
        <f>IF(AF211="","",VLOOKUP(AF211,'様式9-② シフト記号表'!$C$6:$L$47,10,FALSE))</f>
        <v/>
      </c>
      <c r="AG212" s="160" t="str">
        <f>IF(AG211="","",VLOOKUP(AG211,'様式9-② シフト記号表'!$C$6:$L$47,10,FALSE))</f>
        <v/>
      </c>
      <c r="AH212" s="160" t="str">
        <f>IF(AH211="","",VLOOKUP(AH211,'様式9-② シフト記号表'!$C$6:$L$47,10,FALSE))</f>
        <v/>
      </c>
      <c r="AI212" s="160" t="str">
        <f>IF(AI211="","",VLOOKUP(AI211,'様式9-② シフト記号表'!$C$6:$L$47,10,FALSE))</f>
        <v/>
      </c>
      <c r="AJ212" s="161" t="str">
        <f>IF(AJ211="","",VLOOKUP(AJ211,'様式9-② シフト記号表'!$C$6:$L$47,10,FALSE))</f>
        <v/>
      </c>
      <c r="AK212" s="159" t="str">
        <f>IF(AK211="","",VLOOKUP(AK211,'様式9-② シフト記号表'!$C$6:$L$47,10,FALSE))</f>
        <v/>
      </c>
      <c r="AL212" s="160" t="str">
        <f>IF(AL211="","",VLOOKUP(AL211,'様式9-② シフト記号表'!$C$6:$L$47,10,FALSE))</f>
        <v/>
      </c>
      <c r="AM212" s="160" t="str">
        <f>IF(AM211="","",VLOOKUP(AM211,'様式9-② シフト記号表'!$C$6:$L$47,10,FALSE))</f>
        <v/>
      </c>
      <c r="AN212" s="160" t="str">
        <f>IF(AN211="","",VLOOKUP(AN211,'様式9-② シフト記号表'!$C$6:$L$47,10,FALSE))</f>
        <v/>
      </c>
      <c r="AO212" s="160" t="str">
        <f>IF(AO211="","",VLOOKUP(AO211,'様式9-② シフト記号表'!$C$6:$L$47,10,FALSE))</f>
        <v/>
      </c>
      <c r="AP212" s="160" t="str">
        <f>IF(AP211="","",VLOOKUP(AP211,'様式9-② シフト記号表'!$C$6:$L$47,10,FALSE))</f>
        <v/>
      </c>
      <c r="AQ212" s="161" t="str">
        <f>IF(AQ211="","",VLOOKUP(AQ211,'様式9-② シフト記号表'!$C$6:$L$47,10,FALSE))</f>
        <v/>
      </c>
      <c r="AR212" s="159" t="str">
        <f>IF(AR211="","",VLOOKUP(AR211,'様式9-② シフト記号表'!$C$6:$L$47,10,FALSE))</f>
        <v/>
      </c>
      <c r="AS212" s="160" t="str">
        <f>IF(AS211="","",VLOOKUP(AS211,'様式9-② シフト記号表'!$C$6:$L$47,10,FALSE))</f>
        <v/>
      </c>
      <c r="AT212" s="160" t="str">
        <f>IF(AT211="","",VLOOKUP(AT211,'様式9-② シフト記号表'!$C$6:$L$47,10,FALSE))</f>
        <v/>
      </c>
      <c r="AU212" s="160" t="str">
        <f>IF(AU211="","",VLOOKUP(AU211,'様式9-② シフト記号表'!$C$6:$L$47,10,FALSE))</f>
        <v/>
      </c>
      <c r="AV212" s="160" t="str">
        <f>IF(AV211="","",VLOOKUP(AV211,'様式9-② シフト記号表'!$C$6:$L$47,10,FALSE))</f>
        <v/>
      </c>
      <c r="AW212" s="160" t="str">
        <f>IF(AW211="","",VLOOKUP(AW211,'様式9-② シフト記号表'!$C$6:$L$47,10,FALSE))</f>
        <v/>
      </c>
      <c r="AX212" s="161" t="str">
        <f>IF(AX211="","",VLOOKUP(AX211,'様式9-② シフト記号表'!$C$6:$L$47,10,FALSE))</f>
        <v/>
      </c>
      <c r="AY212" s="159" t="str">
        <f>IF(AY211="","",VLOOKUP(AY211,'様式9-② シフト記号表'!$C$6:$L$47,10,FALSE))</f>
        <v/>
      </c>
      <c r="AZ212" s="160" t="str">
        <f>IF(AZ211="","",VLOOKUP(AZ211,'様式9-② シフト記号表'!$C$6:$L$47,10,FALSE))</f>
        <v/>
      </c>
      <c r="BA212" s="160" t="str">
        <f>IF(BA211="","",VLOOKUP(BA211,'様式9-② シフト記号表'!$C$6:$L$47,10,FALSE))</f>
        <v/>
      </c>
      <c r="BB212" s="603">
        <f>IF($BE$3="４週",SUM(W212:AX212),IF($BE$3="暦月",SUM(W212:BA212),""))</f>
        <v>0</v>
      </c>
      <c r="BC212" s="604"/>
      <c r="BD212" s="605">
        <f>IF($BE$3="４週",BB212/4,IF($BE$3="暦月",(BB212/($BE$8/7)),""))</f>
        <v>0</v>
      </c>
      <c r="BE212" s="604"/>
      <c r="BF212" s="600"/>
      <c r="BG212" s="601"/>
      <c r="BH212" s="601"/>
      <c r="BI212" s="601"/>
      <c r="BJ212" s="602"/>
    </row>
    <row r="213" spans="2:62" ht="20.25" customHeight="1" x14ac:dyDescent="0.4">
      <c r="B213" s="586">
        <f>B211+1</f>
        <v>99</v>
      </c>
      <c r="C213" s="588"/>
      <c r="D213" s="589"/>
      <c r="E213" s="149"/>
      <c r="F213" s="150"/>
      <c r="G213" s="149"/>
      <c r="H213" s="150"/>
      <c r="I213" s="592"/>
      <c r="J213" s="593"/>
      <c r="K213" s="596"/>
      <c r="L213" s="597"/>
      <c r="M213" s="597"/>
      <c r="N213" s="589"/>
      <c r="O213" s="565"/>
      <c r="P213" s="566"/>
      <c r="Q213" s="566"/>
      <c r="R213" s="566"/>
      <c r="S213" s="567"/>
      <c r="T213" s="170" t="s">
        <v>18</v>
      </c>
      <c r="U213" s="115"/>
      <c r="V213" s="116"/>
      <c r="W213" s="102"/>
      <c r="X213" s="103"/>
      <c r="Y213" s="103"/>
      <c r="Z213" s="103"/>
      <c r="AA213" s="103"/>
      <c r="AB213" s="103"/>
      <c r="AC213" s="104"/>
      <c r="AD213" s="102"/>
      <c r="AE213" s="103"/>
      <c r="AF213" s="103"/>
      <c r="AG213" s="103"/>
      <c r="AH213" s="103"/>
      <c r="AI213" s="103"/>
      <c r="AJ213" s="104"/>
      <c r="AK213" s="102"/>
      <c r="AL213" s="103"/>
      <c r="AM213" s="103"/>
      <c r="AN213" s="103"/>
      <c r="AO213" s="103"/>
      <c r="AP213" s="103"/>
      <c r="AQ213" s="104"/>
      <c r="AR213" s="102"/>
      <c r="AS213" s="103"/>
      <c r="AT213" s="103"/>
      <c r="AU213" s="103"/>
      <c r="AV213" s="103"/>
      <c r="AW213" s="103"/>
      <c r="AX213" s="104"/>
      <c r="AY213" s="102"/>
      <c r="AZ213" s="103"/>
      <c r="BA213" s="105"/>
      <c r="BB213" s="571"/>
      <c r="BC213" s="572"/>
      <c r="BD213" s="573"/>
      <c r="BE213" s="574"/>
      <c r="BF213" s="575"/>
      <c r="BG213" s="576"/>
      <c r="BH213" s="576"/>
      <c r="BI213" s="576"/>
      <c r="BJ213" s="577"/>
    </row>
    <row r="214" spans="2:62" ht="20.25" customHeight="1" x14ac:dyDescent="0.4">
      <c r="B214" s="606"/>
      <c r="C214" s="607"/>
      <c r="D214" s="608"/>
      <c r="E214" s="181"/>
      <c r="F214" s="182">
        <f>C213</f>
        <v>0</v>
      </c>
      <c r="G214" s="181"/>
      <c r="H214" s="182">
        <f>I213</f>
        <v>0</v>
      </c>
      <c r="I214" s="609"/>
      <c r="J214" s="610"/>
      <c r="K214" s="611"/>
      <c r="L214" s="612"/>
      <c r="M214" s="612"/>
      <c r="N214" s="608"/>
      <c r="O214" s="565"/>
      <c r="P214" s="566"/>
      <c r="Q214" s="566"/>
      <c r="R214" s="566"/>
      <c r="S214" s="567"/>
      <c r="T214" s="171" t="s">
        <v>132</v>
      </c>
      <c r="U214" s="117"/>
      <c r="V214" s="172"/>
      <c r="W214" s="159" t="str">
        <f>IF(W213="","",VLOOKUP(W213,'様式9-② シフト記号表'!$C$6:$L$47,10,FALSE))</f>
        <v/>
      </c>
      <c r="X214" s="160" t="str">
        <f>IF(X213="","",VLOOKUP(X213,'様式9-② シフト記号表'!$C$6:$L$47,10,FALSE))</f>
        <v/>
      </c>
      <c r="Y214" s="160" t="str">
        <f>IF(Y213="","",VLOOKUP(Y213,'様式9-② シフト記号表'!$C$6:$L$47,10,FALSE))</f>
        <v/>
      </c>
      <c r="Z214" s="160" t="str">
        <f>IF(Z213="","",VLOOKUP(Z213,'様式9-② シフト記号表'!$C$6:$L$47,10,FALSE))</f>
        <v/>
      </c>
      <c r="AA214" s="160" t="str">
        <f>IF(AA213="","",VLOOKUP(AA213,'様式9-② シフト記号表'!$C$6:$L$47,10,FALSE))</f>
        <v/>
      </c>
      <c r="AB214" s="160" t="str">
        <f>IF(AB213="","",VLOOKUP(AB213,'様式9-② シフト記号表'!$C$6:$L$47,10,FALSE))</f>
        <v/>
      </c>
      <c r="AC214" s="161" t="str">
        <f>IF(AC213="","",VLOOKUP(AC213,'様式9-② シフト記号表'!$C$6:$L$47,10,FALSE))</f>
        <v/>
      </c>
      <c r="AD214" s="159" t="str">
        <f>IF(AD213="","",VLOOKUP(AD213,'様式9-② シフト記号表'!$C$6:$L$47,10,FALSE))</f>
        <v/>
      </c>
      <c r="AE214" s="160" t="str">
        <f>IF(AE213="","",VLOOKUP(AE213,'様式9-② シフト記号表'!$C$6:$L$47,10,FALSE))</f>
        <v/>
      </c>
      <c r="AF214" s="160" t="str">
        <f>IF(AF213="","",VLOOKUP(AF213,'様式9-② シフト記号表'!$C$6:$L$47,10,FALSE))</f>
        <v/>
      </c>
      <c r="AG214" s="160" t="str">
        <f>IF(AG213="","",VLOOKUP(AG213,'様式9-② シフト記号表'!$C$6:$L$47,10,FALSE))</f>
        <v/>
      </c>
      <c r="AH214" s="160" t="str">
        <f>IF(AH213="","",VLOOKUP(AH213,'様式9-② シフト記号表'!$C$6:$L$47,10,FALSE))</f>
        <v/>
      </c>
      <c r="AI214" s="160" t="str">
        <f>IF(AI213="","",VLOOKUP(AI213,'様式9-② シフト記号表'!$C$6:$L$47,10,FALSE))</f>
        <v/>
      </c>
      <c r="AJ214" s="161" t="str">
        <f>IF(AJ213="","",VLOOKUP(AJ213,'様式9-② シフト記号表'!$C$6:$L$47,10,FALSE))</f>
        <v/>
      </c>
      <c r="AK214" s="159" t="str">
        <f>IF(AK213="","",VLOOKUP(AK213,'様式9-② シフト記号表'!$C$6:$L$47,10,FALSE))</f>
        <v/>
      </c>
      <c r="AL214" s="160" t="str">
        <f>IF(AL213="","",VLOOKUP(AL213,'様式9-② シフト記号表'!$C$6:$L$47,10,FALSE))</f>
        <v/>
      </c>
      <c r="AM214" s="160" t="str">
        <f>IF(AM213="","",VLOOKUP(AM213,'様式9-② シフト記号表'!$C$6:$L$47,10,FALSE))</f>
        <v/>
      </c>
      <c r="AN214" s="160" t="str">
        <f>IF(AN213="","",VLOOKUP(AN213,'様式9-② シフト記号表'!$C$6:$L$47,10,FALSE))</f>
        <v/>
      </c>
      <c r="AO214" s="160" t="str">
        <f>IF(AO213="","",VLOOKUP(AO213,'様式9-② シフト記号表'!$C$6:$L$47,10,FALSE))</f>
        <v/>
      </c>
      <c r="AP214" s="160" t="str">
        <f>IF(AP213="","",VLOOKUP(AP213,'様式9-② シフト記号表'!$C$6:$L$47,10,FALSE))</f>
        <v/>
      </c>
      <c r="AQ214" s="161" t="str">
        <f>IF(AQ213="","",VLOOKUP(AQ213,'様式9-② シフト記号表'!$C$6:$L$47,10,FALSE))</f>
        <v/>
      </c>
      <c r="AR214" s="159" t="str">
        <f>IF(AR213="","",VLOOKUP(AR213,'様式9-② シフト記号表'!$C$6:$L$47,10,FALSE))</f>
        <v/>
      </c>
      <c r="AS214" s="160" t="str">
        <f>IF(AS213="","",VLOOKUP(AS213,'様式9-② シフト記号表'!$C$6:$L$47,10,FALSE))</f>
        <v/>
      </c>
      <c r="AT214" s="160" t="str">
        <f>IF(AT213="","",VLOOKUP(AT213,'様式9-② シフト記号表'!$C$6:$L$47,10,FALSE))</f>
        <v/>
      </c>
      <c r="AU214" s="160" t="str">
        <f>IF(AU213="","",VLOOKUP(AU213,'様式9-② シフト記号表'!$C$6:$L$47,10,FALSE))</f>
        <v/>
      </c>
      <c r="AV214" s="160" t="str">
        <f>IF(AV213="","",VLOOKUP(AV213,'様式9-② シフト記号表'!$C$6:$L$47,10,FALSE))</f>
        <v/>
      </c>
      <c r="AW214" s="160" t="str">
        <f>IF(AW213="","",VLOOKUP(AW213,'様式9-② シフト記号表'!$C$6:$L$47,10,FALSE))</f>
        <v/>
      </c>
      <c r="AX214" s="161" t="str">
        <f>IF(AX213="","",VLOOKUP(AX213,'様式9-② シフト記号表'!$C$6:$L$47,10,FALSE))</f>
        <v/>
      </c>
      <c r="AY214" s="159" t="str">
        <f>IF(AY213="","",VLOOKUP(AY213,'様式9-② シフト記号表'!$C$6:$L$47,10,FALSE))</f>
        <v/>
      </c>
      <c r="AZ214" s="160" t="str">
        <f>IF(AZ213="","",VLOOKUP(AZ213,'様式9-② シフト記号表'!$C$6:$L$47,10,FALSE))</f>
        <v/>
      </c>
      <c r="BA214" s="160" t="str">
        <f>IF(BA213="","",VLOOKUP(BA213,'様式9-② シフト記号表'!$C$6:$L$47,10,FALSE))</f>
        <v/>
      </c>
      <c r="BB214" s="603">
        <f>IF($BE$3="４週",SUM(W214:AX214),IF($BE$3="暦月",SUM(W214:BA214),""))</f>
        <v>0</v>
      </c>
      <c r="BC214" s="604"/>
      <c r="BD214" s="605">
        <f>IF($BE$3="４週",BB214/4,IF($BE$3="暦月",(BB214/($BE$8/7)),""))</f>
        <v>0</v>
      </c>
      <c r="BE214" s="604"/>
      <c r="BF214" s="600"/>
      <c r="BG214" s="601"/>
      <c r="BH214" s="601"/>
      <c r="BI214" s="601"/>
      <c r="BJ214" s="602"/>
    </row>
    <row r="215" spans="2:62" ht="20.25" customHeight="1" x14ac:dyDescent="0.4">
      <c r="B215" s="586">
        <f>B213+1</f>
        <v>100</v>
      </c>
      <c r="C215" s="588"/>
      <c r="D215" s="589"/>
      <c r="E215" s="151"/>
      <c r="F215" s="152"/>
      <c r="G215" s="151"/>
      <c r="H215" s="152"/>
      <c r="I215" s="592"/>
      <c r="J215" s="593"/>
      <c r="K215" s="596"/>
      <c r="L215" s="597"/>
      <c r="M215" s="597"/>
      <c r="N215" s="589"/>
      <c r="O215" s="565"/>
      <c r="P215" s="566"/>
      <c r="Q215" s="566"/>
      <c r="R215" s="566"/>
      <c r="S215" s="567"/>
      <c r="T215" s="112" t="s">
        <v>18</v>
      </c>
      <c r="U215" s="113"/>
      <c r="V215" s="114"/>
      <c r="W215" s="102"/>
      <c r="X215" s="103"/>
      <c r="Y215" s="103"/>
      <c r="Z215" s="103"/>
      <c r="AA215" s="103"/>
      <c r="AB215" s="103"/>
      <c r="AC215" s="104"/>
      <c r="AD215" s="102"/>
      <c r="AE215" s="103"/>
      <c r="AF215" s="103"/>
      <c r="AG215" s="103"/>
      <c r="AH215" s="103"/>
      <c r="AI215" s="103"/>
      <c r="AJ215" s="104"/>
      <c r="AK215" s="102"/>
      <c r="AL215" s="103"/>
      <c r="AM215" s="103"/>
      <c r="AN215" s="103"/>
      <c r="AO215" s="103"/>
      <c r="AP215" s="103"/>
      <c r="AQ215" s="104"/>
      <c r="AR215" s="102"/>
      <c r="AS215" s="103"/>
      <c r="AT215" s="103"/>
      <c r="AU215" s="103"/>
      <c r="AV215" s="103"/>
      <c r="AW215" s="103"/>
      <c r="AX215" s="104"/>
      <c r="AY215" s="102"/>
      <c r="AZ215" s="103"/>
      <c r="BA215" s="105"/>
      <c r="BB215" s="571"/>
      <c r="BC215" s="572"/>
      <c r="BD215" s="573"/>
      <c r="BE215" s="574"/>
      <c r="BF215" s="575"/>
      <c r="BG215" s="576"/>
      <c r="BH215" s="576"/>
      <c r="BI215" s="576"/>
      <c r="BJ215" s="577"/>
    </row>
    <row r="216" spans="2:62" ht="20.25" customHeight="1" thickBot="1" x14ac:dyDescent="0.45">
      <c r="B216" s="587"/>
      <c r="C216" s="590"/>
      <c r="D216" s="591"/>
      <c r="E216" s="165"/>
      <c r="F216" s="166">
        <f>C215</f>
        <v>0</v>
      </c>
      <c r="G216" s="165"/>
      <c r="H216" s="166">
        <f>I215</f>
        <v>0</v>
      </c>
      <c r="I216" s="594"/>
      <c r="J216" s="595"/>
      <c r="K216" s="598"/>
      <c r="L216" s="599"/>
      <c r="M216" s="599"/>
      <c r="N216" s="591"/>
      <c r="O216" s="568"/>
      <c r="P216" s="569"/>
      <c r="Q216" s="569"/>
      <c r="R216" s="569"/>
      <c r="S216" s="570"/>
      <c r="T216" s="167" t="s">
        <v>132</v>
      </c>
      <c r="U216" s="168"/>
      <c r="V216" s="169"/>
      <c r="W216" s="162" t="str">
        <f>IF(W215="","",VLOOKUP(W215,'様式9-② シフト記号表'!$C$6:$L$47,10,FALSE))</f>
        <v/>
      </c>
      <c r="X216" s="163" t="str">
        <f>IF(X215="","",VLOOKUP(X215,'様式9-② シフト記号表'!$C$6:$L$47,10,FALSE))</f>
        <v/>
      </c>
      <c r="Y216" s="163" t="str">
        <f>IF(Y215="","",VLOOKUP(Y215,'様式9-② シフト記号表'!$C$6:$L$47,10,FALSE))</f>
        <v/>
      </c>
      <c r="Z216" s="163" t="str">
        <f>IF(Z215="","",VLOOKUP(Z215,'様式9-② シフト記号表'!$C$6:$L$47,10,FALSE))</f>
        <v/>
      </c>
      <c r="AA216" s="163" t="str">
        <f>IF(AA215="","",VLOOKUP(AA215,'様式9-② シフト記号表'!$C$6:$L$47,10,FALSE))</f>
        <v/>
      </c>
      <c r="AB216" s="163" t="str">
        <f>IF(AB215="","",VLOOKUP(AB215,'様式9-② シフト記号表'!$C$6:$L$47,10,FALSE))</f>
        <v/>
      </c>
      <c r="AC216" s="164" t="str">
        <f>IF(AC215="","",VLOOKUP(AC215,'様式9-② シフト記号表'!$C$6:$L$47,10,FALSE))</f>
        <v/>
      </c>
      <c r="AD216" s="162" t="str">
        <f>IF(AD215="","",VLOOKUP(AD215,'様式9-② シフト記号表'!$C$6:$L$47,10,FALSE))</f>
        <v/>
      </c>
      <c r="AE216" s="163" t="str">
        <f>IF(AE215="","",VLOOKUP(AE215,'様式9-② シフト記号表'!$C$6:$L$47,10,FALSE))</f>
        <v/>
      </c>
      <c r="AF216" s="163" t="str">
        <f>IF(AF215="","",VLOOKUP(AF215,'様式9-② シフト記号表'!$C$6:$L$47,10,FALSE))</f>
        <v/>
      </c>
      <c r="AG216" s="163" t="str">
        <f>IF(AG215="","",VLOOKUP(AG215,'様式9-② シフト記号表'!$C$6:$L$47,10,FALSE))</f>
        <v/>
      </c>
      <c r="AH216" s="163" t="str">
        <f>IF(AH215="","",VLOOKUP(AH215,'様式9-② シフト記号表'!$C$6:$L$47,10,FALSE))</f>
        <v/>
      </c>
      <c r="AI216" s="163" t="str">
        <f>IF(AI215="","",VLOOKUP(AI215,'様式9-② シフト記号表'!$C$6:$L$47,10,FALSE))</f>
        <v/>
      </c>
      <c r="AJ216" s="164" t="str">
        <f>IF(AJ215="","",VLOOKUP(AJ215,'様式9-② シフト記号表'!$C$6:$L$47,10,FALSE))</f>
        <v/>
      </c>
      <c r="AK216" s="162" t="str">
        <f>IF(AK215="","",VLOOKUP(AK215,'様式9-② シフト記号表'!$C$6:$L$47,10,FALSE))</f>
        <v/>
      </c>
      <c r="AL216" s="163" t="str">
        <f>IF(AL215="","",VLOOKUP(AL215,'様式9-② シフト記号表'!$C$6:$L$47,10,FALSE))</f>
        <v/>
      </c>
      <c r="AM216" s="163" t="str">
        <f>IF(AM215="","",VLOOKUP(AM215,'様式9-② シフト記号表'!$C$6:$L$47,10,FALSE))</f>
        <v/>
      </c>
      <c r="AN216" s="163" t="str">
        <f>IF(AN215="","",VLOOKUP(AN215,'様式9-② シフト記号表'!$C$6:$L$47,10,FALSE))</f>
        <v/>
      </c>
      <c r="AO216" s="163" t="str">
        <f>IF(AO215="","",VLOOKUP(AO215,'様式9-② シフト記号表'!$C$6:$L$47,10,FALSE))</f>
        <v/>
      </c>
      <c r="AP216" s="163" t="str">
        <f>IF(AP215="","",VLOOKUP(AP215,'様式9-② シフト記号表'!$C$6:$L$47,10,FALSE))</f>
        <v/>
      </c>
      <c r="AQ216" s="164" t="str">
        <f>IF(AQ215="","",VLOOKUP(AQ215,'様式9-② シフト記号表'!$C$6:$L$47,10,FALSE))</f>
        <v/>
      </c>
      <c r="AR216" s="162" t="str">
        <f>IF(AR215="","",VLOOKUP(AR215,'様式9-② シフト記号表'!$C$6:$L$47,10,FALSE))</f>
        <v/>
      </c>
      <c r="AS216" s="163" t="str">
        <f>IF(AS215="","",VLOOKUP(AS215,'様式9-② シフト記号表'!$C$6:$L$47,10,FALSE))</f>
        <v/>
      </c>
      <c r="AT216" s="163" t="str">
        <f>IF(AT215="","",VLOOKUP(AT215,'様式9-② シフト記号表'!$C$6:$L$47,10,FALSE))</f>
        <v/>
      </c>
      <c r="AU216" s="163" t="str">
        <f>IF(AU215="","",VLOOKUP(AU215,'様式9-② シフト記号表'!$C$6:$L$47,10,FALSE))</f>
        <v/>
      </c>
      <c r="AV216" s="163" t="str">
        <f>IF(AV215="","",VLOOKUP(AV215,'様式9-② シフト記号表'!$C$6:$L$47,10,FALSE))</f>
        <v/>
      </c>
      <c r="AW216" s="163" t="str">
        <f>IF(AW215="","",VLOOKUP(AW215,'様式9-② シフト記号表'!$C$6:$L$47,10,FALSE))</f>
        <v/>
      </c>
      <c r="AX216" s="164" t="str">
        <f>IF(AX215="","",VLOOKUP(AX215,'様式9-② シフト記号表'!$C$6:$L$47,10,FALSE))</f>
        <v/>
      </c>
      <c r="AY216" s="162" t="str">
        <f>IF(AY215="","",VLOOKUP(AY215,'様式9-② シフト記号表'!$C$6:$L$47,10,FALSE))</f>
        <v/>
      </c>
      <c r="AZ216" s="163" t="str">
        <f>IF(AZ215="","",VLOOKUP(AZ215,'様式9-② シフト記号表'!$C$6:$L$47,10,FALSE))</f>
        <v/>
      </c>
      <c r="BA216" s="163" t="str">
        <f>IF(BA215="","",VLOOKUP(BA215,'様式9-② シフト記号表'!$C$6:$L$47,10,FALSE))</f>
        <v/>
      </c>
      <c r="BB216" s="581">
        <f>IF($BE$3="４週",SUM(W216:AX216),IF($BE$3="暦月",SUM(W216:BA216),""))</f>
        <v>0</v>
      </c>
      <c r="BC216" s="582"/>
      <c r="BD216" s="583">
        <f>IF($BE$3="４週",BB216/4,IF($BE$3="暦月",(BB216/($BE$8/7)),""))</f>
        <v>0</v>
      </c>
      <c r="BE216" s="582"/>
      <c r="BF216" s="578"/>
      <c r="BG216" s="579"/>
      <c r="BH216" s="579"/>
      <c r="BI216" s="579"/>
      <c r="BJ216" s="580"/>
    </row>
    <row r="217" spans="2:62" ht="20.25" customHeight="1" x14ac:dyDescent="0.4">
      <c r="B217" s="48"/>
      <c r="C217" s="68"/>
      <c r="D217" s="68"/>
      <c r="E217" s="68"/>
      <c r="F217" s="68"/>
      <c r="G217" s="68"/>
      <c r="H217" s="68"/>
      <c r="I217" s="193"/>
      <c r="J217" s="193"/>
      <c r="K217" s="68"/>
      <c r="L217" s="68"/>
      <c r="M217" s="68"/>
      <c r="N217" s="68"/>
      <c r="O217" s="194"/>
      <c r="P217" s="194"/>
      <c r="Q217" s="194"/>
      <c r="R217" s="69"/>
      <c r="S217" s="69"/>
      <c r="T217" s="69"/>
      <c r="U217" s="70"/>
      <c r="V217" s="71"/>
      <c r="W217" s="72"/>
      <c r="X217" s="72"/>
      <c r="Y217" s="72"/>
      <c r="Z217" s="72"/>
      <c r="AA217" s="72"/>
      <c r="AB217" s="72"/>
      <c r="AC217" s="72"/>
      <c r="AD217" s="72"/>
      <c r="AE217" s="72"/>
      <c r="AF217" s="72"/>
      <c r="AG217" s="72"/>
      <c r="AH217" s="72"/>
      <c r="AI217" s="72"/>
      <c r="AJ217" s="72"/>
      <c r="AK217" s="72"/>
      <c r="AL217" s="72"/>
      <c r="AM217" s="72"/>
      <c r="AN217" s="72"/>
      <c r="AO217" s="72"/>
      <c r="AP217" s="72"/>
      <c r="AQ217" s="72"/>
      <c r="AR217" s="72"/>
      <c r="AS217" s="72"/>
      <c r="AT217" s="72"/>
      <c r="AU217" s="72"/>
      <c r="AV217" s="72"/>
      <c r="AW217" s="72"/>
      <c r="AX217" s="72"/>
      <c r="AY217" s="72"/>
      <c r="AZ217" s="72"/>
      <c r="BA217" s="72"/>
      <c r="BB217" s="72"/>
      <c r="BC217" s="72"/>
      <c r="BD217" s="73"/>
      <c r="BE217" s="73"/>
      <c r="BF217" s="194"/>
      <c r="BG217" s="194"/>
      <c r="BH217" s="194"/>
      <c r="BI217" s="194"/>
      <c r="BJ217" s="194"/>
    </row>
    <row r="218" spans="2:62" ht="20.25" customHeight="1" x14ac:dyDescent="0.4">
      <c r="B218" s="48"/>
      <c r="C218" s="68"/>
      <c r="D218" s="68"/>
      <c r="E218" s="68"/>
      <c r="F218" s="68"/>
      <c r="G218" s="68"/>
      <c r="H218" s="68"/>
      <c r="I218" s="118"/>
      <c r="J218" s="119" t="s">
        <v>168</v>
      </c>
      <c r="K218" s="119"/>
      <c r="L218" s="119"/>
      <c r="M218" s="119"/>
      <c r="N218" s="119"/>
      <c r="O218" s="119"/>
      <c r="P218" s="119"/>
      <c r="Q218" s="119"/>
      <c r="R218" s="119"/>
      <c r="S218" s="119"/>
      <c r="T218" s="120"/>
      <c r="U218" s="119"/>
      <c r="V218" s="119"/>
      <c r="W218" s="119"/>
      <c r="X218" s="119"/>
      <c r="Y218" s="119"/>
      <c r="Z218" s="121"/>
      <c r="AA218" s="121"/>
      <c r="AB218" s="121"/>
      <c r="AC218" s="121"/>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2"/>
      <c r="BE218" s="73"/>
      <c r="BF218" s="194"/>
      <c r="BG218" s="194"/>
      <c r="BH218" s="194"/>
      <c r="BI218" s="194"/>
      <c r="BJ218" s="194"/>
    </row>
    <row r="219" spans="2:62" ht="20.25" customHeight="1" x14ac:dyDescent="0.4">
      <c r="B219" s="48"/>
      <c r="C219" s="68"/>
      <c r="D219" s="68"/>
      <c r="E219" s="68"/>
      <c r="F219" s="68"/>
      <c r="G219" s="68"/>
      <c r="H219" s="68"/>
      <c r="I219" s="118"/>
      <c r="J219" s="119"/>
      <c r="K219" s="119" t="s">
        <v>87</v>
      </c>
      <c r="L219" s="119"/>
      <c r="M219" s="119"/>
      <c r="N219" s="119"/>
      <c r="O219" s="119"/>
      <c r="P219" s="119"/>
      <c r="Q219" s="119"/>
      <c r="R219" s="119"/>
      <c r="S219" s="119"/>
      <c r="T219" s="120"/>
      <c r="U219" s="119"/>
      <c r="V219" s="119"/>
      <c r="W219" s="119"/>
      <c r="X219" s="119"/>
      <c r="Y219" s="119"/>
      <c r="Z219" s="121"/>
      <c r="AA219" s="119" t="s">
        <v>97</v>
      </c>
      <c r="AB219" s="119"/>
      <c r="AC219" s="119"/>
      <c r="AD219" s="119"/>
      <c r="AE219" s="119"/>
      <c r="AF219" s="119"/>
      <c r="AG219" s="119"/>
      <c r="AH219" s="119"/>
      <c r="AI219" s="119"/>
      <c r="AJ219" s="120"/>
      <c r="AK219" s="119"/>
      <c r="AL219" s="119"/>
      <c r="AM219" s="119"/>
      <c r="AN219" s="119"/>
      <c r="AO219" s="121"/>
      <c r="AP219" s="121"/>
      <c r="AQ219" s="119" t="s">
        <v>98</v>
      </c>
      <c r="AR219" s="121"/>
      <c r="AS219" s="121"/>
      <c r="AT219" s="121"/>
      <c r="AU219" s="121"/>
      <c r="AV219" s="121"/>
      <c r="AW219" s="121"/>
      <c r="AX219" s="121"/>
      <c r="AY219" s="121"/>
      <c r="AZ219" s="121"/>
      <c r="BA219" s="121"/>
      <c r="BB219" s="121"/>
      <c r="BC219" s="121"/>
      <c r="BD219" s="122"/>
      <c r="BE219" s="73"/>
      <c r="BF219" s="562"/>
      <c r="BG219" s="562"/>
      <c r="BH219" s="562"/>
      <c r="BI219" s="562"/>
      <c r="BJ219" s="194"/>
    </row>
    <row r="220" spans="2:62" ht="20.25" customHeight="1" x14ac:dyDescent="0.4">
      <c r="B220" s="48"/>
      <c r="C220" s="68"/>
      <c r="D220" s="68"/>
      <c r="E220" s="68"/>
      <c r="F220" s="68"/>
      <c r="G220" s="68"/>
      <c r="H220" s="68"/>
      <c r="I220" s="118"/>
      <c r="J220" s="119"/>
      <c r="K220" s="548" t="s">
        <v>79</v>
      </c>
      <c r="L220" s="548"/>
      <c r="M220" s="548" t="s">
        <v>80</v>
      </c>
      <c r="N220" s="548"/>
      <c r="O220" s="548"/>
      <c r="P220" s="548"/>
      <c r="Q220" s="119"/>
      <c r="R220" s="563" t="s">
        <v>81</v>
      </c>
      <c r="S220" s="563"/>
      <c r="T220" s="563"/>
      <c r="U220" s="563"/>
      <c r="V220" s="123"/>
      <c r="W220" s="124" t="s">
        <v>82</v>
      </c>
      <c r="X220" s="124"/>
      <c r="Y220" s="2"/>
      <c r="Z220" s="121"/>
      <c r="AA220" s="548" t="s">
        <v>79</v>
      </c>
      <c r="AB220" s="548"/>
      <c r="AC220" s="548" t="s">
        <v>80</v>
      </c>
      <c r="AD220" s="548"/>
      <c r="AE220" s="548"/>
      <c r="AF220" s="548"/>
      <c r="AG220" s="119"/>
      <c r="AH220" s="563" t="s">
        <v>81</v>
      </c>
      <c r="AI220" s="563"/>
      <c r="AJ220" s="563"/>
      <c r="AK220" s="563"/>
      <c r="AL220" s="123"/>
      <c r="AM220" s="124" t="s">
        <v>82</v>
      </c>
      <c r="AN220" s="124"/>
      <c r="AO220" s="121"/>
      <c r="AP220" s="121"/>
      <c r="AQ220" s="121"/>
      <c r="AR220" s="121"/>
      <c r="AS220" s="121"/>
      <c r="AT220" s="121"/>
      <c r="AU220" s="121"/>
      <c r="AV220" s="121"/>
      <c r="AW220" s="121"/>
      <c r="AX220" s="121"/>
      <c r="AY220" s="121"/>
      <c r="AZ220" s="121"/>
      <c r="BA220" s="121"/>
      <c r="BB220" s="121"/>
      <c r="BC220" s="121"/>
      <c r="BD220" s="122"/>
      <c r="BE220" s="73"/>
      <c r="BF220" s="564"/>
      <c r="BG220" s="564"/>
      <c r="BH220" s="564"/>
      <c r="BI220" s="564"/>
      <c r="BJ220" s="194"/>
    </row>
    <row r="221" spans="2:62" ht="20.25" customHeight="1" x14ac:dyDescent="0.4">
      <c r="B221" s="48"/>
      <c r="C221" s="68"/>
      <c r="D221" s="68"/>
      <c r="E221" s="68"/>
      <c r="F221" s="68"/>
      <c r="G221" s="68"/>
      <c r="H221" s="68"/>
      <c r="I221" s="118"/>
      <c r="J221" s="119"/>
      <c r="K221" s="549"/>
      <c r="L221" s="549"/>
      <c r="M221" s="549" t="s">
        <v>83</v>
      </c>
      <c r="N221" s="549"/>
      <c r="O221" s="549" t="s">
        <v>84</v>
      </c>
      <c r="P221" s="549"/>
      <c r="Q221" s="119"/>
      <c r="R221" s="549" t="s">
        <v>83</v>
      </c>
      <c r="S221" s="549"/>
      <c r="T221" s="549" t="s">
        <v>84</v>
      </c>
      <c r="U221" s="549"/>
      <c r="V221" s="123"/>
      <c r="W221" s="124" t="s">
        <v>85</v>
      </c>
      <c r="X221" s="124"/>
      <c r="Y221" s="2"/>
      <c r="Z221" s="121"/>
      <c r="AA221" s="549"/>
      <c r="AB221" s="549"/>
      <c r="AC221" s="549" t="s">
        <v>83</v>
      </c>
      <c r="AD221" s="549"/>
      <c r="AE221" s="549" t="s">
        <v>84</v>
      </c>
      <c r="AF221" s="549"/>
      <c r="AG221" s="119"/>
      <c r="AH221" s="549" t="s">
        <v>83</v>
      </c>
      <c r="AI221" s="549"/>
      <c r="AJ221" s="549" t="s">
        <v>84</v>
      </c>
      <c r="AK221" s="549"/>
      <c r="AL221" s="123"/>
      <c r="AM221" s="124" t="s">
        <v>85</v>
      </c>
      <c r="AN221" s="124"/>
      <c r="AO221" s="121"/>
      <c r="AP221" s="121"/>
      <c r="AQ221" s="125" t="s">
        <v>64</v>
      </c>
      <c r="AR221" s="125"/>
      <c r="AS221" s="125"/>
      <c r="AT221" s="125"/>
      <c r="AU221" s="123"/>
      <c r="AV221" s="124" t="s">
        <v>65</v>
      </c>
      <c r="AW221" s="125"/>
      <c r="AX221" s="125"/>
      <c r="AY221" s="125"/>
      <c r="AZ221" s="123"/>
      <c r="BA221" s="549" t="s">
        <v>86</v>
      </c>
      <c r="BB221" s="549"/>
      <c r="BC221" s="549"/>
      <c r="BD221" s="549"/>
      <c r="BE221" s="73"/>
      <c r="BF221" s="561"/>
      <c r="BG221" s="561"/>
      <c r="BH221" s="561"/>
      <c r="BI221" s="561"/>
      <c r="BJ221" s="194"/>
    </row>
    <row r="222" spans="2:62" ht="20.25" customHeight="1" x14ac:dyDescent="0.4">
      <c r="B222" s="48"/>
      <c r="C222" s="68"/>
      <c r="D222" s="68"/>
      <c r="E222" s="68"/>
      <c r="F222" s="68"/>
      <c r="G222" s="68"/>
      <c r="H222" s="68"/>
      <c r="I222" s="118"/>
      <c r="J222" s="119"/>
      <c r="K222" s="539" t="s">
        <v>6</v>
      </c>
      <c r="L222" s="539"/>
      <c r="M222" s="544">
        <f>SUMIFS($BB$17:$BB$216,$F$17:$F$216,"看護職員",$H$17:$H$216,"A")</f>
        <v>0</v>
      </c>
      <c r="N222" s="544"/>
      <c r="O222" s="545">
        <f>SUMIFS($BD$17:$BD$216,$F$17:$F$216,"看護職員",$H$17:$H$216,"A")</f>
        <v>0</v>
      </c>
      <c r="P222" s="545"/>
      <c r="Q222" s="132"/>
      <c r="R222" s="546">
        <v>0</v>
      </c>
      <c r="S222" s="546"/>
      <c r="T222" s="546">
        <v>0</v>
      </c>
      <c r="U222" s="546"/>
      <c r="V222" s="133"/>
      <c r="W222" s="557">
        <v>0</v>
      </c>
      <c r="X222" s="558"/>
      <c r="Y222" s="2"/>
      <c r="Z222" s="121"/>
      <c r="AA222" s="539" t="s">
        <v>6</v>
      </c>
      <c r="AB222" s="539"/>
      <c r="AC222" s="544">
        <f>SUMIFS($BB$17:$BB$216,$F$17:$F$216,"介護職員",$H$17:$H$216,"A")</f>
        <v>0</v>
      </c>
      <c r="AD222" s="544"/>
      <c r="AE222" s="545">
        <f>SUMIFS($BD$17:$BD$216,$F$17:$F$216,"介護職員",$H$17:$H$216,"A")</f>
        <v>0</v>
      </c>
      <c r="AF222" s="545"/>
      <c r="AG222" s="132"/>
      <c r="AH222" s="546">
        <v>0</v>
      </c>
      <c r="AI222" s="546"/>
      <c r="AJ222" s="546">
        <v>0</v>
      </c>
      <c r="AK222" s="546"/>
      <c r="AL222" s="133"/>
      <c r="AM222" s="557">
        <v>0</v>
      </c>
      <c r="AN222" s="558"/>
      <c r="AO222" s="121"/>
      <c r="AP222" s="121"/>
      <c r="AQ222" s="584">
        <f>U236</f>
        <v>0</v>
      </c>
      <c r="AR222" s="539"/>
      <c r="AS222" s="539"/>
      <c r="AT222" s="539"/>
      <c r="AU222" s="191" t="s">
        <v>99</v>
      </c>
      <c r="AV222" s="584">
        <f>AK236</f>
        <v>0</v>
      </c>
      <c r="AW222" s="585"/>
      <c r="AX222" s="585"/>
      <c r="AY222" s="585"/>
      <c r="AZ222" s="191" t="s">
        <v>93</v>
      </c>
      <c r="BA222" s="550">
        <f>ROUNDDOWN(AQ222+AV222,1)</f>
        <v>0</v>
      </c>
      <c r="BB222" s="550"/>
      <c r="BC222" s="550"/>
      <c r="BD222" s="550"/>
      <c r="BE222" s="73"/>
      <c r="BF222" s="76"/>
      <c r="BG222" s="76"/>
      <c r="BH222" s="76"/>
      <c r="BI222" s="76"/>
      <c r="BJ222" s="194"/>
    </row>
    <row r="223" spans="2:62" ht="20.25" customHeight="1" x14ac:dyDescent="0.4">
      <c r="B223" s="48"/>
      <c r="C223" s="68"/>
      <c r="D223" s="68"/>
      <c r="E223" s="68"/>
      <c r="F223" s="68"/>
      <c r="G223" s="68"/>
      <c r="H223" s="68"/>
      <c r="I223" s="118"/>
      <c r="J223" s="119"/>
      <c r="K223" s="539" t="s">
        <v>7</v>
      </c>
      <c r="L223" s="539"/>
      <c r="M223" s="544">
        <f>SUMIFS($BB$17:$BB$216,$F$17:$F$216,"看護職員",$H$17:$H$216,"B")</f>
        <v>0</v>
      </c>
      <c r="N223" s="544"/>
      <c r="O223" s="545">
        <f>SUMIFS($BD$17:$BD$216,$F$17:$F$216,"看護職員",$H$17:$H$216,"B")</f>
        <v>0</v>
      </c>
      <c r="P223" s="545"/>
      <c r="Q223" s="132"/>
      <c r="R223" s="546">
        <v>0</v>
      </c>
      <c r="S223" s="546"/>
      <c r="T223" s="546">
        <v>0</v>
      </c>
      <c r="U223" s="546"/>
      <c r="V223" s="133"/>
      <c r="W223" s="557">
        <v>0</v>
      </c>
      <c r="X223" s="558"/>
      <c r="Y223" s="2"/>
      <c r="Z223" s="121"/>
      <c r="AA223" s="539" t="s">
        <v>7</v>
      </c>
      <c r="AB223" s="539"/>
      <c r="AC223" s="544">
        <f>SUMIFS($BB$17:$BB$216,$F$17:$F$216,"介護職員",$H$17:$H$216,"B")</f>
        <v>0</v>
      </c>
      <c r="AD223" s="544"/>
      <c r="AE223" s="545">
        <f>SUMIFS($BD$17:$BD$216,$F$17:$F$216,"介護職員",$H$17:$H$216,"B")</f>
        <v>0</v>
      </c>
      <c r="AF223" s="545"/>
      <c r="AG223" s="132"/>
      <c r="AH223" s="546">
        <v>0</v>
      </c>
      <c r="AI223" s="546"/>
      <c r="AJ223" s="546">
        <v>0</v>
      </c>
      <c r="AK223" s="546"/>
      <c r="AL223" s="133"/>
      <c r="AM223" s="557">
        <v>0</v>
      </c>
      <c r="AN223" s="558"/>
      <c r="AO223" s="121"/>
      <c r="AP223" s="121"/>
      <c r="AQ223" s="121"/>
      <c r="AR223" s="121"/>
      <c r="AS223" s="121"/>
      <c r="AT223" s="121"/>
      <c r="AU223" s="121"/>
      <c r="AV223" s="121"/>
      <c r="AW223" s="121"/>
      <c r="AX223" s="121"/>
      <c r="AY223" s="121"/>
      <c r="AZ223" s="121"/>
      <c r="BA223" s="121"/>
      <c r="BB223" s="121"/>
      <c r="BC223" s="121"/>
      <c r="BD223" s="122"/>
      <c r="BE223" s="73"/>
      <c r="BF223" s="194"/>
      <c r="BG223" s="194"/>
      <c r="BH223" s="194"/>
      <c r="BI223" s="194"/>
      <c r="BJ223" s="194"/>
    </row>
    <row r="224" spans="2:62" ht="20.25" customHeight="1" x14ac:dyDescent="0.4">
      <c r="B224" s="48"/>
      <c r="C224" s="68"/>
      <c r="D224" s="68"/>
      <c r="E224" s="68"/>
      <c r="F224" s="68"/>
      <c r="G224" s="68"/>
      <c r="H224" s="68"/>
      <c r="I224" s="118"/>
      <c r="J224" s="119"/>
      <c r="K224" s="539" t="s">
        <v>8</v>
      </c>
      <c r="L224" s="539"/>
      <c r="M224" s="544">
        <f>SUMIFS($BB$17:$BB$216,$F$17:$F$216,"看護職員",$H$17:$H$216,"C")</f>
        <v>0</v>
      </c>
      <c r="N224" s="544"/>
      <c r="O224" s="545">
        <f>SUMIFS($BD$17:$BD$216,$F$17:$F$216,"看護職員",$H$17:$H$216,"C")</f>
        <v>0</v>
      </c>
      <c r="P224" s="545"/>
      <c r="Q224" s="132"/>
      <c r="R224" s="546">
        <v>0</v>
      </c>
      <c r="S224" s="546"/>
      <c r="T224" s="547">
        <v>0</v>
      </c>
      <c r="U224" s="547"/>
      <c r="V224" s="133"/>
      <c r="W224" s="542" t="s">
        <v>35</v>
      </c>
      <c r="X224" s="543"/>
      <c r="Y224" s="2"/>
      <c r="Z224" s="121"/>
      <c r="AA224" s="539" t="s">
        <v>8</v>
      </c>
      <c r="AB224" s="539"/>
      <c r="AC224" s="544">
        <f>SUMIFS($BB$17:$BB$216,$F$17:$F$216,"介護職員",$H$17:$H$216,"C")</f>
        <v>0</v>
      </c>
      <c r="AD224" s="544"/>
      <c r="AE224" s="545">
        <f>SUMIFS($BD$17:$BD$216,$F$17:$F$216,"介護職員",$H$17:$H$216,"C")</f>
        <v>0</v>
      </c>
      <c r="AF224" s="545"/>
      <c r="AG224" s="132"/>
      <c r="AH224" s="546">
        <v>0</v>
      </c>
      <c r="AI224" s="546"/>
      <c r="AJ224" s="547">
        <v>0</v>
      </c>
      <c r="AK224" s="547"/>
      <c r="AL224" s="133"/>
      <c r="AM224" s="542" t="s">
        <v>35</v>
      </c>
      <c r="AN224" s="543"/>
      <c r="AO224" s="121"/>
      <c r="AP224" s="121"/>
      <c r="AQ224" s="121"/>
      <c r="AR224" s="121"/>
      <c r="AS224" s="121"/>
      <c r="AT224" s="121"/>
      <c r="AU224" s="121"/>
      <c r="AV224" s="121"/>
      <c r="AW224" s="121"/>
      <c r="AX224" s="121"/>
      <c r="AY224" s="121"/>
      <c r="AZ224" s="121"/>
      <c r="BA224" s="121"/>
      <c r="BB224" s="121"/>
      <c r="BC224" s="121"/>
      <c r="BD224" s="122"/>
      <c r="BE224" s="73"/>
      <c r="BF224" s="194"/>
      <c r="BG224" s="194"/>
      <c r="BH224" s="194"/>
      <c r="BI224" s="194"/>
      <c r="BJ224" s="194"/>
    </row>
    <row r="225" spans="2:62" ht="20.25" customHeight="1" x14ac:dyDescent="0.4">
      <c r="B225" s="48"/>
      <c r="C225" s="68"/>
      <c r="D225" s="68"/>
      <c r="E225" s="68"/>
      <c r="F225" s="68"/>
      <c r="G225" s="68"/>
      <c r="H225" s="68"/>
      <c r="I225" s="118"/>
      <c r="J225" s="119"/>
      <c r="K225" s="539" t="s">
        <v>9</v>
      </c>
      <c r="L225" s="539"/>
      <c r="M225" s="544">
        <f>SUMIFS($BB$17:$BB$216,$F$17:$F$216,"看護職員",$H$17:$H$216,"D")</f>
        <v>0</v>
      </c>
      <c r="N225" s="544"/>
      <c r="O225" s="545">
        <f>SUMIFS($BD$17:$BD$216,$F$17:$F$216,"看護職員",$H$17:$H$216,"D")</f>
        <v>0</v>
      </c>
      <c r="P225" s="545"/>
      <c r="Q225" s="132"/>
      <c r="R225" s="546">
        <v>0</v>
      </c>
      <c r="S225" s="546"/>
      <c r="T225" s="547">
        <v>0</v>
      </c>
      <c r="U225" s="547"/>
      <c r="V225" s="133"/>
      <c r="W225" s="542" t="s">
        <v>35</v>
      </c>
      <c r="X225" s="543"/>
      <c r="Y225" s="2"/>
      <c r="Z225" s="121"/>
      <c r="AA225" s="539" t="s">
        <v>9</v>
      </c>
      <c r="AB225" s="539"/>
      <c r="AC225" s="544">
        <f>SUMIFS($BB$17:$BB$216,$F$17:$F$216,"介護職員",$H$17:$H$216,"D")</f>
        <v>0</v>
      </c>
      <c r="AD225" s="544"/>
      <c r="AE225" s="545">
        <f>SUMIFS($BD$17:$BD$216,$F$17:$F$216,"介護職員",$H$17:$H$216,"D")</f>
        <v>0</v>
      </c>
      <c r="AF225" s="545"/>
      <c r="AG225" s="132"/>
      <c r="AH225" s="546">
        <v>0</v>
      </c>
      <c r="AI225" s="546"/>
      <c r="AJ225" s="547">
        <v>0</v>
      </c>
      <c r="AK225" s="547"/>
      <c r="AL225" s="133"/>
      <c r="AM225" s="542" t="s">
        <v>35</v>
      </c>
      <c r="AN225" s="543"/>
      <c r="AO225" s="121"/>
      <c r="AP225" s="121"/>
      <c r="AQ225" s="119" t="s">
        <v>100</v>
      </c>
      <c r="AR225" s="119"/>
      <c r="AS225" s="119"/>
      <c r="AT225" s="119"/>
      <c r="AU225" s="119"/>
      <c r="AV225" s="119"/>
      <c r="AW225" s="121"/>
      <c r="AX225" s="121"/>
      <c r="AY225" s="121"/>
      <c r="AZ225" s="121"/>
      <c r="BA225" s="121"/>
      <c r="BB225" s="121"/>
      <c r="BC225" s="121"/>
      <c r="BD225" s="122"/>
      <c r="BE225" s="73"/>
      <c r="BF225" s="194"/>
      <c r="BG225" s="194"/>
      <c r="BH225" s="194"/>
      <c r="BI225" s="194"/>
      <c r="BJ225" s="194"/>
    </row>
    <row r="226" spans="2:62" ht="20.25" customHeight="1" x14ac:dyDescent="0.4">
      <c r="B226" s="48"/>
      <c r="C226" s="68"/>
      <c r="D226" s="68"/>
      <c r="E226" s="68"/>
      <c r="F226" s="68"/>
      <c r="G226" s="68"/>
      <c r="H226" s="68"/>
      <c r="I226" s="118"/>
      <c r="J226" s="119"/>
      <c r="K226" s="539" t="s">
        <v>86</v>
      </c>
      <c r="L226" s="539"/>
      <c r="M226" s="544">
        <f>SUM(M222:N225)</f>
        <v>0</v>
      </c>
      <c r="N226" s="544"/>
      <c r="O226" s="545">
        <f>SUM(O222:P225)</f>
        <v>0</v>
      </c>
      <c r="P226" s="545"/>
      <c r="Q226" s="132"/>
      <c r="R226" s="544">
        <f>SUM(R222:S225)</f>
        <v>0</v>
      </c>
      <c r="S226" s="544"/>
      <c r="T226" s="545">
        <f>SUM(T222:U225)</f>
        <v>0</v>
      </c>
      <c r="U226" s="545"/>
      <c r="V226" s="133"/>
      <c r="W226" s="559">
        <f>SUM(W222:X223)</f>
        <v>0</v>
      </c>
      <c r="X226" s="560"/>
      <c r="Y226" s="2"/>
      <c r="Z226" s="121"/>
      <c r="AA226" s="539" t="s">
        <v>86</v>
      </c>
      <c r="AB226" s="539"/>
      <c r="AC226" s="544">
        <f>SUM(AC222:AD225)</f>
        <v>0</v>
      </c>
      <c r="AD226" s="544"/>
      <c r="AE226" s="545">
        <f>SUM(AE222:AF225)</f>
        <v>0</v>
      </c>
      <c r="AF226" s="545"/>
      <c r="AG226" s="132"/>
      <c r="AH226" s="544">
        <f>SUM(AH222:AI225)</f>
        <v>0</v>
      </c>
      <c r="AI226" s="544"/>
      <c r="AJ226" s="545">
        <f>SUM(AJ222:AK225)</f>
        <v>0</v>
      </c>
      <c r="AK226" s="545"/>
      <c r="AL226" s="133"/>
      <c r="AM226" s="559">
        <f>SUM(AM222:AN223)</f>
        <v>0</v>
      </c>
      <c r="AN226" s="560"/>
      <c r="AO226" s="121"/>
      <c r="AP226" s="121"/>
      <c r="AQ226" s="539" t="s">
        <v>4</v>
      </c>
      <c r="AR226" s="539"/>
      <c r="AS226" s="539" t="s">
        <v>5</v>
      </c>
      <c r="AT226" s="539"/>
      <c r="AU226" s="539"/>
      <c r="AV226" s="539"/>
      <c r="AW226" s="121"/>
      <c r="AX226" s="121"/>
      <c r="AY226" s="121"/>
      <c r="AZ226" s="121"/>
      <c r="BA226" s="121"/>
      <c r="BB226" s="121"/>
      <c r="BC226" s="121"/>
      <c r="BD226" s="122"/>
      <c r="BE226" s="73"/>
      <c r="BF226" s="194"/>
      <c r="BG226" s="194"/>
      <c r="BH226" s="194"/>
      <c r="BI226" s="194"/>
      <c r="BJ226" s="194"/>
    </row>
    <row r="227" spans="2:62" ht="20.25" customHeight="1" x14ac:dyDescent="0.4">
      <c r="B227" s="48"/>
      <c r="C227" s="68"/>
      <c r="D227" s="68"/>
      <c r="E227" s="68"/>
      <c r="F227" s="68"/>
      <c r="G227" s="68"/>
      <c r="H227" s="68"/>
      <c r="I227" s="118"/>
      <c r="J227" s="118"/>
      <c r="K227" s="126"/>
      <c r="L227" s="126"/>
      <c r="M227" s="126"/>
      <c r="N227" s="126"/>
      <c r="O227" s="127"/>
      <c r="P227" s="127"/>
      <c r="Q227" s="127"/>
      <c r="R227" s="128"/>
      <c r="S227" s="128"/>
      <c r="T227" s="128"/>
      <c r="U227" s="128"/>
      <c r="V227" s="129"/>
      <c r="W227" s="121"/>
      <c r="X227" s="121"/>
      <c r="Y227" s="121"/>
      <c r="Z227" s="121"/>
      <c r="AA227" s="126"/>
      <c r="AB227" s="126"/>
      <c r="AC227" s="126"/>
      <c r="AD227" s="126"/>
      <c r="AE227" s="127"/>
      <c r="AF227" s="127"/>
      <c r="AG227" s="127"/>
      <c r="AH227" s="128"/>
      <c r="AI227" s="128"/>
      <c r="AJ227" s="128"/>
      <c r="AK227" s="128"/>
      <c r="AL227" s="129"/>
      <c r="AM227" s="121"/>
      <c r="AN227" s="121"/>
      <c r="AO227" s="121"/>
      <c r="AP227" s="121"/>
      <c r="AQ227" s="539" t="s">
        <v>6</v>
      </c>
      <c r="AR227" s="539"/>
      <c r="AS227" s="539" t="s">
        <v>58</v>
      </c>
      <c r="AT227" s="539"/>
      <c r="AU227" s="539"/>
      <c r="AV227" s="539"/>
      <c r="AW227" s="121"/>
      <c r="AX227" s="121"/>
      <c r="AY227" s="121"/>
      <c r="AZ227" s="121"/>
      <c r="BA227" s="121"/>
      <c r="BB227" s="121"/>
      <c r="BC227" s="121"/>
      <c r="BD227" s="122"/>
      <c r="BE227" s="73"/>
      <c r="BF227" s="194"/>
      <c r="BG227" s="194"/>
      <c r="BH227" s="194"/>
      <c r="BI227" s="194"/>
      <c r="BJ227" s="194"/>
    </row>
    <row r="228" spans="2:62" ht="20.25" customHeight="1" x14ac:dyDescent="0.4">
      <c r="B228" s="48"/>
      <c r="C228" s="68"/>
      <c r="D228" s="68"/>
      <c r="E228" s="68"/>
      <c r="F228" s="68"/>
      <c r="G228" s="68"/>
      <c r="H228" s="68"/>
      <c r="I228" s="118"/>
      <c r="J228" s="118"/>
      <c r="K228" s="120" t="s">
        <v>88</v>
      </c>
      <c r="L228" s="119"/>
      <c r="M228" s="119"/>
      <c r="N228" s="119"/>
      <c r="O228" s="119"/>
      <c r="P228" s="119"/>
      <c r="Q228" s="146" t="s">
        <v>129</v>
      </c>
      <c r="R228" s="553" t="s">
        <v>130</v>
      </c>
      <c r="S228" s="554"/>
      <c r="T228" s="130"/>
      <c r="U228" s="130"/>
      <c r="V228" s="119"/>
      <c r="W228" s="119"/>
      <c r="X228" s="119"/>
      <c r="Y228" s="121"/>
      <c r="Z228" s="121"/>
      <c r="AA228" s="120" t="s">
        <v>88</v>
      </c>
      <c r="AB228" s="119"/>
      <c r="AC228" s="119"/>
      <c r="AD228" s="119"/>
      <c r="AE228" s="119"/>
      <c r="AF228" s="119"/>
      <c r="AG228" s="146" t="s">
        <v>129</v>
      </c>
      <c r="AH228" s="555" t="str">
        <f>R228</f>
        <v>週</v>
      </c>
      <c r="AI228" s="556"/>
      <c r="AJ228" s="130"/>
      <c r="AK228" s="130"/>
      <c r="AL228" s="119"/>
      <c r="AM228" s="119"/>
      <c r="AN228" s="119"/>
      <c r="AO228" s="121"/>
      <c r="AP228" s="121"/>
      <c r="AQ228" s="539" t="s">
        <v>7</v>
      </c>
      <c r="AR228" s="539"/>
      <c r="AS228" s="539" t="s">
        <v>59</v>
      </c>
      <c r="AT228" s="539"/>
      <c r="AU228" s="539"/>
      <c r="AV228" s="539"/>
      <c r="AW228" s="121"/>
      <c r="AX228" s="121"/>
      <c r="AY228" s="121"/>
      <c r="AZ228" s="121"/>
      <c r="BA228" s="121"/>
      <c r="BB228" s="121"/>
      <c r="BC228" s="121"/>
      <c r="BD228" s="122"/>
      <c r="BE228" s="73"/>
      <c r="BF228" s="194"/>
      <c r="BG228" s="194"/>
      <c r="BH228" s="194"/>
      <c r="BI228" s="194"/>
      <c r="BJ228" s="194"/>
    </row>
    <row r="229" spans="2:62" ht="20.25" customHeight="1" x14ac:dyDescent="0.4">
      <c r="B229" s="48"/>
      <c r="C229" s="68"/>
      <c r="D229" s="68"/>
      <c r="E229" s="68"/>
      <c r="F229" s="68"/>
      <c r="G229" s="68"/>
      <c r="H229" s="68"/>
      <c r="I229" s="118"/>
      <c r="J229" s="118"/>
      <c r="K229" s="119" t="s">
        <v>89</v>
      </c>
      <c r="L229" s="119"/>
      <c r="M229" s="119"/>
      <c r="N229" s="119"/>
      <c r="O229" s="119"/>
      <c r="P229" s="119" t="s">
        <v>90</v>
      </c>
      <c r="Q229" s="119"/>
      <c r="R229" s="119"/>
      <c r="S229" s="119"/>
      <c r="T229" s="120"/>
      <c r="U229" s="119"/>
      <c r="V229" s="119"/>
      <c r="W229" s="119"/>
      <c r="X229" s="119"/>
      <c r="Y229" s="121"/>
      <c r="Z229" s="121"/>
      <c r="AA229" s="119" t="s">
        <v>89</v>
      </c>
      <c r="AB229" s="119"/>
      <c r="AC229" s="119"/>
      <c r="AD229" s="119"/>
      <c r="AE229" s="119"/>
      <c r="AF229" s="119" t="s">
        <v>90</v>
      </c>
      <c r="AG229" s="119"/>
      <c r="AH229" s="119"/>
      <c r="AI229" s="119"/>
      <c r="AJ229" s="120"/>
      <c r="AK229" s="119"/>
      <c r="AL229" s="119"/>
      <c r="AM229" s="119"/>
      <c r="AN229" s="119"/>
      <c r="AO229" s="121"/>
      <c r="AP229" s="121"/>
      <c r="AQ229" s="539" t="s">
        <v>8</v>
      </c>
      <c r="AR229" s="539"/>
      <c r="AS229" s="539" t="s">
        <v>60</v>
      </c>
      <c r="AT229" s="539"/>
      <c r="AU229" s="539"/>
      <c r="AV229" s="539"/>
      <c r="AW229" s="121"/>
      <c r="AX229" s="121"/>
      <c r="AY229" s="121"/>
      <c r="AZ229" s="121"/>
      <c r="BA229" s="121"/>
      <c r="BB229" s="121"/>
      <c r="BC229" s="121"/>
      <c r="BD229" s="122"/>
      <c r="BE229" s="73"/>
      <c r="BF229" s="194"/>
      <c r="BG229" s="194"/>
      <c r="BH229" s="194"/>
      <c r="BI229" s="194"/>
      <c r="BJ229" s="194"/>
    </row>
    <row r="230" spans="2:62" ht="20.25" customHeight="1" x14ac:dyDescent="0.4">
      <c r="B230" s="48"/>
      <c r="C230" s="68"/>
      <c r="D230" s="68"/>
      <c r="E230" s="68"/>
      <c r="F230" s="68"/>
      <c r="G230" s="68"/>
      <c r="H230" s="68"/>
      <c r="I230" s="118"/>
      <c r="J230" s="118"/>
      <c r="K230" s="119" t="str">
        <f>IF($R$228="週","対象時間数（週平均）","対象時間数（当月合計）")</f>
        <v>対象時間数（週平均）</v>
      </c>
      <c r="L230" s="119"/>
      <c r="M230" s="119"/>
      <c r="N230" s="119"/>
      <c r="O230" s="119"/>
      <c r="P230" s="119" t="str">
        <f>IF($R$228="週","週に勤務すべき時間数","当月に勤務すべき時間数")</f>
        <v>週に勤務すべき時間数</v>
      </c>
      <c r="Q230" s="119"/>
      <c r="R230" s="119"/>
      <c r="S230" s="119"/>
      <c r="T230" s="120"/>
      <c r="U230" s="119" t="s">
        <v>91</v>
      </c>
      <c r="V230" s="119"/>
      <c r="W230" s="119"/>
      <c r="X230" s="119"/>
      <c r="Y230" s="121"/>
      <c r="Z230" s="121"/>
      <c r="AA230" s="119" t="str">
        <f>IF(AH228="週","対象時間数（週平均）","対象時間数（当月合計）")</f>
        <v>対象時間数（週平均）</v>
      </c>
      <c r="AB230" s="119"/>
      <c r="AC230" s="119"/>
      <c r="AD230" s="119"/>
      <c r="AE230" s="119"/>
      <c r="AF230" s="119" t="str">
        <f>IF($AH$228="週","週に勤務すべき時間数","当月に勤務すべき時間数")</f>
        <v>週に勤務すべき時間数</v>
      </c>
      <c r="AG230" s="119"/>
      <c r="AH230" s="119"/>
      <c r="AI230" s="119"/>
      <c r="AJ230" s="120"/>
      <c r="AK230" s="119" t="s">
        <v>91</v>
      </c>
      <c r="AL230" s="119"/>
      <c r="AM230" s="119"/>
      <c r="AN230" s="119"/>
      <c r="AO230" s="121"/>
      <c r="AP230" s="121"/>
      <c r="AQ230" s="539" t="s">
        <v>9</v>
      </c>
      <c r="AR230" s="539"/>
      <c r="AS230" s="539" t="s">
        <v>101</v>
      </c>
      <c r="AT230" s="539"/>
      <c r="AU230" s="539"/>
      <c r="AV230" s="539"/>
      <c r="AW230" s="121"/>
      <c r="AX230" s="121"/>
      <c r="AY230" s="121"/>
      <c r="AZ230" s="121"/>
      <c r="BA230" s="121"/>
      <c r="BB230" s="121"/>
      <c r="BC230" s="121"/>
      <c r="BD230" s="122"/>
      <c r="BE230" s="73"/>
      <c r="BF230" s="194"/>
      <c r="BG230" s="194"/>
      <c r="BH230" s="194"/>
      <c r="BI230" s="194"/>
      <c r="BJ230" s="194"/>
    </row>
    <row r="231" spans="2:62" ht="20.25" customHeight="1" x14ac:dyDescent="0.4">
      <c r="I231" s="2"/>
      <c r="J231" s="2"/>
      <c r="K231" s="540">
        <f>IF($R$228="週",T226,R226)</f>
        <v>0</v>
      </c>
      <c r="L231" s="540"/>
      <c r="M231" s="540"/>
      <c r="N231" s="540"/>
      <c r="O231" s="191" t="s">
        <v>92</v>
      </c>
      <c r="P231" s="539">
        <f>IF($R$228="週",$BA$6,$BE$6)</f>
        <v>40</v>
      </c>
      <c r="Q231" s="539"/>
      <c r="R231" s="539"/>
      <c r="S231" s="539"/>
      <c r="T231" s="191" t="s">
        <v>93</v>
      </c>
      <c r="U231" s="541">
        <f>ROUNDDOWN(K231/P231,1)</f>
        <v>0</v>
      </c>
      <c r="V231" s="541"/>
      <c r="W231" s="541"/>
      <c r="X231" s="541"/>
      <c r="Y231" s="2"/>
      <c r="Z231" s="2"/>
      <c r="AA231" s="540">
        <f>IF($AH$228="週",AJ226,AH226)</f>
        <v>0</v>
      </c>
      <c r="AB231" s="540"/>
      <c r="AC231" s="540"/>
      <c r="AD231" s="540"/>
      <c r="AE231" s="191" t="s">
        <v>92</v>
      </c>
      <c r="AF231" s="539">
        <f>IF($AH$228="週",$BA$6,$BE$6)</f>
        <v>40</v>
      </c>
      <c r="AG231" s="539"/>
      <c r="AH231" s="539"/>
      <c r="AI231" s="539"/>
      <c r="AJ231" s="191" t="s">
        <v>93</v>
      </c>
      <c r="AK231" s="541">
        <f>ROUNDDOWN(AA231/AF231,1)</f>
        <v>0</v>
      </c>
      <c r="AL231" s="541"/>
      <c r="AM231" s="541"/>
      <c r="AN231" s="541"/>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19"/>
      <c r="L232" s="119"/>
      <c r="M232" s="119"/>
      <c r="N232" s="119"/>
      <c r="O232" s="119"/>
      <c r="P232" s="119"/>
      <c r="Q232" s="119"/>
      <c r="R232" s="119"/>
      <c r="S232" s="119"/>
      <c r="T232" s="120"/>
      <c r="U232" s="119" t="s">
        <v>94</v>
      </c>
      <c r="V232" s="119"/>
      <c r="W232" s="119"/>
      <c r="X232" s="119"/>
      <c r="Y232" s="2"/>
      <c r="Z232" s="2"/>
      <c r="AA232" s="119"/>
      <c r="AB232" s="119"/>
      <c r="AC232" s="119"/>
      <c r="AD232" s="119"/>
      <c r="AE232" s="119"/>
      <c r="AF232" s="119"/>
      <c r="AG232" s="119"/>
      <c r="AH232" s="119"/>
      <c r="AI232" s="119"/>
      <c r="AJ232" s="120"/>
      <c r="AK232" s="119" t="s">
        <v>94</v>
      </c>
      <c r="AL232" s="119"/>
      <c r="AM232" s="119"/>
      <c r="AN232" s="119"/>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19" t="s">
        <v>106</v>
      </c>
      <c r="L233" s="119"/>
      <c r="M233" s="119"/>
      <c r="N233" s="119"/>
      <c r="O233" s="119"/>
      <c r="P233" s="119"/>
      <c r="Q233" s="119"/>
      <c r="R233" s="119"/>
      <c r="S233" s="119"/>
      <c r="T233" s="120"/>
      <c r="U233" s="119"/>
      <c r="V233" s="119"/>
      <c r="W233" s="119"/>
      <c r="X233" s="119"/>
      <c r="Y233" s="2"/>
      <c r="Z233" s="2"/>
      <c r="AA233" s="119" t="s">
        <v>107</v>
      </c>
      <c r="AB233" s="119"/>
      <c r="AC233" s="119"/>
      <c r="AD233" s="119"/>
      <c r="AE233" s="119"/>
      <c r="AF233" s="119"/>
      <c r="AG233" s="119"/>
      <c r="AH233" s="119"/>
      <c r="AI233" s="119"/>
      <c r="AJ233" s="120"/>
      <c r="AK233" s="119"/>
      <c r="AL233" s="119"/>
      <c r="AM233" s="119"/>
      <c r="AN233" s="119"/>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19" t="s">
        <v>82</v>
      </c>
      <c r="L234" s="119"/>
      <c r="M234" s="119"/>
      <c r="N234" s="119"/>
      <c r="O234" s="119"/>
      <c r="P234" s="119"/>
      <c r="Q234" s="119"/>
      <c r="R234" s="119"/>
      <c r="S234" s="119"/>
      <c r="T234" s="120"/>
      <c r="U234" s="548"/>
      <c r="V234" s="548"/>
      <c r="W234" s="548"/>
      <c r="X234" s="548"/>
      <c r="Y234" s="2"/>
      <c r="Z234" s="2"/>
      <c r="AA234" s="119" t="s">
        <v>82</v>
      </c>
      <c r="AB234" s="119"/>
      <c r="AC234" s="119"/>
      <c r="AD234" s="119"/>
      <c r="AE234" s="119"/>
      <c r="AF234" s="119"/>
      <c r="AG234" s="119"/>
      <c r="AH234" s="119"/>
      <c r="AI234" s="119"/>
      <c r="AJ234" s="120"/>
      <c r="AK234" s="548"/>
      <c r="AL234" s="548"/>
      <c r="AM234" s="548"/>
      <c r="AN234" s="54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3" t="s">
        <v>95</v>
      </c>
      <c r="L235" s="123"/>
      <c r="M235" s="123"/>
      <c r="N235" s="123"/>
      <c r="O235" s="123"/>
      <c r="P235" s="119" t="s">
        <v>96</v>
      </c>
      <c r="Q235" s="123"/>
      <c r="R235" s="123"/>
      <c r="S235" s="123"/>
      <c r="T235" s="123"/>
      <c r="U235" s="549" t="s">
        <v>86</v>
      </c>
      <c r="V235" s="549"/>
      <c r="W235" s="549"/>
      <c r="X235" s="549"/>
      <c r="Y235" s="2"/>
      <c r="Z235" s="2"/>
      <c r="AA235" s="123" t="s">
        <v>95</v>
      </c>
      <c r="AB235" s="123"/>
      <c r="AC235" s="123"/>
      <c r="AD235" s="123"/>
      <c r="AE235" s="123"/>
      <c r="AF235" s="119" t="s">
        <v>96</v>
      </c>
      <c r="AG235" s="123"/>
      <c r="AH235" s="123"/>
      <c r="AI235" s="123"/>
      <c r="AJ235" s="123"/>
      <c r="AK235" s="549" t="s">
        <v>86</v>
      </c>
      <c r="AL235" s="549"/>
      <c r="AM235" s="549"/>
      <c r="AN235" s="54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539">
        <f>W226</f>
        <v>0</v>
      </c>
      <c r="L236" s="539"/>
      <c r="M236" s="539"/>
      <c r="N236" s="539"/>
      <c r="O236" s="191" t="s">
        <v>99</v>
      </c>
      <c r="P236" s="541">
        <f>U231</f>
        <v>0</v>
      </c>
      <c r="Q236" s="541"/>
      <c r="R236" s="541"/>
      <c r="S236" s="541"/>
      <c r="T236" s="191" t="s">
        <v>93</v>
      </c>
      <c r="U236" s="550">
        <f>ROUNDDOWN(K236+P236,1)</f>
        <v>0</v>
      </c>
      <c r="V236" s="550"/>
      <c r="W236" s="550"/>
      <c r="X236" s="550"/>
      <c r="Y236" s="131"/>
      <c r="Z236" s="131"/>
      <c r="AA236" s="551">
        <f>AM226</f>
        <v>0</v>
      </c>
      <c r="AB236" s="551"/>
      <c r="AC236" s="551"/>
      <c r="AD236" s="551"/>
      <c r="AE236" s="129" t="s">
        <v>99</v>
      </c>
      <c r="AF236" s="552">
        <f>AK231</f>
        <v>0</v>
      </c>
      <c r="AG236" s="552"/>
      <c r="AH236" s="552"/>
      <c r="AI236" s="552"/>
      <c r="AJ236" s="129" t="s">
        <v>93</v>
      </c>
      <c r="AK236" s="550">
        <f>ROUNDDOWN(AA236+AF236,1)</f>
        <v>0</v>
      </c>
      <c r="AL236" s="550"/>
      <c r="AM236" s="550"/>
      <c r="AN236" s="550"/>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107" priority="174">
      <formula>INDIRECT(ADDRESS(ROW(),COLUMN()))=TRUNC(INDIRECT(ADDRESS(ROW(),COLUMN())))</formula>
    </cfRule>
  </conditionalFormatting>
  <conditionalFormatting sqref="M222:X226">
    <cfRule type="expression" dxfId="106" priority="176">
      <formula>INDIRECT(ADDRESS(ROW(),COLUMN()))=TRUNC(INDIRECT(ADDRESS(ROW(),COLUMN())))</formula>
    </cfRule>
  </conditionalFormatting>
  <conditionalFormatting sqref="W220:X220 Z220 W229:Z229">
    <cfRule type="expression" dxfId="105" priority="209">
      <formula>OR(#REF!=$B218,#REF!=$B218)</formula>
    </cfRule>
  </conditionalFormatting>
  <conditionalFormatting sqref="W230:Z230">
    <cfRule type="expression" dxfId="104" priority="208">
      <formula>OR(#REF!=$B217,#REF!=$B217)</formula>
    </cfRule>
  </conditionalFormatting>
  <conditionalFormatting sqref="W18:BE18">
    <cfRule type="expression" dxfId="103" priority="170">
      <formula>INDIRECT(ADDRESS(ROW(),COLUMN()))=TRUNC(INDIRECT(ADDRESS(ROW(),COLUMN())))</formula>
    </cfRule>
  </conditionalFormatting>
  <conditionalFormatting sqref="W20:BE20">
    <cfRule type="expression" dxfId="102" priority="171">
      <formula>INDIRECT(ADDRESS(ROW(),COLUMN()))=TRUNC(INDIRECT(ADDRESS(ROW(),COLUMN())))</formula>
    </cfRule>
  </conditionalFormatting>
  <conditionalFormatting sqref="W22:BE22">
    <cfRule type="expression" dxfId="101" priority="169">
      <formula>INDIRECT(ADDRESS(ROW(),COLUMN()))=TRUNC(INDIRECT(ADDRESS(ROW(),COLUMN())))</formula>
    </cfRule>
  </conditionalFormatting>
  <conditionalFormatting sqref="W24:BE24">
    <cfRule type="expression" dxfId="100" priority="168">
      <formula>INDIRECT(ADDRESS(ROW(),COLUMN()))=TRUNC(INDIRECT(ADDRESS(ROW(),COLUMN())))</formula>
    </cfRule>
  </conditionalFormatting>
  <conditionalFormatting sqref="W26:BE26">
    <cfRule type="expression" dxfId="99" priority="167">
      <formula>INDIRECT(ADDRESS(ROW(),COLUMN()))=TRUNC(INDIRECT(ADDRESS(ROW(),COLUMN())))</formula>
    </cfRule>
  </conditionalFormatting>
  <conditionalFormatting sqref="W28:BE28">
    <cfRule type="expression" dxfId="98" priority="166">
      <formula>INDIRECT(ADDRESS(ROW(),COLUMN()))=TRUNC(INDIRECT(ADDRESS(ROW(),COLUMN())))</formula>
    </cfRule>
  </conditionalFormatting>
  <conditionalFormatting sqref="W30:BE30">
    <cfRule type="expression" dxfId="97" priority="165">
      <formula>INDIRECT(ADDRESS(ROW(),COLUMN()))=TRUNC(INDIRECT(ADDRESS(ROW(),COLUMN())))</formula>
    </cfRule>
  </conditionalFormatting>
  <conditionalFormatting sqref="W32:BE32">
    <cfRule type="expression" dxfId="96" priority="164">
      <formula>INDIRECT(ADDRESS(ROW(),COLUMN()))=TRUNC(INDIRECT(ADDRESS(ROW(),COLUMN())))</formula>
    </cfRule>
  </conditionalFormatting>
  <conditionalFormatting sqref="W34:BE34">
    <cfRule type="expression" dxfId="95" priority="163">
      <formula>INDIRECT(ADDRESS(ROW(),COLUMN()))=TRUNC(INDIRECT(ADDRESS(ROW(),COLUMN())))</formula>
    </cfRule>
  </conditionalFormatting>
  <conditionalFormatting sqref="W36:BE36">
    <cfRule type="expression" dxfId="94" priority="162">
      <formula>INDIRECT(ADDRESS(ROW(),COLUMN()))=TRUNC(INDIRECT(ADDRESS(ROW(),COLUMN())))</formula>
    </cfRule>
  </conditionalFormatting>
  <conditionalFormatting sqref="W38:BE38">
    <cfRule type="expression" dxfId="93" priority="161">
      <formula>INDIRECT(ADDRESS(ROW(),COLUMN()))=TRUNC(INDIRECT(ADDRESS(ROW(),COLUMN())))</formula>
    </cfRule>
  </conditionalFormatting>
  <conditionalFormatting sqref="W40:BE40">
    <cfRule type="expression" dxfId="92" priority="160">
      <formula>INDIRECT(ADDRESS(ROW(),COLUMN()))=TRUNC(INDIRECT(ADDRESS(ROW(),COLUMN())))</formula>
    </cfRule>
  </conditionalFormatting>
  <conditionalFormatting sqref="W42:BE42">
    <cfRule type="expression" dxfId="91" priority="159">
      <formula>INDIRECT(ADDRESS(ROW(),COLUMN()))=TRUNC(INDIRECT(ADDRESS(ROW(),COLUMN())))</formula>
    </cfRule>
  </conditionalFormatting>
  <conditionalFormatting sqref="W44:BE44">
    <cfRule type="expression" dxfId="90" priority="158">
      <formula>INDIRECT(ADDRESS(ROW(),COLUMN()))=TRUNC(INDIRECT(ADDRESS(ROW(),COLUMN())))</formula>
    </cfRule>
  </conditionalFormatting>
  <conditionalFormatting sqref="W46:BE46">
    <cfRule type="expression" dxfId="89" priority="157">
      <formula>INDIRECT(ADDRESS(ROW(),COLUMN()))=TRUNC(INDIRECT(ADDRESS(ROW(),COLUMN())))</formula>
    </cfRule>
  </conditionalFormatting>
  <conditionalFormatting sqref="W48:BE48">
    <cfRule type="expression" dxfId="88" priority="156">
      <formula>INDIRECT(ADDRESS(ROW(),COLUMN()))=TRUNC(INDIRECT(ADDRESS(ROW(),COLUMN())))</formula>
    </cfRule>
  </conditionalFormatting>
  <conditionalFormatting sqref="W50:BE50">
    <cfRule type="expression" dxfId="87" priority="155">
      <formula>INDIRECT(ADDRESS(ROW(),COLUMN()))=TRUNC(INDIRECT(ADDRESS(ROW(),COLUMN())))</formula>
    </cfRule>
  </conditionalFormatting>
  <conditionalFormatting sqref="W52:BE52">
    <cfRule type="expression" dxfId="86" priority="154">
      <formula>INDIRECT(ADDRESS(ROW(),COLUMN()))=TRUNC(INDIRECT(ADDRESS(ROW(),COLUMN())))</formula>
    </cfRule>
  </conditionalFormatting>
  <conditionalFormatting sqref="W54:BE54">
    <cfRule type="expression" dxfId="85" priority="153">
      <formula>INDIRECT(ADDRESS(ROW(),COLUMN()))=TRUNC(INDIRECT(ADDRESS(ROW(),COLUMN())))</formula>
    </cfRule>
  </conditionalFormatting>
  <conditionalFormatting sqref="W56:BE56">
    <cfRule type="expression" dxfId="84" priority="152">
      <formula>INDIRECT(ADDRESS(ROW(),COLUMN()))=TRUNC(INDIRECT(ADDRESS(ROW(),COLUMN())))</formula>
    </cfRule>
  </conditionalFormatting>
  <conditionalFormatting sqref="W58:BE58">
    <cfRule type="expression" dxfId="83" priority="151">
      <formula>INDIRECT(ADDRESS(ROW(),COLUMN()))=TRUNC(INDIRECT(ADDRESS(ROW(),COLUMN())))</formula>
    </cfRule>
  </conditionalFormatting>
  <conditionalFormatting sqref="W60:BE60">
    <cfRule type="expression" dxfId="82" priority="150">
      <formula>INDIRECT(ADDRESS(ROW(),COLUMN()))=TRUNC(INDIRECT(ADDRESS(ROW(),COLUMN())))</formula>
    </cfRule>
  </conditionalFormatting>
  <conditionalFormatting sqref="W62:BE62">
    <cfRule type="expression" dxfId="81" priority="149">
      <formula>INDIRECT(ADDRESS(ROW(),COLUMN()))=TRUNC(INDIRECT(ADDRESS(ROW(),COLUMN())))</formula>
    </cfRule>
  </conditionalFormatting>
  <conditionalFormatting sqref="W64:BE64">
    <cfRule type="expression" dxfId="80" priority="148">
      <formula>INDIRECT(ADDRESS(ROW(),COLUMN()))=TRUNC(INDIRECT(ADDRESS(ROW(),COLUMN())))</formula>
    </cfRule>
  </conditionalFormatting>
  <conditionalFormatting sqref="W66:BE66">
    <cfRule type="expression" dxfId="79" priority="147">
      <formula>INDIRECT(ADDRESS(ROW(),COLUMN()))=TRUNC(INDIRECT(ADDRESS(ROW(),COLUMN())))</formula>
    </cfRule>
  </conditionalFormatting>
  <conditionalFormatting sqref="W68:BE68">
    <cfRule type="expression" dxfId="78" priority="146">
      <formula>INDIRECT(ADDRESS(ROW(),COLUMN()))=TRUNC(INDIRECT(ADDRESS(ROW(),COLUMN())))</formula>
    </cfRule>
  </conditionalFormatting>
  <conditionalFormatting sqref="W70:BE70">
    <cfRule type="expression" dxfId="77" priority="145">
      <formula>INDIRECT(ADDRESS(ROW(),COLUMN()))=TRUNC(INDIRECT(ADDRESS(ROW(),COLUMN())))</formula>
    </cfRule>
  </conditionalFormatting>
  <conditionalFormatting sqref="W72:BE72">
    <cfRule type="expression" dxfId="76" priority="144">
      <formula>INDIRECT(ADDRESS(ROW(),COLUMN()))=TRUNC(INDIRECT(ADDRESS(ROW(),COLUMN())))</formula>
    </cfRule>
  </conditionalFormatting>
  <conditionalFormatting sqref="W74:BE74">
    <cfRule type="expression" dxfId="75" priority="143">
      <formula>INDIRECT(ADDRESS(ROW(),COLUMN()))=TRUNC(INDIRECT(ADDRESS(ROW(),COLUMN())))</formula>
    </cfRule>
  </conditionalFormatting>
  <conditionalFormatting sqref="W76:BE76">
    <cfRule type="expression" dxfId="74" priority="141">
      <formula>INDIRECT(ADDRESS(ROW(),COLUMN()))=TRUNC(INDIRECT(ADDRESS(ROW(),COLUMN())))</formula>
    </cfRule>
  </conditionalFormatting>
  <conditionalFormatting sqref="W78:BE78">
    <cfRule type="expression" dxfId="73" priority="139">
      <formula>INDIRECT(ADDRESS(ROW(),COLUMN()))=TRUNC(INDIRECT(ADDRESS(ROW(),COLUMN())))</formula>
    </cfRule>
  </conditionalFormatting>
  <conditionalFormatting sqref="W80:BE80">
    <cfRule type="expression" dxfId="72" priority="137">
      <formula>INDIRECT(ADDRESS(ROW(),COLUMN()))=TRUNC(INDIRECT(ADDRESS(ROW(),COLUMN())))</formula>
    </cfRule>
  </conditionalFormatting>
  <conditionalFormatting sqref="W82:BE82">
    <cfRule type="expression" dxfId="71" priority="135">
      <formula>INDIRECT(ADDRESS(ROW(),COLUMN()))=TRUNC(INDIRECT(ADDRESS(ROW(),COLUMN())))</formula>
    </cfRule>
  </conditionalFormatting>
  <conditionalFormatting sqref="W84:BE84">
    <cfRule type="expression" dxfId="70" priority="133">
      <formula>INDIRECT(ADDRESS(ROW(),COLUMN()))=TRUNC(INDIRECT(ADDRESS(ROW(),COLUMN())))</formula>
    </cfRule>
  </conditionalFormatting>
  <conditionalFormatting sqref="W86:BE86">
    <cfRule type="expression" dxfId="69" priority="131">
      <formula>INDIRECT(ADDRESS(ROW(),COLUMN()))=TRUNC(INDIRECT(ADDRESS(ROW(),COLUMN())))</formula>
    </cfRule>
  </conditionalFormatting>
  <conditionalFormatting sqref="W88:BE88">
    <cfRule type="expression" dxfId="68" priority="129">
      <formula>INDIRECT(ADDRESS(ROW(),COLUMN()))=TRUNC(INDIRECT(ADDRESS(ROW(),COLUMN())))</formula>
    </cfRule>
  </conditionalFormatting>
  <conditionalFormatting sqref="W90:BE90">
    <cfRule type="expression" dxfId="67" priority="127">
      <formula>INDIRECT(ADDRESS(ROW(),COLUMN()))=TRUNC(INDIRECT(ADDRESS(ROW(),COLUMN())))</formula>
    </cfRule>
  </conditionalFormatting>
  <conditionalFormatting sqref="W92:BE92">
    <cfRule type="expression" dxfId="66" priority="125">
      <formula>INDIRECT(ADDRESS(ROW(),COLUMN()))=TRUNC(INDIRECT(ADDRESS(ROW(),COLUMN())))</formula>
    </cfRule>
  </conditionalFormatting>
  <conditionalFormatting sqref="W94:BE94">
    <cfRule type="expression" dxfId="65" priority="123">
      <formula>INDIRECT(ADDRESS(ROW(),COLUMN()))=TRUNC(INDIRECT(ADDRESS(ROW(),COLUMN())))</formula>
    </cfRule>
  </conditionalFormatting>
  <conditionalFormatting sqref="W96:BE96">
    <cfRule type="expression" dxfId="64" priority="121">
      <formula>INDIRECT(ADDRESS(ROW(),COLUMN()))=TRUNC(INDIRECT(ADDRESS(ROW(),COLUMN())))</formula>
    </cfRule>
  </conditionalFormatting>
  <conditionalFormatting sqref="W98:BE98">
    <cfRule type="expression" dxfId="63" priority="119">
      <formula>INDIRECT(ADDRESS(ROW(),COLUMN()))=TRUNC(INDIRECT(ADDRESS(ROW(),COLUMN())))</formula>
    </cfRule>
  </conditionalFormatting>
  <conditionalFormatting sqref="W100:BE100">
    <cfRule type="expression" dxfId="62" priority="117">
      <formula>INDIRECT(ADDRESS(ROW(),COLUMN()))=TRUNC(INDIRECT(ADDRESS(ROW(),COLUMN())))</formula>
    </cfRule>
  </conditionalFormatting>
  <conditionalFormatting sqref="W102:BE102">
    <cfRule type="expression" dxfId="61" priority="115">
      <formula>INDIRECT(ADDRESS(ROW(),COLUMN()))=TRUNC(INDIRECT(ADDRESS(ROW(),COLUMN())))</formula>
    </cfRule>
  </conditionalFormatting>
  <conditionalFormatting sqref="W104:BE104">
    <cfRule type="expression" dxfId="60" priority="113">
      <formula>INDIRECT(ADDRESS(ROW(),COLUMN()))=TRUNC(INDIRECT(ADDRESS(ROW(),COLUMN())))</formula>
    </cfRule>
  </conditionalFormatting>
  <conditionalFormatting sqref="W106:BE106">
    <cfRule type="expression" dxfId="59" priority="111">
      <formula>INDIRECT(ADDRESS(ROW(),COLUMN()))=TRUNC(INDIRECT(ADDRESS(ROW(),COLUMN())))</formula>
    </cfRule>
  </conditionalFormatting>
  <conditionalFormatting sqref="W108:BE108">
    <cfRule type="expression" dxfId="58" priority="109">
      <formula>INDIRECT(ADDRESS(ROW(),COLUMN()))=TRUNC(INDIRECT(ADDRESS(ROW(),COLUMN())))</formula>
    </cfRule>
  </conditionalFormatting>
  <conditionalFormatting sqref="W110:BE110">
    <cfRule type="expression" dxfId="57" priority="107">
      <formula>INDIRECT(ADDRESS(ROW(),COLUMN()))=TRUNC(INDIRECT(ADDRESS(ROW(),COLUMN())))</formula>
    </cfRule>
  </conditionalFormatting>
  <conditionalFormatting sqref="W112:BE112">
    <cfRule type="expression" dxfId="56" priority="105">
      <formula>INDIRECT(ADDRESS(ROW(),COLUMN()))=TRUNC(INDIRECT(ADDRESS(ROW(),COLUMN())))</formula>
    </cfRule>
  </conditionalFormatting>
  <conditionalFormatting sqref="W114:BE114">
    <cfRule type="expression" dxfId="55" priority="103">
      <formula>INDIRECT(ADDRESS(ROW(),COLUMN()))=TRUNC(INDIRECT(ADDRESS(ROW(),COLUMN())))</formula>
    </cfRule>
  </conditionalFormatting>
  <conditionalFormatting sqref="W116:BE116">
    <cfRule type="expression" dxfId="54" priority="101">
      <formula>INDIRECT(ADDRESS(ROW(),COLUMN()))=TRUNC(INDIRECT(ADDRESS(ROW(),COLUMN())))</formula>
    </cfRule>
  </conditionalFormatting>
  <conditionalFormatting sqref="W118:BE118">
    <cfRule type="expression" dxfId="53" priority="99">
      <formula>INDIRECT(ADDRESS(ROW(),COLUMN()))=TRUNC(INDIRECT(ADDRESS(ROW(),COLUMN())))</formula>
    </cfRule>
  </conditionalFormatting>
  <conditionalFormatting sqref="W120:BE120">
    <cfRule type="expression" dxfId="52" priority="97">
      <formula>INDIRECT(ADDRESS(ROW(),COLUMN()))=TRUNC(INDIRECT(ADDRESS(ROW(),COLUMN())))</formula>
    </cfRule>
  </conditionalFormatting>
  <conditionalFormatting sqref="W122:BE122">
    <cfRule type="expression" dxfId="51" priority="95">
      <formula>INDIRECT(ADDRESS(ROW(),COLUMN()))=TRUNC(INDIRECT(ADDRESS(ROW(),COLUMN())))</formula>
    </cfRule>
  </conditionalFormatting>
  <conditionalFormatting sqref="W124:BE124">
    <cfRule type="expression" dxfId="50" priority="93">
      <formula>INDIRECT(ADDRESS(ROW(),COLUMN()))=TRUNC(INDIRECT(ADDRESS(ROW(),COLUMN())))</formula>
    </cfRule>
  </conditionalFormatting>
  <conditionalFormatting sqref="W126:BE126">
    <cfRule type="expression" dxfId="49" priority="91">
      <formula>INDIRECT(ADDRESS(ROW(),COLUMN()))=TRUNC(INDIRECT(ADDRESS(ROW(),COLUMN())))</formula>
    </cfRule>
  </conditionalFormatting>
  <conditionalFormatting sqref="W128:BE128">
    <cfRule type="expression" dxfId="48" priority="89">
      <formula>INDIRECT(ADDRESS(ROW(),COLUMN()))=TRUNC(INDIRECT(ADDRESS(ROW(),COLUMN())))</formula>
    </cfRule>
  </conditionalFormatting>
  <conditionalFormatting sqref="W130:BE130">
    <cfRule type="expression" dxfId="47" priority="87">
      <formula>INDIRECT(ADDRESS(ROW(),COLUMN()))=TRUNC(INDIRECT(ADDRESS(ROW(),COLUMN())))</formula>
    </cfRule>
  </conditionalFormatting>
  <conditionalFormatting sqref="W132:BE132">
    <cfRule type="expression" dxfId="46" priority="85">
      <formula>INDIRECT(ADDRESS(ROW(),COLUMN()))=TRUNC(INDIRECT(ADDRESS(ROW(),COLUMN())))</formula>
    </cfRule>
  </conditionalFormatting>
  <conditionalFormatting sqref="W134:BE134">
    <cfRule type="expression" dxfId="45" priority="83">
      <formula>INDIRECT(ADDRESS(ROW(),COLUMN()))=TRUNC(INDIRECT(ADDRESS(ROW(),COLUMN())))</formula>
    </cfRule>
  </conditionalFormatting>
  <conditionalFormatting sqref="W136:BE136">
    <cfRule type="expression" dxfId="44" priority="81">
      <formula>INDIRECT(ADDRESS(ROW(),COLUMN()))=TRUNC(INDIRECT(ADDRESS(ROW(),COLUMN())))</formula>
    </cfRule>
  </conditionalFormatting>
  <conditionalFormatting sqref="W138:BE138">
    <cfRule type="expression" dxfId="43" priority="79">
      <formula>INDIRECT(ADDRESS(ROW(),COLUMN()))=TRUNC(INDIRECT(ADDRESS(ROW(),COLUMN())))</formula>
    </cfRule>
  </conditionalFormatting>
  <conditionalFormatting sqref="W140:BE140">
    <cfRule type="expression" dxfId="42" priority="77">
      <formula>INDIRECT(ADDRESS(ROW(),COLUMN()))=TRUNC(INDIRECT(ADDRESS(ROW(),COLUMN())))</formula>
    </cfRule>
  </conditionalFormatting>
  <conditionalFormatting sqref="W142:BE142">
    <cfRule type="expression" dxfId="41" priority="75">
      <formula>INDIRECT(ADDRESS(ROW(),COLUMN()))=TRUNC(INDIRECT(ADDRESS(ROW(),COLUMN())))</formula>
    </cfRule>
  </conditionalFormatting>
  <conditionalFormatting sqref="W144:BE144">
    <cfRule type="expression" dxfId="40" priority="73">
      <formula>INDIRECT(ADDRESS(ROW(),COLUMN()))=TRUNC(INDIRECT(ADDRESS(ROW(),COLUMN())))</formula>
    </cfRule>
  </conditionalFormatting>
  <conditionalFormatting sqref="W146:BE146">
    <cfRule type="expression" dxfId="39" priority="71">
      <formula>INDIRECT(ADDRESS(ROW(),COLUMN()))=TRUNC(INDIRECT(ADDRESS(ROW(),COLUMN())))</formula>
    </cfRule>
  </conditionalFormatting>
  <conditionalFormatting sqref="W148:BE148">
    <cfRule type="expression" dxfId="38" priority="69">
      <formula>INDIRECT(ADDRESS(ROW(),COLUMN()))=TRUNC(INDIRECT(ADDRESS(ROW(),COLUMN())))</formula>
    </cfRule>
  </conditionalFormatting>
  <conditionalFormatting sqref="W150:BE150">
    <cfRule type="expression" dxfId="37" priority="67">
      <formula>INDIRECT(ADDRESS(ROW(),COLUMN()))=TRUNC(INDIRECT(ADDRESS(ROW(),COLUMN())))</formula>
    </cfRule>
  </conditionalFormatting>
  <conditionalFormatting sqref="W152:BE152">
    <cfRule type="expression" dxfId="36" priority="65">
      <formula>INDIRECT(ADDRESS(ROW(),COLUMN()))=TRUNC(INDIRECT(ADDRESS(ROW(),COLUMN())))</formula>
    </cfRule>
  </conditionalFormatting>
  <conditionalFormatting sqref="W154:BE154">
    <cfRule type="expression" dxfId="35" priority="63">
      <formula>INDIRECT(ADDRESS(ROW(),COLUMN()))=TRUNC(INDIRECT(ADDRESS(ROW(),COLUMN())))</formula>
    </cfRule>
  </conditionalFormatting>
  <conditionalFormatting sqref="W156:BE156">
    <cfRule type="expression" dxfId="34" priority="61">
      <formula>INDIRECT(ADDRESS(ROW(),COLUMN()))=TRUNC(INDIRECT(ADDRESS(ROW(),COLUMN())))</formula>
    </cfRule>
  </conditionalFormatting>
  <conditionalFormatting sqref="W158:BE158">
    <cfRule type="expression" dxfId="33" priority="59">
      <formula>INDIRECT(ADDRESS(ROW(),COLUMN()))=TRUNC(INDIRECT(ADDRESS(ROW(),COLUMN())))</formula>
    </cfRule>
  </conditionalFormatting>
  <conditionalFormatting sqref="W160:BE160">
    <cfRule type="expression" dxfId="32" priority="57">
      <formula>INDIRECT(ADDRESS(ROW(),COLUMN()))=TRUNC(INDIRECT(ADDRESS(ROW(),COLUMN())))</formula>
    </cfRule>
  </conditionalFormatting>
  <conditionalFormatting sqref="W162:BE162">
    <cfRule type="expression" dxfId="31" priority="55">
      <formula>INDIRECT(ADDRESS(ROW(),COLUMN()))=TRUNC(INDIRECT(ADDRESS(ROW(),COLUMN())))</formula>
    </cfRule>
  </conditionalFormatting>
  <conditionalFormatting sqref="W164:BE164">
    <cfRule type="expression" dxfId="30" priority="53">
      <formula>INDIRECT(ADDRESS(ROW(),COLUMN()))=TRUNC(INDIRECT(ADDRESS(ROW(),COLUMN())))</formula>
    </cfRule>
  </conditionalFormatting>
  <conditionalFormatting sqref="W166:BE166">
    <cfRule type="expression" dxfId="29" priority="51">
      <formula>INDIRECT(ADDRESS(ROW(),COLUMN()))=TRUNC(INDIRECT(ADDRESS(ROW(),COLUMN())))</formula>
    </cfRule>
  </conditionalFormatting>
  <conditionalFormatting sqref="W168:BE168">
    <cfRule type="expression" dxfId="28" priority="49">
      <formula>INDIRECT(ADDRESS(ROW(),COLUMN()))=TRUNC(INDIRECT(ADDRESS(ROW(),COLUMN())))</formula>
    </cfRule>
  </conditionalFormatting>
  <conditionalFormatting sqref="W170:BE170">
    <cfRule type="expression" dxfId="27" priority="47">
      <formula>INDIRECT(ADDRESS(ROW(),COLUMN()))=TRUNC(INDIRECT(ADDRESS(ROW(),COLUMN())))</formula>
    </cfRule>
  </conditionalFormatting>
  <conditionalFormatting sqref="W172:BE172">
    <cfRule type="expression" dxfId="26" priority="45">
      <formula>INDIRECT(ADDRESS(ROW(),COLUMN()))=TRUNC(INDIRECT(ADDRESS(ROW(),COLUMN())))</formula>
    </cfRule>
  </conditionalFormatting>
  <conditionalFormatting sqref="W174:BE174">
    <cfRule type="expression" dxfId="25" priority="43">
      <formula>INDIRECT(ADDRESS(ROW(),COLUMN()))=TRUNC(INDIRECT(ADDRESS(ROW(),COLUMN())))</formula>
    </cfRule>
  </conditionalFormatting>
  <conditionalFormatting sqref="W176:BE176">
    <cfRule type="expression" dxfId="24" priority="41">
      <formula>INDIRECT(ADDRESS(ROW(),COLUMN()))=TRUNC(INDIRECT(ADDRESS(ROW(),COLUMN())))</formula>
    </cfRule>
  </conditionalFormatting>
  <conditionalFormatting sqref="W178:BE178">
    <cfRule type="expression" dxfId="23" priority="39">
      <formula>INDIRECT(ADDRESS(ROW(),COLUMN()))=TRUNC(INDIRECT(ADDRESS(ROW(),COLUMN())))</formula>
    </cfRule>
  </conditionalFormatting>
  <conditionalFormatting sqref="W180:BE180">
    <cfRule type="expression" dxfId="22" priority="37">
      <formula>INDIRECT(ADDRESS(ROW(),COLUMN()))=TRUNC(INDIRECT(ADDRESS(ROW(),COLUMN())))</formula>
    </cfRule>
  </conditionalFormatting>
  <conditionalFormatting sqref="W182:BE182">
    <cfRule type="expression" dxfId="21" priority="35">
      <formula>INDIRECT(ADDRESS(ROW(),COLUMN()))=TRUNC(INDIRECT(ADDRESS(ROW(),COLUMN())))</formula>
    </cfRule>
  </conditionalFormatting>
  <conditionalFormatting sqref="W184:BE184">
    <cfRule type="expression" dxfId="20" priority="33">
      <formula>INDIRECT(ADDRESS(ROW(),COLUMN()))=TRUNC(INDIRECT(ADDRESS(ROW(),COLUMN())))</formula>
    </cfRule>
  </conditionalFormatting>
  <conditionalFormatting sqref="W186:BE186">
    <cfRule type="expression" dxfId="19" priority="31">
      <formula>INDIRECT(ADDRESS(ROW(),COLUMN()))=TRUNC(INDIRECT(ADDRESS(ROW(),COLUMN())))</formula>
    </cfRule>
  </conditionalFormatting>
  <conditionalFormatting sqref="W188:BE188">
    <cfRule type="expression" dxfId="18" priority="29">
      <formula>INDIRECT(ADDRESS(ROW(),COLUMN()))=TRUNC(INDIRECT(ADDRESS(ROW(),COLUMN())))</formula>
    </cfRule>
  </conditionalFormatting>
  <conditionalFormatting sqref="W190:BE190">
    <cfRule type="expression" dxfId="17" priority="27">
      <formula>INDIRECT(ADDRESS(ROW(),COLUMN()))=TRUNC(INDIRECT(ADDRESS(ROW(),COLUMN())))</formula>
    </cfRule>
  </conditionalFormatting>
  <conditionalFormatting sqref="W192:BE192">
    <cfRule type="expression" dxfId="16" priority="25">
      <formula>INDIRECT(ADDRESS(ROW(),COLUMN()))=TRUNC(INDIRECT(ADDRESS(ROW(),COLUMN())))</formula>
    </cfRule>
  </conditionalFormatting>
  <conditionalFormatting sqref="W194:BE194">
    <cfRule type="expression" dxfId="15" priority="23">
      <formula>INDIRECT(ADDRESS(ROW(),COLUMN()))=TRUNC(INDIRECT(ADDRESS(ROW(),COLUMN())))</formula>
    </cfRule>
  </conditionalFormatting>
  <conditionalFormatting sqref="W196:BE196">
    <cfRule type="expression" dxfId="14" priority="21">
      <formula>INDIRECT(ADDRESS(ROW(),COLUMN()))=TRUNC(INDIRECT(ADDRESS(ROW(),COLUMN())))</formula>
    </cfRule>
  </conditionalFormatting>
  <conditionalFormatting sqref="W198:BE198">
    <cfRule type="expression" dxfId="13" priority="19">
      <formula>INDIRECT(ADDRESS(ROW(),COLUMN()))=TRUNC(INDIRECT(ADDRESS(ROW(),COLUMN())))</formula>
    </cfRule>
  </conditionalFormatting>
  <conditionalFormatting sqref="W200:BE200">
    <cfRule type="expression" dxfId="12" priority="17">
      <formula>INDIRECT(ADDRESS(ROW(),COLUMN()))=TRUNC(INDIRECT(ADDRESS(ROW(),COLUMN())))</formula>
    </cfRule>
  </conditionalFormatting>
  <conditionalFormatting sqref="W202:BE202">
    <cfRule type="expression" dxfId="11" priority="15">
      <formula>INDIRECT(ADDRESS(ROW(),COLUMN()))=TRUNC(INDIRECT(ADDRESS(ROW(),COLUMN())))</formula>
    </cfRule>
  </conditionalFormatting>
  <conditionalFormatting sqref="W204:BE204">
    <cfRule type="expression" dxfId="10" priority="13">
      <formula>INDIRECT(ADDRESS(ROW(),COLUMN()))=TRUNC(INDIRECT(ADDRESS(ROW(),COLUMN())))</formula>
    </cfRule>
  </conditionalFormatting>
  <conditionalFormatting sqref="W206:BE206">
    <cfRule type="expression" dxfId="9" priority="11">
      <formula>INDIRECT(ADDRESS(ROW(),COLUMN()))=TRUNC(INDIRECT(ADDRESS(ROW(),COLUMN())))</formula>
    </cfRule>
  </conditionalFormatting>
  <conditionalFormatting sqref="W208:BE208">
    <cfRule type="expression" dxfId="8" priority="9">
      <formula>INDIRECT(ADDRESS(ROW(),COLUMN()))=TRUNC(INDIRECT(ADDRESS(ROW(),COLUMN())))</formula>
    </cfRule>
  </conditionalFormatting>
  <conditionalFormatting sqref="W210:BE210">
    <cfRule type="expression" dxfId="7" priority="7">
      <formula>INDIRECT(ADDRESS(ROW(),COLUMN()))=TRUNC(INDIRECT(ADDRESS(ROW(),COLUMN())))</formula>
    </cfRule>
  </conditionalFormatting>
  <conditionalFormatting sqref="W212:BE212">
    <cfRule type="expression" dxfId="6" priority="5">
      <formula>INDIRECT(ADDRESS(ROW(),COLUMN()))=TRUNC(INDIRECT(ADDRESS(ROW(),COLUMN())))</formula>
    </cfRule>
  </conditionalFormatting>
  <conditionalFormatting sqref="W214:BE214">
    <cfRule type="expression" dxfId="5" priority="3">
      <formula>INDIRECT(ADDRESS(ROW(),COLUMN()))=TRUNC(INDIRECT(ADDRESS(ROW(),COLUMN())))</formula>
    </cfRule>
  </conditionalFormatting>
  <conditionalFormatting sqref="W216:BE216">
    <cfRule type="expression" dxfId="4" priority="1">
      <formula>INDIRECT(ADDRESS(ROW(),COLUMN()))=TRUNC(INDIRECT(ADDRESS(ROW(),COLUMN())))</formula>
    </cfRule>
  </conditionalFormatting>
  <conditionalFormatting sqref="AA231:AD231">
    <cfRule type="expression" dxfId="3" priority="173">
      <formula>INDIRECT(ADDRESS(ROW(),COLUMN()))=TRUNC(INDIRECT(ADDRESS(ROW(),COLUMN())))</formula>
    </cfRule>
  </conditionalFormatting>
  <conditionalFormatting sqref="AC222:AN226">
    <cfRule type="expression" dxfId="2" priority="172">
      <formula>INDIRECT(ADDRESS(ROW(),COLUMN()))=TRUNC(INDIRECT(ADDRESS(ROW(),COLUMN())))</formula>
    </cfRule>
  </conditionalFormatting>
  <conditionalFormatting sqref="AM220:BA220 AM229:BA229">
    <cfRule type="expression" dxfId="1" priority="207">
      <formula>OR(#REF!=$B218,#REF!=$B218)</formula>
    </cfRule>
  </conditionalFormatting>
  <conditionalFormatting sqref="AM230:BA230">
    <cfRule type="expression" dxfId="0" priority="206">
      <formula>OR(#REF!=$B217,#REF!=$B217)</formula>
    </cfRule>
  </conditionalFormatting>
  <dataValidations count="10">
    <dataValidation type="list" allowBlank="1" showInputMessage="1" sqref="I17:J216" xr:uid="{00000000-0002-0000-0E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E00-000001000000}">
      <formula1>シフト記号表</formula1>
    </dataValidation>
    <dataValidation type="list" errorStyle="warning" allowBlank="1" showInputMessage="1" error="リストにない場合のみ、入力してください。" sqref="K17:N216" xr:uid="{00000000-0002-0000-0E00-000002000000}">
      <formula1>INDIRECT(C17)</formula1>
    </dataValidation>
    <dataValidation type="list" allowBlank="1" showInputMessage="1" sqref="C17:D216" xr:uid="{00000000-0002-0000-0E00-000003000000}">
      <formula1>職種</formula1>
    </dataValidation>
    <dataValidation type="list" allowBlank="1" showInputMessage="1" showErrorMessage="1" sqref="BE4:BH4" xr:uid="{00000000-0002-0000-0E00-000004000000}">
      <formula1>"予定,実績,予定・実績"</formula1>
    </dataValidation>
    <dataValidation type="decimal" allowBlank="1" showInputMessage="1" showErrorMessage="1" error="入力可能範囲　32～40" sqref="BA6:BB6" xr:uid="{00000000-0002-0000-0E00-000005000000}">
      <formula1>32</formula1>
      <formula2>40</formula2>
    </dataValidation>
    <dataValidation type="list" allowBlank="1" showInputMessage="1" showErrorMessage="1" sqref="AF3:AF4" xr:uid="{00000000-0002-0000-0E00-000006000000}">
      <formula1>#REF!</formula1>
    </dataValidation>
    <dataValidation type="list" allowBlank="1" showInputMessage="1" showErrorMessage="1" sqref="BE3:BH3" xr:uid="{00000000-0002-0000-0E00-000007000000}">
      <formula1>"４週,暦月"</formula1>
    </dataValidation>
    <dataValidation type="list" allowBlank="1" showInputMessage="1" showErrorMessage="1" sqref="R228:S228" xr:uid="{00000000-0002-0000-0E00-000008000000}">
      <formula1>"週,暦月"</formula1>
    </dataValidation>
    <dataValidation allowBlank="1" showInputMessage="1" showErrorMessage="1" error="入力可能範囲　32～40" sqref="BE10" xr:uid="{00000000-0002-0000-0E00-000009000000}"/>
  </dataValidations>
  <printOptions horizontalCentered="1"/>
  <pageMargins left="0.15748031496062992" right="0.15748031496062992" top="0.59055118110236227" bottom="0.35433070866141736" header="0.15748031496062992" footer="0.15748031496062992"/>
  <pageSetup paperSize="9" scale="10" orientation="landscape" r:id="rId1"/>
  <headerFooter>
    <oddFooter>&amp;R&amp;16&amp;P/&amp;N</oddFooter>
  </headerFooter>
  <rowBreaks count="1" manualBreakCount="1">
    <brk id="178" max="61" man="1"/>
  </rowBreaks>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E00-00000A000000}">
          <x14:formula1>
            <xm:f>プルダウン・リスト!$C$4:$C$17</xm:f>
          </x14:formula1>
          <xm:sqref>AT1:BI1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pageSetUpPr fitToPage="1"/>
  </sheetPr>
  <dimension ref="B1:Z57"/>
  <sheetViews>
    <sheetView zoomScale="75" zoomScaleNormal="75" workbookViewId="0">
      <selection activeCell="B1" sqref="B1"/>
    </sheetView>
  </sheetViews>
  <sheetFormatPr defaultColWidth="9" defaultRowHeight="25.5" x14ac:dyDescent="0.4"/>
  <cols>
    <col min="1" max="1" width="1.625" style="82" customWidth="1"/>
    <col min="2" max="2" width="5.625" style="81" customWidth="1"/>
    <col min="3" max="3" width="10.625" style="81" customWidth="1"/>
    <col min="4" max="4" width="10.625" style="81" hidden="1" customWidth="1"/>
    <col min="5" max="5" width="3.375" style="81" bestFit="1" customWidth="1"/>
    <col min="6" max="6" width="15.625" style="82" customWidth="1"/>
    <col min="7" max="7" width="3.375" style="82" bestFit="1" customWidth="1"/>
    <col min="8" max="8" width="15.625" style="82" customWidth="1"/>
    <col min="9" max="9" width="3.375" style="82" bestFit="1" customWidth="1"/>
    <col min="10" max="10" width="15.625" style="81" customWidth="1"/>
    <col min="11" max="11" width="3.375" style="82" bestFit="1" customWidth="1"/>
    <col min="12" max="12" width="15.625" style="82" customWidth="1"/>
    <col min="13" max="13" width="3.375" style="82" customWidth="1"/>
    <col min="14" max="14" width="50.625" style="82" customWidth="1"/>
    <col min="15" max="16384" width="9" style="82"/>
  </cols>
  <sheetData>
    <row r="1" spans="2:14" x14ac:dyDescent="0.4">
      <c r="B1" s="80" t="s">
        <v>31</v>
      </c>
    </row>
    <row r="2" spans="2:14" x14ac:dyDescent="0.4">
      <c r="B2" s="83" t="s">
        <v>32</v>
      </c>
      <c r="F2" s="84"/>
      <c r="G2" s="85"/>
      <c r="H2" s="85"/>
      <c r="I2" s="85"/>
      <c r="J2" s="86"/>
      <c r="K2" s="85"/>
      <c r="L2" s="85"/>
    </row>
    <row r="3" spans="2:14" x14ac:dyDescent="0.4">
      <c r="B3" s="84" t="s">
        <v>111</v>
      </c>
      <c r="F3" s="86" t="s">
        <v>112</v>
      </c>
      <c r="G3" s="85"/>
      <c r="H3" s="85"/>
      <c r="I3" s="85"/>
      <c r="J3" s="86"/>
      <c r="K3" s="85"/>
      <c r="L3" s="85"/>
    </row>
    <row r="4" spans="2:14" x14ac:dyDescent="0.4">
      <c r="B4" s="83"/>
      <c r="F4" s="693" t="s">
        <v>33</v>
      </c>
      <c r="G4" s="693"/>
      <c r="H4" s="693"/>
      <c r="I4" s="693"/>
      <c r="J4" s="693"/>
      <c r="K4" s="693"/>
      <c r="L4" s="693"/>
      <c r="N4" s="693" t="s">
        <v>119</v>
      </c>
    </row>
    <row r="5" spans="2:14" x14ac:dyDescent="0.4">
      <c r="B5" s="81" t="s">
        <v>19</v>
      </c>
      <c r="C5" s="81" t="s">
        <v>4</v>
      </c>
      <c r="F5" s="81" t="s">
        <v>120</v>
      </c>
      <c r="G5" s="81"/>
      <c r="H5" s="81" t="s">
        <v>121</v>
      </c>
      <c r="J5" s="81" t="s">
        <v>34</v>
      </c>
      <c r="L5" s="81" t="s">
        <v>33</v>
      </c>
      <c r="N5" s="693"/>
    </row>
    <row r="6" spans="2:14" x14ac:dyDescent="0.4">
      <c r="B6" s="87">
        <v>1</v>
      </c>
      <c r="C6" s="88" t="s">
        <v>185</v>
      </c>
      <c r="D6" s="89" t="str">
        <f>C6</f>
        <v>早</v>
      </c>
      <c r="E6" s="87" t="s">
        <v>16</v>
      </c>
      <c r="F6" s="90"/>
      <c r="G6" s="87" t="s">
        <v>17</v>
      </c>
      <c r="H6" s="90"/>
      <c r="I6" s="91" t="s">
        <v>36</v>
      </c>
      <c r="J6" s="90">
        <v>0</v>
      </c>
      <c r="K6" s="92" t="s">
        <v>2</v>
      </c>
      <c r="L6" s="93" t="str">
        <f>IF(OR(F6="",H6=""),"",(H6+IF(F6&gt;H6,1,0)-F6-J6)*24)</f>
        <v/>
      </c>
      <c r="N6" s="94" t="s">
        <v>220</v>
      </c>
    </row>
    <row r="7" spans="2:14" x14ac:dyDescent="0.4">
      <c r="B7" s="87">
        <v>2</v>
      </c>
      <c r="C7" s="88" t="s">
        <v>24</v>
      </c>
      <c r="D7" s="89" t="str">
        <f t="shared" ref="D7:D38" si="0">C7</f>
        <v>日</v>
      </c>
      <c r="E7" s="87" t="s">
        <v>16</v>
      </c>
      <c r="F7" s="90"/>
      <c r="G7" s="87" t="s">
        <v>17</v>
      </c>
      <c r="H7" s="90"/>
      <c r="I7" s="91" t="s">
        <v>36</v>
      </c>
      <c r="J7" s="90">
        <v>0</v>
      </c>
      <c r="K7" s="92" t="s">
        <v>2</v>
      </c>
      <c r="L7" s="93" t="str">
        <f>IF(OR(F7="",H7=""),"",(H7+IF(F7&gt;H7,1,0)-F7-J7)*24)</f>
        <v/>
      </c>
      <c r="N7" s="94" t="s">
        <v>221</v>
      </c>
    </row>
    <row r="8" spans="2:14" x14ac:dyDescent="0.4">
      <c r="B8" s="87">
        <v>3</v>
      </c>
      <c r="C8" s="88" t="s">
        <v>186</v>
      </c>
      <c r="D8" s="89" t="str">
        <f t="shared" si="0"/>
        <v>遅</v>
      </c>
      <c r="E8" s="87" t="s">
        <v>16</v>
      </c>
      <c r="F8" s="90"/>
      <c r="G8" s="87" t="s">
        <v>17</v>
      </c>
      <c r="H8" s="90"/>
      <c r="I8" s="91" t="s">
        <v>36</v>
      </c>
      <c r="J8" s="90">
        <v>0</v>
      </c>
      <c r="K8" s="92" t="s">
        <v>2</v>
      </c>
      <c r="L8" s="93" t="str">
        <f>IF(OR(F8="",H8=""),"",(H8+IF(F8&gt;H8,1,0)-F8-J8)*24)</f>
        <v/>
      </c>
      <c r="N8" s="94" t="s">
        <v>222</v>
      </c>
    </row>
    <row r="9" spans="2:14" x14ac:dyDescent="0.4">
      <c r="B9" s="87">
        <v>4</v>
      </c>
      <c r="C9" s="88" t="s">
        <v>187</v>
      </c>
      <c r="D9" s="89" t="str">
        <f t="shared" si="0"/>
        <v>日2</v>
      </c>
      <c r="E9" s="87" t="s">
        <v>16</v>
      </c>
      <c r="F9" s="90"/>
      <c r="G9" s="87" t="s">
        <v>17</v>
      </c>
      <c r="H9" s="90"/>
      <c r="I9" s="91" t="s">
        <v>36</v>
      </c>
      <c r="J9" s="90">
        <v>0</v>
      </c>
      <c r="K9" s="92" t="s">
        <v>2</v>
      </c>
      <c r="L9" s="93" t="str">
        <f>IF(OR(F9="",H9=""),"",(H9+IF(F9&gt;H9,1,0)-F9-J9)*24)</f>
        <v/>
      </c>
      <c r="N9" s="94" t="s">
        <v>221</v>
      </c>
    </row>
    <row r="10" spans="2:14" x14ac:dyDescent="0.4">
      <c r="B10" s="87">
        <v>5</v>
      </c>
      <c r="C10" s="88" t="s">
        <v>188</v>
      </c>
      <c r="D10" s="89" t="str">
        <f t="shared" si="0"/>
        <v>日3</v>
      </c>
      <c r="E10" s="87" t="s">
        <v>16</v>
      </c>
      <c r="F10" s="90"/>
      <c r="G10" s="87" t="s">
        <v>17</v>
      </c>
      <c r="H10" s="90"/>
      <c r="I10" s="91" t="s">
        <v>36</v>
      </c>
      <c r="J10" s="90">
        <v>0</v>
      </c>
      <c r="K10" s="92" t="s">
        <v>2</v>
      </c>
      <c r="L10" s="93" t="str">
        <f t="shared" ref="L10:L22" si="1">IF(OR(F10="",H10=""),"",(H10+IF(F10&gt;H10,1,0)-F10-J10)*24)</f>
        <v/>
      </c>
      <c r="N10" s="94" t="s">
        <v>221</v>
      </c>
    </row>
    <row r="11" spans="2:14" x14ac:dyDescent="0.4">
      <c r="B11" s="87">
        <v>6</v>
      </c>
      <c r="C11" s="88" t="s">
        <v>189</v>
      </c>
      <c r="D11" s="89" t="str">
        <f t="shared" si="0"/>
        <v>日4</v>
      </c>
      <c r="E11" s="87" t="s">
        <v>16</v>
      </c>
      <c r="F11" s="90"/>
      <c r="G11" s="87" t="s">
        <v>17</v>
      </c>
      <c r="H11" s="90"/>
      <c r="I11" s="91" t="s">
        <v>36</v>
      </c>
      <c r="J11" s="90">
        <v>0</v>
      </c>
      <c r="K11" s="92" t="s">
        <v>2</v>
      </c>
      <c r="L11" s="93" t="str">
        <f>IF(OR(F11="",H11=""),"",(H11+IF(F11&gt;H11,1,0)-F11-J11)*24)</f>
        <v/>
      </c>
      <c r="N11" s="94" t="s">
        <v>221</v>
      </c>
    </row>
    <row r="12" spans="2:14" x14ac:dyDescent="0.4">
      <c r="B12" s="87">
        <v>7</v>
      </c>
      <c r="C12" s="88" t="s">
        <v>190</v>
      </c>
      <c r="D12" s="89" t="str">
        <f t="shared" si="0"/>
        <v>日5</v>
      </c>
      <c r="E12" s="87" t="s">
        <v>16</v>
      </c>
      <c r="F12" s="90"/>
      <c r="G12" s="87" t="s">
        <v>17</v>
      </c>
      <c r="H12" s="90"/>
      <c r="I12" s="91" t="s">
        <v>36</v>
      </c>
      <c r="J12" s="90">
        <v>0</v>
      </c>
      <c r="K12" s="92" t="s">
        <v>2</v>
      </c>
      <c r="L12" s="93" t="str">
        <f t="shared" si="1"/>
        <v/>
      </c>
      <c r="N12" s="94" t="s">
        <v>221</v>
      </c>
    </row>
    <row r="13" spans="2:14" x14ac:dyDescent="0.4">
      <c r="B13" s="87">
        <v>8</v>
      </c>
      <c r="C13" s="88" t="s">
        <v>191</v>
      </c>
      <c r="D13" s="89" t="str">
        <f t="shared" si="0"/>
        <v>夜</v>
      </c>
      <c r="E13" s="87" t="s">
        <v>16</v>
      </c>
      <c r="F13" s="90"/>
      <c r="G13" s="87" t="s">
        <v>17</v>
      </c>
      <c r="H13" s="90"/>
      <c r="I13" s="91" t="s">
        <v>36</v>
      </c>
      <c r="J13" s="90">
        <v>0</v>
      </c>
      <c r="K13" s="92" t="s">
        <v>2</v>
      </c>
      <c r="L13" s="93" t="str">
        <f t="shared" si="1"/>
        <v/>
      </c>
      <c r="N13" s="94"/>
    </row>
    <row r="14" spans="2:14" x14ac:dyDescent="0.4">
      <c r="B14" s="87">
        <v>9</v>
      </c>
      <c r="C14" s="88" t="s">
        <v>192</v>
      </c>
      <c r="D14" s="89" t="str">
        <f t="shared" si="0"/>
        <v>明</v>
      </c>
      <c r="E14" s="87" t="s">
        <v>16</v>
      </c>
      <c r="F14" s="90"/>
      <c r="G14" s="87" t="s">
        <v>17</v>
      </c>
      <c r="H14" s="90"/>
      <c r="I14" s="91" t="s">
        <v>36</v>
      </c>
      <c r="J14" s="90">
        <v>0</v>
      </c>
      <c r="K14" s="92" t="s">
        <v>2</v>
      </c>
      <c r="L14" s="93" t="str">
        <f t="shared" si="1"/>
        <v/>
      </c>
      <c r="N14" s="94"/>
    </row>
    <row r="15" spans="2:14" x14ac:dyDescent="0.4">
      <c r="B15" s="87">
        <v>10</v>
      </c>
      <c r="C15" s="88" t="s">
        <v>196</v>
      </c>
      <c r="D15" s="89" t="str">
        <f t="shared" si="0"/>
        <v>a</v>
      </c>
      <c r="E15" s="87" t="s">
        <v>16</v>
      </c>
      <c r="F15" s="90"/>
      <c r="G15" s="87" t="s">
        <v>17</v>
      </c>
      <c r="H15" s="90"/>
      <c r="I15" s="91" t="s">
        <v>36</v>
      </c>
      <c r="J15" s="90">
        <v>0</v>
      </c>
      <c r="K15" s="92" t="s">
        <v>2</v>
      </c>
      <c r="L15" s="93" t="str">
        <f t="shared" si="1"/>
        <v/>
      </c>
      <c r="N15" s="94"/>
    </row>
    <row r="16" spans="2:14" x14ac:dyDescent="0.4">
      <c r="B16" s="87">
        <v>11</v>
      </c>
      <c r="C16" s="88" t="s">
        <v>102</v>
      </c>
      <c r="D16" s="89" t="str">
        <f t="shared" si="0"/>
        <v>b</v>
      </c>
      <c r="E16" s="87" t="s">
        <v>16</v>
      </c>
      <c r="F16" s="90"/>
      <c r="G16" s="87" t="s">
        <v>17</v>
      </c>
      <c r="H16" s="90"/>
      <c r="I16" s="91" t="s">
        <v>36</v>
      </c>
      <c r="J16" s="90">
        <v>0</v>
      </c>
      <c r="K16" s="92" t="s">
        <v>2</v>
      </c>
      <c r="L16" s="93" t="str">
        <f t="shared" si="1"/>
        <v/>
      </c>
      <c r="N16" s="94"/>
    </row>
    <row r="17" spans="2:14" x14ac:dyDescent="0.4">
      <c r="B17" s="87">
        <v>12</v>
      </c>
      <c r="C17" s="88" t="s">
        <v>197</v>
      </c>
      <c r="D17" s="89" t="str">
        <f t="shared" si="0"/>
        <v>c</v>
      </c>
      <c r="E17" s="87" t="s">
        <v>16</v>
      </c>
      <c r="F17" s="90"/>
      <c r="G17" s="87" t="s">
        <v>17</v>
      </c>
      <c r="H17" s="90"/>
      <c r="I17" s="91" t="s">
        <v>36</v>
      </c>
      <c r="J17" s="90">
        <v>0</v>
      </c>
      <c r="K17" s="92" t="s">
        <v>2</v>
      </c>
      <c r="L17" s="93" t="str">
        <f t="shared" si="1"/>
        <v/>
      </c>
      <c r="N17" s="94"/>
    </row>
    <row r="18" spans="2:14" x14ac:dyDescent="0.4">
      <c r="B18" s="87">
        <v>13</v>
      </c>
      <c r="C18" s="88" t="s">
        <v>179</v>
      </c>
      <c r="D18" s="89" t="str">
        <f t="shared" si="0"/>
        <v>d</v>
      </c>
      <c r="E18" s="87" t="s">
        <v>16</v>
      </c>
      <c r="F18" s="90"/>
      <c r="G18" s="87" t="s">
        <v>17</v>
      </c>
      <c r="H18" s="90"/>
      <c r="I18" s="91" t="s">
        <v>36</v>
      </c>
      <c r="J18" s="90">
        <v>0</v>
      </c>
      <c r="K18" s="92" t="s">
        <v>2</v>
      </c>
      <c r="L18" s="93" t="str">
        <f t="shared" si="1"/>
        <v/>
      </c>
      <c r="N18" s="94"/>
    </row>
    <row r="19" spans="2:14" x14ac:dyDescent="0.4">
      <c r="B19" s="87">
        <v>14</v>
      </c>
      <c r="C19" s="88" t="s">
        <v>198</v>
      </c>
      <c r="D19" s="89" t="str">
        <f t="shared" si="0"/>
        <v>e</v>
      </c>
      <c r="E19" s="87" t="s">
        <v>16</v>
      </c>
      <c r="F19" s="90"/>
      <c r="G19" s="87" t="s">
        <v>17</v>
      </c>
      <c r="H19" s="90"/>
      <c r="I19" s="91" t="s">
        <v>36</v>
      </c>
      <c r="J19" s="90">
        <v>0</v>
      </c>
      <c r="K19" s="92" t="s">
        <v>2</v>
      </c>
      <c r="L19" s="93" t="str">
        <f t="shared" si="1"/>
        <v/>
      </c>
      <c r="N19" s="94"/>
    </row>
    <row r="20" spans="2:14" x14ac:dyDescent="0.4">
      <c r="B20" s="87">
        <v>15</v>
      </c>
      <c r="C20" s="88" t="s">
        <v>131</v>
      </c>
      <c r="D20" s="89" t="str">
        <f t="shared" si="0"/>
        <v>f</v>
      </c>
      <c r="E20" s="87" t="s">
        <v>16</v>
      </c>
      <c r="F20" s="90"/>
      <c r="G20" s="87" t="s">
        <v>17</v>
      </c>
      <c r="H20" s="90"/>
      <c r="I20" s="91" t="s">
        <v>36</v>
      </c>
      <c r="J20" s="90">
        <v>0</v>
      </c>
      <c r="K20" s="92" t="s">
        <v>2</v>
      </c>
      <c r="L20" s="93" t="str">
        <f t="shared" si="1"/>
        <v/>
      </c>
      <c r="N20" s="94"/>
    </row>
    <row r="21" spans="2:14" x14ac:dyDescent="0.4">
      <c r="B21" s="87">
        <v>16</v>
      </c>
      <c r="C21" s="88" t="s">
        <v>199</v>
      </c>
      <c r="D21" s="89" t="str">
        <f t="shared" si="0"/>
        <v>g</v>
      </c>
      <c r="E21" s="87" t="s">
        <v>16</v>
      </c>
      <c r="F21" s="90"/>
      <c r="G21" s="87" t="s">
        <v>17</v>
      </c>
      <c r="H21" s="90"/>
      <c r="I21" s="91" t="s">
        <v>36</v>
      </c>
      <c r="J21" s="90">
        <v>0</v>
      </c>
      <c r="K21" s="92" t="s">
        <v>2</v>
      </c>
      <c r="L21" s="93" t="str">
        <f t="shared" si="1"/>
        <v/>
      </c>
      <c r="N21" s="94"/>
    </row>
    <row r="22" spans="2:14" x14ac:dyDescent="0.4">
      <c r="B22" s="87">
        <v>17</v>
      </c>
      <c r="C22" s="88" t="s">
        <v>200</v>
      </c>
      <c r="D22" s="89" t="str">
        <f t="shared" si="0"/>
        <v>h</v>
      </c>
      <c r="E22" s="87" t="s">
        <v>16</v>
      </c>
      <c r="F22" s="90"/>
      <c r="G22" s="87" t="s">
        <v>17</v>
      </c>
      <c r="H22" s="90"/>
      <c r="I22" s="91" t="s">
        <v>36</v>
      </c>
      <c r="J22" s="90">
        <v>0</v>
      </c>
      <c r="K22" s="92" t="s">
        <v>2</v>
      </c>
      <c r="L22" s="93" t="str">
        <f t="shared" si="1"/>
        <v/>
      </c>
      <c r="N22" s="94"/>
    </row>
    <row r="23" spans="2:14" x14ac:dyDescent="0.4">
      <c r="B23" s="87">
        <v>18</v>
      </c>
      <c r="C23" s="88" t="s">
        <v>201</v>
      </c>
      <c r="D23" s="89" t="str">
        <f t="shared" si="0"/>
        <v>ア</v>
      </c>
      <c r="E23" s="87" t="s">
        <v>16</v>
      </c>
      <c r="F23" s="95"/>
      <c r="G23" s="87" t="s">
        <v>17</v>
      </c>
      <c r="H23" s="95"/>
      <c r="I23" s="91" t="s">
        <v>36</v>
      </c>
      <c r="J23" s="95"/>
      <c r="K23" s="92" t="s">
        <v>2</v>
      </c>
      <c r="L23" s="88">
        <v>1</v>
      </c>
      <c r="N23" s="94"/>
    </row>
    <row r="24" spans="2:14" x14ac:dyDescent="0.4">
      <c r="B24" s="87">
        <v>19</v>
      </c>
      <c r="C24" s="88" t="s">
        <v>202</v>
      </c>
      <c r="D24" s="89" t="str">
        <f t="shared" si="0"/>
        <v>イ</v>
      </c>
      <c r="E24" s="87" t="s">
        <v>16</v>
      </c>
      <c r="F24" s="95"/>
      <c r="G24" s="87" t="s">
        <v>17</v>
      </c>
      <c r="H24" s="95"/>
      <c r="I24" s="91" t="s">
        <v>36</v>
      </c>
      <c r="J24" s="95"/>
      <c r="K24" s="92" t="s">
        <v>2</v>
      </c>
      <c r="L24" s="88">
        <v>1.5</v>
      </c>
      <c r="N24" s="94"/>
    </row>
    <row r="25" spans="2:14" x14ac:dyDescent="0.4">
      <c r="B25" s="87">
        <v>20</v>
      </c>
      <c r="C25" s="88" t="s">
        <v>203</v>
      </c>
      <c r="D25" s="89" t="str">
        <f t="shared" si="0"/>
        <v>ウ</v>
      </c>
      <c r="E25" s="87" t="s">
        <v>16</v>
      </c>
      <c r="F25" s="95"/>
      <c r="G25" s="87" t="s">
        <v>17</v>
      </c>
      <c r="H25" s="95"/>
      <c r="I25" s="91" t="s">
        <v>36</v>
      </c>
      <c r="J25" s="95"/>
      <c r="K25" s="92" t="s">
        <v>2</v>
      </c>
      <c r="L25" s="88">
        <v>2</v>
      </c>
      <c r="N25" s="94"/>
    </row>
    <row r="26" spans="2:14" x14ac:dyDescent="0.4">
      <c r="B26" s="87">
        <v>21</v>
      </c>
      <c r="C26" s="88" t="s">
        <v>204</v>
      </c>
      <c r="D26" s="89" t="str">
        <f t="shared" si="0"/>
        <v>エ</v>
      </c>
      <c r="E26" s="87" t="s">
        <v>16</v>
      </c>
      <c r="F26" s="95"/>
      <c r="G26" s="87" t="s">
        <v>17</v>
      </c>
      <c r="H26" s="95"/>
      <c r="I26" s="91" t="s">
        <v>36</v>
      </c>
      <c r="J26" s="95"/>
      <c r="K26" s="92" t="s">
        <v>2</v>
      </c>
      <c r="L26" s="88">
        <v>2.5</v>
      </c>
      <c r="N26" s="94"/>
    </row>
    <row r="27" spans="2:14" x14ac:dyDescent="0.4">
      <c r="B27" s="87">
        <v>22</v>
      </c>
      <c r="C27" s="88" t="s">
        <v>205</v>
      </c>
      <c r="D27" s="89" t="str">
        <f t="shared" si="0"/>
        <v>オ</v>
      </c>
      <c r="E27" s="87" t="s">
        <v>16</v>
      </c>
      <c r="F27" s="95"/>
      <c r="G27" s="87" t="s">
        <v>17</v>
      </c>
      <c r="H27" s="95"/>
      <c r="I27" s="91" t="s">
        <v>36</v>
      </c>
      <c r="J27" s="95"/>
      <c r="K27" s="92" t="s">
        <v>2</v>
      </c>
      <c r="L27" s="88">
        <v>3</v>
      </c>
      <c r="N27" s="94"/>
    </row>
    <row r="28" spans="2:14" x14ac:dyDescent="0.4">
      <c r="B28" s="87">
        <v>23</v>
      </c>
      <c r="C28" s="88" t="s">
        <v>206</v>
      </c>
      <c r="D28" s="89" t="str">
        <f t="shared" si="0"/>
        <v>カ</v>
      </c>
      <c r="E28" s="87" t="s">
        <v>16</v>
      </c>
      <c r="F28" s="95"/>
      <c r="G28" s="87" t="s">
        <v>17</v>
      </c>
      <c r="H28" s="95"/>
      <c r="I28" s="91" t="s">
        <v>36</v>
      </c>
      <c r="J28" s="95"/>
      <c r="K28" s="92" t="s">
        <v>2</v>
      </c>
      <c r="L28" s="88">
        <v>3.5</v>
      </c>
      <c r="N28" s="94"/>
    </row>
    <row r="29" spans="2:14" x14ac:dyDescent="0.4">
      <c r="B29" s="87">
        <v>24</v>
      </c>
      <c r="C29" s="88" t="s">
        <v>207</v>
      </c>
      <c r="D29" s="89" t="str">
        <f t="shared" si="0"/>
        <v>キ</v>
      </c>
      <c r="E29" s="87" t="s">
        <v>16</v>
      </c>
      <c r="F29" s="95"/>
      <c r="G29" s="87" t="s">
        <v>17</v>
      </c>
      <c r="H29" s="95"/>
      <c r="I29" s="91" t="s">
        <v>36</v>
      </c>
      <c r="J29" s="95"/>
      <c r="K29" s="92" t="s">
        <v>2</v>
      </c>
      <c r="L29" s="88">
        <v>4</v>
      </c>
      <c r="N29" s="94"/>
    </row>
    <row r="30" spans="2:14" x14ac:dyDescent="0.4">
      <c r="B30" s="87">
        <v>25</v>
      </c>
      <c r="C30" s="88" t="s">
        <v>208</v>
      </c>
      <c r="D30" s="89" t="str">
        <f t="shared" si="0"/>
        <v>ク</v>
      </c>
      <c r="E30" s="87" t="s">
        <v>16</v>
      </c>
      <c r="F30" s="95"/>
      <c r="G30" s="87" t="s">
        <v>17</v>
      </c>
      <c r="H30" s="95"/>
      <c r="I30" s="91" t="s">
        <v>36</v>
      </c>
      <c r="J30" s="95"/>
      <c r="K30" s="92" t="s">
        <v>2</v>
      </c>
      <c r="L30" s="88">
        <v>4.5</v>
      </c>
      <c r="N30" s="94"/>
    </row>
    <row r="31" spans="2:14" x14ac:dyDescent="0.4">
      <c r="B31" s="87">
        <v>26</v>
      </c>
      <c r="C31" s="88" t="s">
        <v>209</v>
      </c>
      <c r="D31" s="89" t="str">
        <f t="shared" si="0"/>
        <v>ケ</v>
      </c>
      <c r="E31" s="87" t="s">
        <v>16</v>
      </c>
      <c r="F31" s="95"/>
      <c r="G31" s="87" t="s">
        <v>17</v>
      </c>
      <c r="H31" s="95"/>
      <c r="I31" s="91" t="s">
        <v>36</v>
      </c>
      <c r="J31" s="95"/>
      <c r="K31" s="92" t="s">
        <v>2</v>
      </c>
      <c r="L31" s="88">
        <v>5</v>
      </c>
      <c r="N31" s="94"/>
    </row>
    <row r="32" spans="2:14" x14ac:dyDescent="0.4">
      <c r="B32" s="87">
        <v>27</v>
      </c>
      <c r="C32" s="88" t="s">
        <v>210</v>
      </c>
      <c r="D32" s="89" t="str">
        <f t="shared" si="0"/>
        <v>コ</v>
      </c>
      <c r="E32" s="87" t="s">
        <v>16</v>
      </c>
      <c r="F32" s="95"/>
      <c r="G32" s="87" t="s">
        <v>17</v>
      </c>
      <c r="H32" s="95"/>
      <c r="I32" s="91" t="s">
        <v>36</v>
      </c>
      <c r="J32" s="95"/>
      <c r="K32" s="92" t="s">
        <v>2</v>
      </c>
      <c r="L32" s="88">
        <v>5.5</v>
      </c>
      <c r="N32" s="94"/>
    </row>
    <row r="33" spans="2:14" x14ac:dyDescent="0.4">
      <c r="B33" s="87">
        <v>28</v>
      </c>
      <c r="C33" s="88" t="s">
        <v>211</v>
      </c>
      <c r="D33" s="89" t="str">
        <f t="shared" si="0"/>
        <v>サ</v>
      </c>
      <c r="E33" s="87" t="s">
        <v>16</v>
      </c>
      <c r="F33" s="95"/>
      <c r="G33" s="87" t="s">
        <v>17</v>
      </c>
      <c r="H33" s="95"/>
      <c r="I33" s="91" t="s">
        <v>36</v>
      </c>
      <c r="J33" s="95"/>
      <c r="K33" s="92" t="s">
        <v>2</v>
      </c>
      <c r="L33" s="88">
        <v>6</v>
      </c>
      <c r="N33" s="94"/>
    </row>
    <row r="34" spans="2:14" x14ac:dyDescent="0.4">
      <c r="B34" s="87">
        <v>29</v>
      </c>
      <c r="C34" s="88" t="s">
        <v>212</v>
      </c>
      <c r="D34" s="89" t="str">
        <f t="shared" si="0"/>
        <v>シ</v>
      </c>
      <c r="E34" s="87" t="s">
        <v>16</v>
      </c>
      <c r="F34" s="95"/>
      <c r="G34" s="87" t="s">
        <v>17</v>
      </c>
      <c r="H34" s="95"/>
      <c r="I34" s="91" t="s">
        <v>36</v>
      </c>
      <c r="J34" s="95"/>
      <c r="K34" s="92" t="s">
        <v>2</v>
      </c>
      <c r="L34" s="88">
        <v>6.5</v>
      </c>
      <c r="N34" s="94"/>
    </row>
    <row r="35" spans="2:14" x14ac:dyDescent="0.4">
      <c r="B35" s="87">
        <v>30</v>
      </c>
      <c r="C35" s="88" t="s">
        <v>213</v>
      </c>
      <c r="D35" s="89" t="str">
        <f t="shared" si="0"/>
        <v>ス</v>
      </c>
      <c r="E35" s="87" t="s">
        <v>16</v>
      </c>
      <c r="F35" s="95"/>
      <c r="G35" s="87" t="s">
        <v>17</v>
      </c>
      <c r="H35" s="95"/>
      <c r="I35" s="91" t="s">
        <v>36</v>
      </c>
      <c r="J35" s="95"/>
      <c r="K35" s="92" t="s">
        <v>2</v>
      </c>
      <c r="L35" s="88">
        <v>7</v>
      </c>
      <c r="N35" s="94"/>
    </row>
    <row r="36" spans="2:14" x14ac:dyDescent="0.4">
      <c r="B36" s="87">
        <v>31</v>
      </c>
      <c r="C36" s="88" t="s">
        <v>214</v>
      </c>
      <c r="D36" s="89" t="str">
        <f t="shared" si="0"/>
        <v>セ</v>
      </c>
      <c r="E36" s="87" t="s">
        <v>16</v>
      </c>
      <c r="F36" s="95"/>
      <c r="G36" s="87" t="s">
        <v>17</v>
      </c>
      <c r="H36" s="95"/>
      <c r="I36" s="91" t="s">
        <v>36</v>
      </c>
      <c r="J36" s="95"/>
      <c r="K36" s="92" t="s">
        <v>2</v>
      </c>
      <c r="L36" s="88">
        <v>7.5</v>
      </c>
      <c r="N36" s="94"/>
    </row>
    <row r="37" spans="2:14" x14ac:dyDescent="0.4">
      <c r="B37" s="87">
        <v>32</v>
      </c>
      <c r="C37" s="88" t="s">
        <v>215</v>
      </c>
      <c r="D37" s="89" t="str">
        <f t="shared" si="0"/>
        <v>ソ</v>
      </c>
      <c r="E37" s="87" t="s">
        <v>16</v>
      </c>
      <c r="F37" s="95"/>
      <c r="G37" s="87" t="s">
        <v>17</v>
      </c>
      <c r="H37" s="95"/>
      <c r="I37" s="91" t="s">
        <v>36</v>
      </c>
      <c r="J37" s="95"/>
      <c r="K37" s="92" t="s">
        <v>2</v>
      </c>
      <c r="L37" s="88"/>
      <c r="N37" s="94"/>
    </row>
    <row r="38" spans="2:14" x14ac:dyDescent="0.4">
      <c r="B38" s="87">
        <v>33</v>
      </c>
      <c r="C38" s="88" t="s">
        <v>216</v>
      </c>
      <c r="D38" s="89" t="str">
        <f t="shared" si="0"/>
        <v>タ</v>
      </c>
      <c r="E38" s="87" t="s">
        <v>16</v>
      </c>
      <c r="F38" s="95"/>
      <c r="G38" s="87" t="s">
        <v>17</v>
      </c>
      <c r="H38" s="95"/>
      <c r="I38" s="91" t="s">
        <v>36</v>
      </c>
      <c r="J38" s="95"/>
      <c r="K38" s="92" t="s">
        <v>2</v>
      </c>
      <c r="L38" s="88"/>
      <c r="N38" s="94"/>
    </row>
    <row r="39" spans="2:14" x14ac:dyDescent="0.4">
      <c r="B39" s="87"/>
      <c r="C39" s="96" t="s">
        <v>217</v>
      </c>
      <c r="D39" s="89"/>
      <c r="E39" s="87" t="s">
        <v>16</v>
      </c>
      <c r="F39" s="90"/>
      <c r="G39" s="87" t="s">
        <v>17</v>
      </c>
      <c r="H39" s="90"/>
      <c r="I39" s="91" t="s">
        <v>36</v>
      </c>
      <c r="J39" s="90">
        <v>0</v>
      </c>
      <c r="K39" s="92" t="s">
        <v>2</v>
      </c>
      <c r="L39" s="93" t="str">
        <f t="shared" ref="L39:L40" si="2">IF(OR(F39="",H39=""),"",(H39+IF(F39&gt;H39,1,0)-F39-J39)*24)</f>
        <v/>
      </c>
      <c r="N39" s="94" t="s">
        <v>194</v>
      </c>
    </row>
    <row r="40" spans="2:14" x14ac:dyDescent="0.4">
      <c r="B40" s="87"/>
      <c r="C40" s="97" t="s">
        <v>217</v>
      </c>
      <c r="D40" s="89"/>
      <c r="E40" s="87" t="s">
        <v>16</v>
      </c>
      <c r="F40" s="90"/>
      <c r="G40" s="87" t="s">
        <v>17</v>
      </c>
      <c r="H40" s="90"/>
      <c r="I40" s="91" t="s">
        <v>36</v>
      </c>
      <c r="J40" s="90">
        <v>0</v>
      </c>
      <c r="K40" s="92" t="s">
        <v>2</v>
      </c>
      <c r="L40" s="93" t="str">
        <f t="shared" si="2"/>
        <v/>
      </c>
      <c r="N40" s="94"/>
    </row>
    <row r="41" spans="2:14" x14ac:dyDescent="0.4">
      <c r="B41" s="87">
        <v>34</v>
      </c>
      <c r="C41" s="98" t="s">
        <v>193</v>
      </c>
      <c r="D41" s="89" t="str">
        <f>C39</f>
        <v>-</v>
      </c>
      <c r="E41" s="87" t="s">
        <v>16</v>
      </c>
      <c r="F41" s="90" t="s">
        <v>217</v>
      </c>
      <c r="G41" s="87" t="s">
        <v>17</v>
      </c>
      <c r="H41" s="90" t="s">
        <v>35</v>
      </c>
      <c r="I41" s="91" t="s">
        <v>36</v>
      </c>
      <c r="J41" s="90" t="s">
        <v>217</v>
      </c>
      <c r="K41" s="92" t="s">
        <v>2</v>
      </c>
      <c r="L41" s="93" t="str">
        <f>IF(OR(L39="",L40=""),"",L39+L40)</f>
        <v/>
      </c>
      <c r="N41" s="94"/>
    </row>
    <row r="42" spans="2:14" x14ac:dyDescent="0.4">
      <c r="B42" s="87"/>
      <c r="C42" s="96" t="s">
        <v>217</v>
      </c>
      <c r="D42" s="89"/>
      <c r="E42" s="87" t="s">
        <v>16</v>
      </c>
      <c r="F42" s="90"/>
      <c r="G42" s="87" t="s">
        <v>17</v>
      </c>
      <c r="H42" s="90"/>
      <c r="I42" s="91" t="s">
        <v>36</v>
      </c>
      <c r="J42" s="90">
        <v>0</v>
      </c>
      <c r="K42" s="92" t="s">
        <v>2</v>
      </c>
      <c r="L42" s="93" t="str">
        <f t="shared" ref="L42:L43" si="3">IF(OR(F42="",H42=""),"",(H42+IF(F42&gt;H42,1,0)-F42-J42)*24)</f>
        <v/>
      </c>
      <c r="N42" s="94" t="s">
        <v>195</v>
      </c>
    </row>
    <row r="43" spans="2:14" x14ac:dyDescent="0.4">
      <c r="B43" s="87"/>
      <c r="C43" s="97" t="s">
        <v>217</v>
      </c>
      <c r="D43" s="89"/>
      <c r="E43" s="87" t="s">
        <v>16</v>
      </c>
      <c r="F43" s="90"/>
      <c r="G43" s="87" t="s">
        <v>17</v>
      </c>
      <c r="H43" s="90"/>
      <c r="I43" s="91" t="s">
        <v>36</v>
      </c>
      <c r="J43" s="90">
        <v>0</v>
      </c>
      <c r="K43" s="92" t="s">
        <v>2</v>
      </c>
      <c r="L43" s="93" t="str">
        <f t="shared" si="3"/>
        <v/>
      </c>
      <c r="N43" s="94"/>
    </row>
    <row r="44" spans="2:14" x14ac:dyDescent="0.4">
      <c r="B44" s="87">
        <v>35</v>
      </c>
      <c r="C44" s="98" t="s">
        <v>218</v>
      </c>
      <c r="D44" s="89" t="str">
        <f>C42</f>
        <v>-</v>
      </c>
      <c r="E44" s="87" t="s">
        <v>16</v>
      </c>
      <c r="F44" s="90" t="s">
        <v>217</v>
      </c>
      <c r="G44" s="87" t="s">
        <v>17</v>
      </c>
      <c r="H44" s="90" t="s">
        <v>35</v>
      </c>
      <c r="I44" s="91" t="s">
        <v>36</v>
      </c>
      <c r="J44" s="90" t="s">
        <v>217</v>
      </c>
      <c r="K44" s="92" t="s">
        <v>2</v>
      </c>
      <c r="L44" s="93" t="str">
        <f>IF(OR(L42="",L43=""),"",L42+L43)</f>
        <v/>
      </c>
      <c r="N44" s="94"/>
    </row>
    <row r="45" spans="2:14" x14ac:dyDescent="0.4">
      <c r="B45" s="87"/>
      <c r="C45" s="96" t="s">
        <v>217</v>
      </c>
      <c r="D45" s="89"/>
      <c r="E45" s="87" t="s">
        <v>16</v>
      </c>
      <c r="F45" s="90"/>
      <c r="G45" s="87" t="s">
        <v>17</v>
      </c>
      <c r="H45" s="90"/>
      <c r="I45" s="91" t="s">
        <v>36</v>
      </c>
      <c r="J45" s="90">
        <v>0</v>
      </c>
      <c r="K45" s="92" t="s">
        <v>2</v>
      </c>
      <c r="L45" s="93" t="str">
        <f t="shared" ref="L45:L46" si="4">IF(OR(F45="",H45=""),"",(H45+IF(F45&gt;H45,1,0)-F45-J45)*24)</f>
        <v/>
      </c>
      <c r="N45" s="94" t="s">
        <v>195</v>
      </c>
    </row>
    <row r="46" spans="2:14" x14ac:dyDescent="0.4">
      <c r="B46" s="87"/>
      <c r="C46" s="97" t="s">
        <v>217</v>
      </c>
      <c r="D46" s="89"/>
      <c r="E46" s="87" t="s">
        <v>16</v>
      </c>
      <c r="F46" s="90"/>
      <c r="G46" s="87" t="s">
        <v>17</v>
      </c>
      <c r="H46" s="90"/>
      <c r="I46" s="91" t="s">
        <v>36</v>
      </c>
      <c r="J46" s="90">
        <v>0</v>
      </c>
      <c r="K46" s="92" t="s">
        <v>2</v>
      </c>
      <c r="L46" s="93" t="str">
        <f t="shared" si="4"/>
        <v/>
      </c>
      <c r="N46" s="94"/>
    </row>
    <row r="47" spans="2:14" x14ac:dyDescent="0.4">
      <c r="B47" s="87">
        <v>36</v>
      </c>
      <c r="C47" s="98" t="s">
        <v>219</v>
      </c>
      <c r="D47" s="89" t="str">
        <f>C45</f>
        <v>-</v>
      </c>
      <c r="E47" s="87" t="s">
        <v>16</v>
      </c>
      <c r="F47" s="90" t="s">
        <v>217</v>
      </c>
      <c r="G47" s="87" t="s">
        <v>17</v>
      </c>
      <c r="H47" s="90" t="s">
        <v>35</v>
      </c>
      <c r="I47" s="91" t="s">
        <v>36</v>
      </c>
      <c r="J47" s="90" t="s">
        <v>217</v>
      </c>
      <c r="K47" s="92" t="s">
        <v>2</v>
      </c>
      <c r="L47" s="93" t="str">
        <f>IF(OR(L45="",L46=""),"",L45+L46)</f>
        <v/>
      </c>
      <c r="N47" s="94"/>
    </row>
    <row r="49" spans="3:26" x14ac:dyDescent="0.4">
      <c r="C49" s="694" t="s">
        <v>122</v>
      </c>
      <c r="D49" s="694"/>
      <c r="E49" s="694"/>
      <c r="F49" s="694"/>
      <c r="G49" s="694"/>
      <c r="H49" s="694"/>
      <c r="I49" s="694"/>
      <c r="J49" s="694"/>
      <c r="K49" s="694"/>
      <c r="L49" s="694"/>
      <c r="M49" s="694"/>
      <c r="N49" s="694"/>
    </row>
    <row r="50" spans="3:26" x14ac:dyDescent="0.4">
      <c r="C50" s="694"/>
      <c r="D50" s="694"/>
      <c r="E50" s="694"/>
      <c r="F50" s="694"/>
      <c r="G50" s="694"/>
      <c r="H50" s="694"/>
      <c r="I50" s="694"/>
      <c r="J50" s="694"/>
      <c r="K50" s="694"/>
      <c r="L50" s="694"/>
      <c r="M50" s="694"/>
      <c r="N50" s="694"/>
    </row>
    <row r="51" spans="3:26" x14ac:dyDescent="0.4">
      <c r="C51" s="694" t="s">
        <v>123</v>
      </c>
      <c r="D51" s="694"/>
      <c r="E51" s="694"/>
      <c r="F51" s="694"/>
      <c r="G51" s="694"/>
      <c r="H51" s="694"/>
      <c r="I51" s="694"/>
      <c r="J51" s="694"/>
      <c r="K51" s="694"/>
      <c r="L51" s="694"/>
      <c r="M51" s="694"/>
      <c r="N51" s="694"/>
    </row>
    <row r="52" spans="3:26" x14ac:dyDescent="0.4">
      <c r="C52" s="694"/>
      <c r="D52" s="694"/>
      <c r="E52" s="694"/>
      <c r="F52" s="694"/>
      <c r="G52" s="694"/>
      <c r="H52" s="694"/>
      <c r="I52" s="694"/>
      <c r="J52" s="694"/>
      <c r="K52" s="694"/>
      <c r="L52" s="694"/>
      <c r="M52" s="694"/>
      <c r="N52" s="694"/>
    </row>
    <row r="53" spans="3:26" x14ac:dyDescent="0.4">
      <c r="C53" s="83" t="s">
        <v>124</v>
      </c>
      <c r="D53" s="83"/>
    </row>
    <row r="54" spans="3:26" x14ac:dyDescent="0.4">
      <c r="C54" s="83" t="s">
        <v>125</v>
      </c>
      <c r="D54" s="83"/>
    </row>
    <row r="55" spans="3:26" ht="25.5" customHeight="1" x14ac:dyDescent="0.4">
      <c r="C55" s="694" t="s">
        <v>391</v>
      </c>
      <c r="D55" s="694"/>
      <c r="E55" s="694"/>
      <c r="F55" s="694"/>
      <c r="G55" s="694"/>
      <c r="H55" s="694"/>
      <c r="I55" s="694"/>
      <c r="J55" s="694"/>
      <c r="K55" s="694"/>
      <c r="L55" s="694"/>
      <c r="M55" s="694"/>
      <c r="N55" s="694"/>
      <c r="O55" s="197"/>
      <c r="P55" s="197"/>
      <c r="Q55" s="197"/>
      <c r="R55" s="197"/>
      <c r="S55" s="197"/>
      <c r="T55" s="197"/>
      <c r="U55" s="197"/>
      <c r="V55" s="197"/>
      <c r="W55" s="198"/>
      <c r="X55" s="198"/>
      <c r="Y55" s="198"/>
      <c r="Z55" s="198"/>
    </row>
    <row r="56" spans="3:26" x14ac:dyDescent="0.4">
      <c r="C56" s="694"/>
      <c r="D56" s="694"/>
      <c r="E56" s="694"/>
      <c r="F56" s="694"/>
      <c r="G56" s="694"/>
      <c r="H56" s="694"/>
      <c r="I56" s="694"/>
      <c r="J56" s="694"/>
      <c r="K56" s="694"/>
      <c r="L56" s="694"/>
      <c r="M56" s="694"/>
      <c r="N56" s="694"/>
      <c r="O56" s="197"/>
      <c r="P56" s="197"/>
      <c r="Q56" s="197"/>
      <c r="R56" s="197"/>
      <c r="S56" s="197"/>
      <c r="T56" s="197"/>
      <c r="U56" s="197"/>
      <c r="V56" s="197"/>
      <c r="W56" s="198"/>
      <c r="X56" s="198"/>
      <c r="Y56" s="198"/>
      <c r="Z56" s="198"/>
    </row>
    <row r="57" spans="3:26" x14ac:dyDescent="0.4">
      <c r="C57" s="694"/>
      <c r="D57" s="694"/>
      <c r="E57" s="694"/>
      <c r="F57" s="694"/>
      <c r="G57" s="694"/>
      <c r="H57" s="694"/>
      <c r="I57" s="694"/>
      <c r="J57" s="694"/>
      <c r="K57" s="694"/>
      <c r="L57" s="694"/>
      <c r="M57" s="694"/>
      <c r="N57" s="694"/>
    </row>
  </sheetData>
  <sheetProtection insertRows="0" deleteRows="0"/>
  <mergeCells count="5">
    <mergeCell ref="F4:L4"/>
    <mergeCell ref="N4:N5"/>
    <mergeCell ref="C51:N52"/>
    <mergeCell ref="C49:N50"/>
    <mergeCell ref="C55:N57"/>
  </mergeCells>
  <phoneticPr fontId="2"/>
  <printOptions horizontalCentered="1"/>
  <pageMargins left="0.70866141732283472" right="0.70866141732283472" top="0.55118110236220474" bottom="0.35433070866141736" header="0.31496062992125984" footer="0.31496062992125984"/>
  <pageSetup paperSize="9" scale="5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pageSetUpPr fitToPage="1"/>
  </sheetPr>
  <dimension ref="B1:BB109"/>
  <sheetViews>
    <sheetView workbookViewId="0">
      <selection activeCell="B1" sqref="B1"/>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55</v>
      </c>
      <c r="D1" s="45"/>
      <c r="E1" s="45"/>
      <c r="F1" s="45"/>
    </row>
    <row r="2" spans="2:11" s="47" customFormat="1" ht="20.25" customHeight="1" x14ac:dyDescent="0.4">
      <c r="B2" s="46" t="s">
        <v>180</v>
      </c>
      <c r="C2" s="46"/>
      <c r="D2" s="45"/>
      <c r="E2" s="45"/>
      <c r="F2" s="45"/>
    </row>
    <row r="3" spans="2:11" s="47" customFormat="1" ht="20.25" customHeight="1" x14ac:dyDescent="0.4">
      <c r="B3" s="46"/>
      <c r="C3" s="46"/>
      <c r="D3" s="45"/>
      <c r="E3" s="45"/>
      <c r="F3" s="45"/>
    </row>
    <row r="4" spans="2:11" s="52" customFormat="1" ht="20.25" customHeight="1" x14ac:dyDescent="0.4">
      <c r="B4" s="77"/>
      <c r="C4" s="45" t="s">
        <v>113</v>
      </c>
      <c r="D4" s="45"/>
      <c r="F4" s="695" t="s">
        <v>114</v>
      </c>
      <c r="G4" s="695"/>
      <c r="H4" s="695"/>
      <c r="I4" s="695"/>
      <c r="J4" s="695"/>
      <c r="K4" s="695"/>
    </row>
    <row r="5" spans="2:11" s="52" customFormat="1" ht="20.25" customHeight="1" x14ac:dyDescent="0.4">
      <c r="B5" s="78"/>
      <c r="C5" s="45" t="s">
        <v>115</v>
      </c>
      <c r="D5" s="45"/>
      <c r="F5" s="695"/>
      <c r="G5" s="695"/>
      <c r="H5" s="695"/>
      <c r="I5" s="695"/>
      <c r="J5" s="695"/>
      <c r="K5" s="695"/>
    </row>
    <row r="6" spans="2:11" s="47" customFormat="1" ht="20.25" customHeight="1" x14ac:dyDescent="0.4">
      <c r="B6" s="49" t="s">
        <v>108</v>
      </c>
      <c r="C6" s="45"/>
      <c r="D6" s="45"/>
      <c r="E6" s="48"/>
      <c r="F6" s="50"/>
    </row>
    <row r="7" spans="2:11" s="47" customFormat="1" ht="20.25" customHeight="1" x14ac:dyDescent="0.4">
      <c r="B7" s="46"/>
      <c r="C7" s="46"/>
      <c r="D7" s="45"/>
      <c r="E7" s="48"/>
      <c r="F7" s="50"/>
    </row>
    <row r="8" spans="2:11" s="47" customFormat="1" ht="20.25" customHeight="1" x14ac:dyDescent="0.4">
      <c r="B8" s="45" t="s">
        <v>56</v>
      </c>
      <c r="C8" s="46"/>
      <c r="D8" s="45"/>
      <c r="E8" s="48"/>
      <c r="F8" s="50"/>
    </row>
    <row r="9" spans="2:11" s="47" customFormat="1" ht="20.25" customHeight="1" x14ac:dyDescent="0.4">
      <c r="B9" s="46"/>
      <c r="C9" s="46"/>
      <c r="D9" s="45"/>
      <c r="E9" s="45"/>
      <c r="F9" s="45"/>
    </row>
    <row r="10" spans="2:11" s="47" customFormat="1" ht="20.25" customHeight="1" x14ac:dyDescent="0.4">
      <c r="B10" s="45" t="s">
        <v>134</v>
      </c>
      <c r="C10" s="46"/>
      <c r="D10" s="45"/>
      <c r="E10" s="45"/>
      <c r="F10" s="45"/>
    </row>
    <row r="11" spans="2:11" s="47" customFormat="1" ht="20.25" customHeight="1" x14ac:dyDescent="0.4">
      <c r="B11" s="45"/>
      <c r="C11" s="46"/>
      <c r="D11" s="45"/>
    </row>
    <row r="12" spans="2:11" s="47" customFormat="1" ht="20.25" customHeight="1" x14ac:dyDescent="0.4">
      <c r="B12" s="45" t="s">
        <v>143</v>
      </c>
      <c r="C12" s="46"/>
      <c r="D12" s="45"/>
    </row>
    <row r="13" spans="2:11" s="47" customFormat="1" ht="20.25" customHeight="1" x14ac:dyDescent="0.4">
      <c r="B13" s="45"/>
      <c r="C13" s="46"/>
      <c r="D13" s="45"/>
    </row>
    <row r="14" spans="2:11" s="47" customFormat="1" ht="20.25" customHeight="1" x14ac:dyDescent="0.4">
      <c r="B14" s="45" t="s">
        <v>135</v>
      </c>
      <c r="C14" s="46"/>
      <c r="D14" s="45"/>
    </row>
    <row r="15" spans="2:11" s="47" customFormat="1" ht="20.25" customHeight="1" x14ac:dyDescent="0.4">
      <c r="B15" s="45"/>
      <c r="C15" s="46"/>
      <c r="D15" s="45"/>
    </row>
    <row r="16" spans="2:11" s="47" customFormat="1" ht="20.25" customHeight="1" x14ac:dyDescent="0.4">
      <c r="B16" s="45" t="s">
        <v>170</v>
      </c>
      <c r="C16" s="46"/>
      <c r="D16" s="45"/>
    </row>
    <row r="17" spans="2:25" s="47" customFormat="1" ht="20.25" customHeight="1" x14ac:dyDescent="0.4">
      <c r="B17" s="45" t="s">
        <v>169</v>
      </c>
      <c r="C17" s="46"/>
      <c r="D17" s="45"/>
    </row>
    <row r="18" spans="2:25" s="47" customFormat="1" ht="20.25" customHeight="1" x14ac:dyDescent="0.4">
      <c r="B18" s="45"/>
      <c r="C18" s="46"/>
      <c r="D18" s="45"/>
    </row>
    <row r="19" spans="2:25" s="47" customFormat="1" ht="17.25" customHeight="1" x14ac:dyDescent="0.4">
      <c r="B19" s="45" t="s">
        <v>171</v>
      </c>
      <c r="C19" s="45"/>
      <c r="D19" s="45"/>
    </row>
    <row r="20" spans="2:25" s="47" customFormat="1" ht="17.25" customHeight="1" x14ac:dyDescent="0.4">
      <c r="B20" s="45" t="s">
        <v>181</v>
      </c>
      <c r="C20" s="45"/>
      <c r="D20" s="45"/>
    </row>
    <row r="21" spans="2:25" s="47" customFormat="1" ht="17.25" customHeight="1" x14ac:dyDescent="0.4">
      <c r="B21" s="45"/>
      <c r="C21" s="45"/>
      <c r="D21" s="45"/>
    </row>
    <row r="22" spans="2:25" s="47" customFormat="1" ht="17.25" customHeight="1" x14ac:dyDescent="0.4">
      <c r="B22" s="45"/>
      <c r="C22" s="22" t="s">
        <v>19</v>
      </c>
      <c r="D22" s="22" t="s">
        <v>3</v>
      </c>
    </row>
    <row r="23" spans="2:25" s="47" customFormat="1" ht="17.25" customHeight="1" x14ac:dyDescent="0.4">
      <c r="B23" s="45"/>
      <c r="C23" s="22">
        <v>1</v>
      </c>
      <c r="D23" s="51" t="s">
        <v>37</v>
      </c>
    </row>
    <row r="24" spans="2:25" s="47" customFormat="1" ht="17.25" customHeight="1" x14ac:dyDescent="0.4">
      <c r="B24" s="45"/>
      <c r="C24" s="22">
        <v>2</v>
      </c>
      <c r="D24" s="51" t="s">
        <v>63</v>
      </c>
    </row>
    <row r="25" spans="2:25" s="47" customFormat="1" ht="17.25" customHeight="1" x14ac:dyDescent="0.4">
      <c r="B25" s="45"/>
      <c r="C25" s="22">
        <v>3</v>
      </c>
      <c r="D25" s="51" t="s">
        <v>64</v>
      </c>
    </row>
    <row r="26" spans="2:25" s="47" customFormat="1" ht="17.25" customHeight="1" x14ac:dyDescent="0.4">
      <c r="B26" s="45"/>
      <c r="C26" s="22">
        <v>4</v>
      </c>
      <c r="D26" s="51" t="s">
        <v>65</v>
      </c>
    </row>
    <row r="27" spans="2:25" s="47" customFormat="1" ht="17.25" customHeight="1" x14ac:dyDescent="0.4">
      <c r="B27" s="45"/>
      <c r="C27" s="22">
        <v>5</v>
      </c>
      <c r="D27" s="51" t="s">
        <v>66</v>
      </c>
    </row>
    <row r="28" spans="2:25" s="47" customFormat="1" ht="17.25" customHeight="1" x14ac:dyDescent="0.4">
      <c r="B28" s="45"/>
      <c r="C28" s="22">
        <v>6</v>
      </c>
      <c r="D28" s="51" t="s">
        <v>152</v>
      </c>
    </row>
    <row r="29" spans="2:25" s="47" customFormat="1" ht="17.25" customHeight="1" x14ac:dyDescent="0.4">
      <c r="B29" s="45"/>
      <c r="C29" s="48"/>
      <c r="D29" s="50"/>
    </row>
    <row r="30" spans="2:25" s="47" customFormat="1" ht="17.25" customHeight="1" x14ac:dyDescent="0.4">
      <c r="B30" s="45" t="s">
        <v>172</v>
      </c>
      <c r="C30" s="45"/>
      <c r="D30" s="45"/>
      <c r="E30" s="52"/>
      <c r="F30" s="52"/>
    </row>
    <row r="31" spans="2:25" s="47" customFormat="1" ht="17.25" customHeight="1" x14ac:dyDescent="0.4">
      <c r="B31" s="45" t="s">
        <v>57</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58</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59</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60</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109</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61</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110</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173</v>
      </c>
      <c r="C43" s="45"/>
      <c r="D43" s="45"/>
    </row>
    <row r="44" spans="2:51" s="47" customFormat="1" ht="17.25" customHeight="1" x14ac:dyDescent="0.4">
      <c r="B44" s="45" t="s">
        <v>103</v>
      </c>
      <c r="C44" s="45"/>
      <c r="D44" s="45"/>
      <c r="AH44" s="21"/>
      <c r="AI44" s="21"/>
      <c r="AJ44" s="21"/>
      <c r="AK44" s="21"/>
      <c r="AL44" s="21"/>
      <c r="AM44" s="21"/>
      <c r="AN44" s="21"/>
      <c r="AO44" s="21"/>
      <c r="AP44" s="21"/>
      <c r="AQ44" s="21"/>
      <c r="AR44" s="21"/>
      <c r="AS44" s="21"/>
    </row>
    <row r="45" spans="2:51" s="47" customFormat="1" ht="17.25" customHeight="1" x14ac:dyDescent="0.4">
      <c r="B45" s="55" t="s">
        <v>104</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174</v>
      </c>
      <c r="C47" s="45"/>
    </row>
    <row r="48" spans="2:51" s="47" customFormat="1" ht="17.25" customHeight="1" x14ac:dyDescent="0.4">
      <c r="B48" s="45"/>
      <c r="C48" s="45"/>
    </row>
    <row r="49" spans="2:54" s="47" customFormat="1" ht="17.25" customHeight="1" x14ac:dyDescent="0.4">
      <c r="B49" s="45" t="s">
        <v>175</v>
      </c>
      <c r="C49" s="45"/>
    </row>
    <row r="50" spans="2:54" s="47" customFormat="1" ht="17.25" customHeight="1" x14ac:dyDescent="0.4">
      <c r="B50" s="45" t="s">
        <v>137</v>
      </c>
      <c r="C50" s="45"/>
    </row>
    <row r="51" spans="2:54" s="47" customFormat="1" ht="17.25" customHeight="1" x14ac:dyDescent="0.4">
      <c r="B51" s="45"/>
      <c r="C51" s="45"/>
    </row>
    <row r="52" spans="2:54" s="47" customFormat="1" ht="17.25" customHeight="1" x14ac:dyDescent="0.4">
      <c r="B52" s="45" t="s">
        <v>176</v>
      </c>
      <c r="C52" s="45"/>
    </row>
    <row r="53" spans="2:54" s="47" customFormat="1" ht="17.25" customHeight="1" x14ac:dyDescent="0.4">
      <c r="B53" s="45" t="s">
        <v>234</v>
      </c>
      <c r="C53" s="45"/>
    </row>
    <row r="54" spans="2:54" s="47" customFormat="1" ht="17.25" customHeight="1" x14ac:dyDescent="0.4">
      <c r="B54" s="45" t="s">
        <v>223</v>
      </c>
      <c r="C54" s="45"/>
    </row>
    <row r="55" spans="2:54" s="47" customFormat="1" ht="17.25" customHeight="1" x14ac:dyDescent="0.4">
      <c r="B55" s="45"/>
      <c r="C55" s="45"/>
    </row>
    <row r="56" spans="2:54" s="47" customFormat="1" ht="17.25" customHeight="1" x14ac:dyDescent="0.4">
      <c r="B56" s="45" t="s">
        <v>177</v>
      </c>
      <c r="C56" s="45"/>
      <c r="D56" s="45"/>
    </row>
    <row r="57" spans="2:54" s="47" customFormat="1" ht="17.25" customHeight="1" x14ac:dyDescent="0.4">
      <c r="B57" s="45"/>
      <c r="C57" s="45"/>
      <c r="D57" s="45"/>
    </row>
    <row r="58" spans="2:54" s="47" customFormat="1" ht="17.25" customHeight="1" x14ac:dyDescent="0.4">
      <c r="B58" s="52" t="s">
        <v>233</v>
      </c>
      <c r="C58" s="52"/>
      <c r="D58" s="45"/>
    </row>
    <row r="59" spans="2:54" s="47" customFormat="1" ht="17.25" customHeight="1" x14ac:dyDescent="0.4">
      <c r="B59" s="52" t="s">
        <v>62</v>
      </c>
      <c r="C59" s="52"/>
      <c r="D59" s="45"/>
    </row>
    <row r="60" spans="2:54" s="47" customFormat="1" ht="17.25" customHeight="1" x14ac:dyDescent="0.4">
      <c r="B60" s="52" t="s">
        <v>138</v>
      </c>
    </row>
    <row r="61" spans="2:54" s="47" customFormat="1" ht="17.25" customHeight="1" x14ac:dyDescent="0.4">
      <c r="B61" s="52"/>
    </row>
    <row r="62" spans="2:54" s="47" customFormat="1" ht="17.25" customHeight="1" x14ac:dyDescent="0.4">
      <c r="B62" s="52" t="s">
        <v>178</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row>
    <row r="63" spans="2:54" s="47" customFormat="1" ht="17.25" customHeight="1" x14ac:dyDescent="0.4">
      <c r="B63" s="183" t="s">
        <v>139</v>
      </c>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row>
    <row r="64" spans="2:54" ht="18.95" customHeight="1" x14ac:dyDescent="0.4">
      <c r="B64" s="184" t="s">
        <v>140</v>
      </c>
    </row>
    <row r="65" spans="2:2" ht="18.95" customHeight="1" x14ac:dyDescent="0.4">
      <c r="B65" s="183" t="s">
        <v>141</v>
      </c>
    </row>
    <row r="66" spans="2:2" ht="18.95" customHeight="1" x14ac:dyDescent="0.4">
      <c r="B66" s="184" t="s">
        <v>142</v>
      </c>
    </row>
    <row r="67" spans="2:2" ht="18.95" customHeight="1" x14ac:dyDescent="0.4">
      <c r="B67" s="183" t="s">
        <v>182</v>
      </c>
    </row>
    <row r="68" spans="2:2" ht="18.95" customHeight="1" x14ac:dyDescent="0.4">
      <c r="B68" s="183" t="s">
        <v>183</v>
      </c>
    </row>
    <row r="69" spans="2:2" ht="18.95" customHeight="1" x14ac:dyDescent="0.4">
      <c r="B69" s="183" t="s">
        <v>184</v>
      </c>
    </row>
    <row r="70" spans="2:2" ht="18.95" customHeight="1" x14ac:dyDescent="0.4"/>
    <row r="71" spans="2:2" ht="18.95" customHeight="1" x14ac:dyDescent="0.4"/>
    <row r="72" spans="2:2" ht="18.95" customHeight="1" x14ac:dyDescent="0.4"/>
    <row r="73" spans="2:2" ht="18.95" customHeight="1" x14ac:dyDescent="0.4"/>
    <row r="74" spans="2:2" ht="18.95" customHeight="1" x14ac:dyDescent="0.4"/>
    <row r="75" spans="2:2" ht="18.95" customHeight="1" x14ac:dyDescent="0.4"/>
    <row r="76" spans="2:2" ht="18.95" customHeight="1" x14ac:dyDescent="0.4"/>
    <row r="77" spans="2:2" ht="18.95" customHeight="1" x14ac:dyDescent="0.4"/>
    <row r="78" spans="2:2" ht="18.95" customHeight="1" x14ac:dyDescent="0.4"/>
    <row r="79" spans="2:2" ht="18.95" customHeight="1" x14ac:dyDescent="0.4"/>
    <row r="80" spans="2:2" ht="18.95" customHeight="1" x14ac:dyDescent="0.4"/>
    <row r="81" ht="18.95" customHeight="1" x14ac:dyDescent="0.4"/>
    <row r="82" ht="18.95" customHeight="1" x14ac:dyDescent="0.4"/>
    <row r="83" ht="18.95" customHeight="1" x14ac:dyDescent="0.4"/>
    <row r="84" ht="18.95" customHeight="1" x14ac:dyDescent="0.4"/>
    <row r="85" ht="18.95" customHeight="1" x14ac:dyDescent="0.4"/>
    <row r="86" ht="18.95" customHeight="1" x14ac:dyDescent="0.4"/>
    <row r="87" ht="18.95" customHeight="1" x14ac:dyDescent="0.4"/>
    <row r="88" ht="18.95" customHeight="1" x14ac:dyDescent="0.4"/>
    <row r="89" ht="18.95" customHeight="1" x14ac:dyDescent="0.4"/>
    <row r="90" ht="18.95" customHeight="1" x14ac:dyDescent="0.4"/>
    <row r="91" ht="18.95" customHeight="1" x14ac:dyDescent="0.4"/>
    <row r="92" ht="18.95" customHeight="1" x14ac:dyDescent="0.4"/>
    <row r="93" ht="18.95" customHeight="1" x14ac:dyDescent="0.4"/>
    <row r="94" ht="18.95" customHeight="1" x14ac:dyDescent="0.4"/>
    <row r="95" ht="18.95" customHeight="1" x14ac:dyDescent="0.4"/>
    <row r="96" ht="18.95" customHeight="1" x14ac:dyDescent="0.4"/>
    <row r="97" ht="18.95" customHeight="1" x14ac:dyDescent="0.4"/>
    <row r="98" ht="18.95" customHeight="1" x14ac:dyDescent="0.4"/>
    <row r="99" ht="18.95" customHeight="1" x14ac:dyDescent="0.4"/>
    <row r="100" ht="18.95" customHeight="1" x14ac:dyDescent="0.4"/>
    <row r="101" ht="18.95" customHeight="1" x14ac:dyDescent="0.4"/>
    <row r="102" ht="18.95" customHeight="1" x14ac:dyDescent="0.4"/>
    <row r="103" ht="18.95" customHeight="1" x14ac:dyDescent="0.4"/>
    <row r="104" ht="18.95" customHeight="1" x14ac:dyDescent="0.4"/>
    <row r="105" ht="18.95" customHeight="1" x14ac:dyDescent="0.4"/>
    <row r="106" ht="18.95" customHeight="1" x14ac:dyDescent="0.4"/>
    <row r="107" ht="18.95" customHeight="1" x14ac:dyDescent="0.4"/>
    <row r="108" ht="18.95" customHeight="1" x14ac:dyDescent="0.4"/>
    <row r="109" ht="18.95" customHeight="1" x14ac:dyDescent="0.4"/>
  </sheetData>
  <sheetProtection algorithmName="SHA-512" hashValue="h38D1iCO14dTLP/we2MlXXxulUIObKC8ECkw4olrxmWM/ExSV0sZ6JARVocNFOv35GYZJQ6efAFXcqxqmklGLA==" saltValue="sB81LK1QZ+ORAIqP8kHdnA==" spinCount="100000" sheet="1" objects="1" scenarios="1"/>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様式1 表紙</vt:lpstr>
      <vt:lpstr>様式2 法人の概要</vt:lpstr>
      <vt:lpstr>様式6 増床前の施設概要</vt:lpstr>
      <vt:lpstr>様式7-1 利用料金</vt:lpstr>
      <vt:lpstr>様式7-2 料金積算</vt:lpstr>
      <vt:lpstr>様式8 職員配置</vt:lpstr>
      <vt:lpstr>様式9-① 勤務表</vt:lpstr>
      <vt:lpstr>様式9-② シフト記号表</vt:lpstr>
      <vt:lpstr>記入方法</vt:lpstr>
      <vt:lpstr>プルダウン・リスト</vt:lpstr>
      <vt:lpstr>'様式9-② シフト記号表'!【記載例】シフト記号</vt:lpstr>
      <vt:lpstr>'様式9-② シフト記号表'!【記載例】シフト記号表</vt:lpstr>
      <vt:lpstr>記入方法!Print_Area</vt:lpstr>
      <vt:lpstr>'様式9-① 勤務表'!Print_Area</vt:lpstr>
      <vt:lpstr>'様式9-② シフト記号表'!Print_Area</vt:lpstr>
      <vt:lpstr>'様式9-① 勤務表'!Print_Titles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神原　雄一</cp:lastModifiedBy>
  <cp:lastPrinted>2026-03-07T07:45:11Z</cp:lastPrinted>
  <dcterms:created xsi:type="dcterms:W3CDTF">2020-01-28T01:12:50Z</dcterms:created>
  <dcterms:modified xsi:type="dcterms:W3CDTF">2026-03-20T05:37:05Z</dcterms:modified>
</cp:coreProperties>
</file>