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35" tabRatio="689"/>
  </bookViews>
  <sheets>
    <sheet name="別紙２－１" sheetId="161" r:id="rId1"/>
  </sheets>
  <definedNames>
    <definedName name="_xlnm.Print_Area" localSheetId="0">'別紙２－１'!$A$1:$L$21</definedName>
  </definedNames>
  <calcPr calcId="162913"/>
</workbook>
</file>

<file path=xl/calcChain.xml><?xml version="1.0" encoding="utf-8"?>
<calcChain xmlns="http://schemas.openxmlformats.org/spreadsheetml/2006/main">
  <c r="L17" i="161" l="1"/>
  <c r="K17" i="161"/>
  <c r="L16" i="161"/>
  <c r="K16" i="161"/>
  <c r="L15" i="161"/>
  <c r="K15" i="161"/>
  <c r="L14" i="161"/>
  <c r="K14" i="161"/>
  <c r="L13" i="161"/>
  <c r="K13" i="161"/>
  <c r="L12" i="161"/>
  <c r="K12" i="161"/>
  <c r="L11" i="161"/>
  <c r="K11" i="161"/>
  <c r="J17" i="161"/>
  <c r="J16" i="161"/>
  <c r="J15" i="161"/>
  <c r="J14" i="161"/>
  <c r="J13" i="161"/>
  <c r="J12" i="161"/>
  <c r="J11" i="161"/>
  <c r="J10" i="161"/>
  <c r="F10" i="161" l="1"/>
  <c r="G10" i="161" l="1"/>
  <c r="F11" i="161"/>
  <c r="G11" i="161"/>
  <c r="H11" i="161" s="1"/>
  <c r="F12" i="161"/>
  <c r="G12" i="161"/>
  <c r="F13" i="161"/>
  <c r="G13" i="161"/>
  <c r="F14" i="161"/>
  <c r="G14" i="161"/>
  <c r="H14" i="161" s="1"/>
  <c r="F15" i="161"/>
  <c r="G15" i="161"/>
  <c r="H15" i="161" s="1"/>
  <c r="F16" i="161"/>
  <c r="G16" i="161"/>
  <c r="F17" i="161"/>
  <c r="G17" i="161"/>
  <c r="H17" i="161" s="1"/>
  <c r="H13" i="161" l="1"/>
  <c r="H16" i="161"/>
  <c r="H12" i="161"/>
  <c r="H10" i="161"/>
  <c r="L10" i="161" s="1"/>
  <c r="K10" i="161" l="1"/>
  <c r="L18" i="161" s="1"/>
  <c r="K18" i="161" l="1"/>
</calcChain>
</file>

<file path=xl/sharedStrings.xml><?xml version="1.0" encoding="utf-8"?>
<sst xmlns="http://schemas.openxmlformats.org/spreadsheetml/2006/main" count="34" uniqueCount="34">
  <si>
    <t>（注１）</t>
    <rPh sb="1" eb="2">
      <t>チュウ</t>
    </rPh>
    <phoneticPr fontId="2"/>
  </si>
  <si>
    <t>（注２）</t>
    <rPh sb="1" eb="2">
      <t>チュウ</t>
    </rPh>
    <phoneticPr fontId="2"/>
  </si>
  <si>
    <t>（単位：円）</t>
    <rPh sb="1" eb="3">
      <t>タンイ</t>
    </rPh>
    <rPh sb="4" eb="5">
      <t>エン</t>
    </rPh>
    <phoneticPr fontId="2"/>
  </si>
  <si>
    <t>導入機器名</t>
    <rPh sb="0" eb="2">
      <t>ドウニュウ</t>
    </rPh>
    <rPh sb="2" eb="4">
      <t>キキ</t>
    </rPh>
    <rPh sb="4" eb="5">
      <t>メイ</t>
    </rPh>
    <phoneticPr fontId="2"/>
  </si>
  <si>
    <t>合計</t>
    <rPh sb="0" eb="2">
      <t>ゴウケイ</t>
    </rPh>
    <phoneticPr fontId="2"/>
  </si>
  <si>
    <t>介護ロボット等の種別
（Ａ）</t>
    <rPh sb="0" eb="2">
      <t>カイゴ</t>
    </rPh>
    <rPh sb="6" eb="7">
      <t>トウ</t>
    </rPh>
    <rPh sb="8" eb="10">
      <t>シュベツ</t>
    </rPh>
    <phoneticPr fontId="2"/>
  </si>
  <si>
    <t>導入台数
（Ｃ）</t>
    <rPh sb="0" eb="2">
      <t>ドウニュウ</t>
    </rPh>
    <rPh sb="2" eb="4">
      <t>ダイスウ</t>
    </rPh>
    <phoneticPr fontId="2"/>
  </si>
  <si>
    <t>法人名：</t>
    <rPh sb="0" eb="2">
      <t>ホウジン</t>
    </rPh>
    <rPh sb="2" eb="3">
      <t>メイ</t>
    </rPh>
    <phoneticPr fontId="2"/>
  </si>
  <si>
    <t>１　経費所要額調書</t>
    <rPh sb="2" eb="4">
      <t>ケイヒ</t>
    </rPh>
    <rPh sb="4" eb="7">
      <t>ショヨウガク</t>
    </rPh>
    <rPh sb="7" eb="9">
      <t>チョウショ</t>
    </rPh>
    <phoneticPr fontId="2"/>
  </si>
  <si>
    <t>施設・事業所名：</t>
    <rPh sb="0" eb="2">
      <t>シセツ</t>
    </rPh>
    <rPh sb="3" eb="6">
      <t>ジギョウショ</t>
    </rPh>
    <rPh sb="6" eb="7">
      <t>メイ</t>
    </rPh>
    <phoneticPr fontId="2"/>
  </si>
  <si>
    <t>機器をリース等により導入する場合、リース等に要する料金を「Ｂ」欄に記載すること。</t>
    <rPh sb="0" eb="2">
      <t>キキ</t>
    </rPh>
    <rPh sb="6" eb="7">
      <t>トウ</t>
    </rPh>
    <rPh sb="10" eb="12">
      <t>ドウニュウ</t>
    </rPh>
    <rPh sb="14" eb="16">
      <t>バアイ</t>
    </rPh>
    <rPh sb="20" eb="21">
      <t>トウ</t>
    </rPh>
    <rPh sb="22" eb="23">
      <t>ヨウ</t>
    </rPh>
    <rPh sb="25" eb="27">
      <t>リョウキン</t>
    </rPh>
    <rPh sb="31" eb="32">
      <t>ラン</t>
    </rPh>
    <rPh sb="33" eb="35">
      <t>キサイ</t>
    </rPh>
    <phoneticPr fontId="2"/>
  </si>
  <si>
    <t>施設・事業所種別：</t>
    <rPh sb="0" eb="2">
      <t>シセツ</t>
    </rPh>
    <rPh sb="3" eb="6">
      <t>ジギョウショ</t>
    </rPh>
    <rPh sb="6" eb="8">
      <t>シュベツ</t>
    </rPh>
    <phoneticPr fontId="2"/>
  </si>
  <si>
    <t>（注３）</t>
    <rPh sb="1" eb="2">
      <t>チュウ</t>
    </rPh>
    <phoneticPr fontId="2"/>
  </si>
  <si>
    <t>「Ａ」欄は、「移乗介護」、「移動支援」、「排泄支援」、「見守り・コミュニケーション」、「入浴支援」から選択すること。</t>
    <rPh sb="3" eb="4">
      <t>ラン</t>
    </rPh>
    <rPh sb="7" eb="9">
      <t>イジョウ</t>
    </rPh>
    <rPh sb="9" eb="11">
      <t>カイゴ</t>
    </rPh>
    <rPh sb="14" eb="16">
      <t>イドウ</t>
    </rPh>
    <rPh sb="16" eb="18">
      <t>シエン</t>
    </rPh>
    <rPh sb="21" eb="23">
      <t>ハイセツ</t>
    </rPh>
    <rPh sb="23" eb="25">
      <t>シエン</t>
    </rPh>
    <rPh sb="28" eb="30">
      <t>ミマモ</t>
    </rPh>
    <rPh sb="44" eb="46">
      <t>ニュウヨク</t>
    </rPh>
    <rPh sb="46" eb="48">
      <t>シエン</t>
    </rPh>
    <rPh sb="51" eb="53">
      <t>センタク</t>
    </rPh>
    <phoneticPr fontId="2"/>
  </si>
  <si>
    <t>介護ロボット等の種別</t>
    <phoneticPr fontId="2"/>
  </si>
  <si>
    <t>移乗介護</t>
    <rPh sb="0" eb="2">
      <t>イジョウ</t>
    </rPh>
    <rPh sb="2" eb="4">
      <t>カイゴ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</si>
  <si>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</si>
  <si>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</si>
  <si>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見守り・コミュニケーション</t>
    <rPh sb="0" eb="2">
      <t>ミマモ</t>
    </rPh>
    <phoneticPr fontId="2"/>
  </si>
  <si>
    <t>入浴支援</t>
    <rPh sb="0" eb="2">
      <t>ニュウヨク</t>
    </rPh>
    <rPh sb="2" eb="4">
      <t>シエン</t>
    </rPh>
    <phoneticPr fontId="2"/>
  </si>
  <si>
    <t>上限額</t>
    <rPh sb="0" eb="3">
      <t>ジョウゲンガク</t>
    </rPh>
    <phoneticPr fontId="2"/>
  </si>
  <si>
    <t>１台当たりの上限額
（30万円又は100万円以内）
（Ｆ）</t>
    <rPh sb="1" eb="2">
      <t>ダイ</t>
    </rPh>
    <rPh sb="2" eb="3">
      <t>ア</t>
    </rPh>
    <rPh sb="6" eb="8">
      <t>ジョウゲン</t>
    </rPh>
    <rPh sb="8" eb="9">
      <t>ガク</t>
    </rPh>
    <rPh sb="13" eb="15">
      <t>マンエン</t>
    </rPh>
    <rPh sb="15" eb="16">
      <t>マタ</t>
    </rPh>
    <rPh sb="20" eb="22">
      <t>マンエン</t>
    </rPh>
    <rPh sb="22" eb="24">
      <t>イナイ</t>
    </rPh>
    <phoneticPr fontId="2"/>
  </si>
  <si>
    <t>１台当たりの導入経費
（Ｅ＝Ｂ＋Ｄ／Ｃ）</t>
    <rPh sb="1" eb="2">
      <t>ダイ</t>
    </rPh>
    <rPh sb="2" eb="3">
      <t>ア</t>
    </rPh>
    <rPh sb="6" eb="8">
      <t>ドウニュウ</t>
    </rPh>
    <rPh sb="8" eb="10">
      <t>ケイヒ</t>
    </rPh>
    <phoneticPr fontId="2"/>
  </si>
  <si>
    <t>「Ｅ」欄は、千円未満切り捨てること。なお、１台当たりの導入経費（「Ｂ」欄に「Ｄ」欄／「Ｃ」欄（１台当たりの初期設定に要する費用）を合計した額）が、10万円未満となる場合は「０」となるためご留意ください。</t>
    <rPh sb="3" eb="4">
      <t>ラン</t>
    </rPh>
    <rPh sb="6" eb="8">
      <t>センエン</t>
    </rPh>
    <rPh sb="8" eb="10">
      <t>ミマン</t>
    </rPh>
    <rPh sb="10" eb="11">
      <t>キ</t>
    </rPh>
    <rPh sb="12" eb="13">
      <t>ス</t>
    </rPh>
    <rPh sb="22" eb="23">
      <t>ダイ</t>
    </rPh>
    <rPh sb="23" eb="24">
      <t>ア</t>
    </rPh>
    <rPh sb="27" eb="29">
      <t>ドウニュウ</t>
    </rPh>
    <rPh sb="29" eb="31">
      <t>ケイヒ</t>
    </rPh>
    <rPh sb="35" eb="36">
      <t>ラン</t>
    </rPh>
    <rPh sb="40" eb="41">
      <t>ラン</t>
    </rPh>
    <rPh sb="45" eb="46">
      <t>ラン</t>
    </rPh>
    <rPh sb="48" eb="49">
      <t>ダイ</t>
    </rPh>
    <rPh sb="49" eb="50">
      <t>ア</t>
    </rPh>
    <rPh sb="53" eb="55">
      <t>ショキ</t>
    </rPh>
    <rPh sb="55" eb="57">
      <t>セッテイ</t>
    </rPh>
    <rPh sb="58" eb="59">
      <t>ヨウ</t>
    </rPh>
    <rPh sb="61" eb="63">
      <t>ヒヨウ</t>
    </rPh>
    <rPh sb="65" eb="67">
      <t>ゴウケイ</t>
    </rPh>
    <rPh sb="69" eb="70">
      <t>ガク</t>
    </rPh>
    <rPh sb="76" eb="77">
      <t>エン</t>
    </rPh>
    <rPh sb="77" eb="79">
      <t>ミマン</t>
    </rPh>
    <rPh sb="82" eb="84">
      <t>バアイ</t>
    </rPh>
    <rPh sb="94" eb="96">
      <t>リュウイ</t>
    </rPh>
    <phoneticPr fontId="2"/>
  </si>
  <si>
    <t>１台当たりの金額の選定額
（ＥとＦを比較し少ない方）
（Ｇ）</t>
    <rPh sb="1" eb="2">
      <t>ダイ</t>
    </rPh>
    <rPh sb="2" eb="3">
      <t>ア</t>
    </rPh>
    <rPh sb="6" eb="8">
      <t>キンガク</t>
    </rPh>
    <rPh sb="9" eb="11">
      <t>センテイ</t>
    </rPh>
    <rPh sb="11" eb="12">
      <t>ガク</t>
    </rPh>
    <rPh sb="18" eb="20">
      <t>ヒカク</t>
    </rPh>
    <rPh sb="21" eb="22">
      <t>スク</t>
    </rPh>
    <rPh sb="24" eb="25">
      <t>ホウ</t>
    </rPh>
    <phoneticPr fontId="2"/>
  </si>
  <si>
    <t>１台当たりの
機器購入価格
（Ｂ）</t>
    <rPh sb="1" eb="2">
      <t>ダイ</t>
    </rPh>
    <rPh sb="2" eb="3">
      <t>ア</t>
    </rPh>
    <rPh sb="7" eb="9">
      <t>キキ</t>
    </rPh>
    <rPh sb="9" eb="11">
      <t>コウニュウ</t>
    </rPh>
    <rPh sb="11" eb="13">
      <t>カカク</t>
    </rPh>
    <phoneticPr fontId="2"/>
  </si>
  <si>
    <t>別紙２－１</t>
    <rPh sb="0" eb="2">
      <t>ベッシ</t>
    </rPh>
    <phoneticPr fontId="2"/>
  </si>
  <si>
    <t>初期設定に
要する費用
（Ｄ）</t>
    <rPh sb="0" eb="2">
      <t>ショキ</t>
    </rPh>
    <rPh sb="2" eb="4">
      <t>セッテイ</t>
    </rPh>
    <rPh sb="6" eb="7">
      <t>ヨウ</t>
    </rPh>
    <rPh sb="9" eb="11">
      <t>ヒヨウ</t>
    </rPh>
    <phoneticPr fontId="2"/>
  </si>
  <si>
    <t>通信環境整備に係る費用
（H)</t>
    <rPh sb="0" eb="2">
      <t>ツウシン</t>
    </rPh>
    <rPh sb="2" eb="4">
      <t>カンキョウ</t>
    </rPh>
    <rPh sb="4" eb="6">
      <t>セイビ</t>
    </rPh>
    <rPh sb="7" eb="8">
      <t>カカ</t>
    </rPh>
    <rPh sb="9" eb="11">
      <t>ヒヨウ</t>
    </rPh>
    <phoneticPr fontId="2"/>
  </si>
  <si>
    <t>通信環境整備に係る費用
（介護ロボット等の種別（A)が「見守り・コミュニケーション支援」に限る)</t>
    <phoneticPr fontId="2"/>
  </si>
  <si>
    <t>所要額
（J＝Ｃ×Ｇ+Ｉ）</t>
    <rPh sb="0" eb="3">
      <t>ショヨウガク</t>
    </rPh>
    <phoneticPr fontId="2"/>
  </si>
  <si>
    <t>１事業所当たりの金額の選定額
（Hと基準額750万円を比較し少ない方）
（Ｉ）</t>
    <rPh sb="1" eb="4">
      <t>ジギョウショ</t>
    </rPh>
    <rPh sb="4" eb="5">
      <t>ア</t>
    </rPh>
    <rPh sb="8" eb="10">
      <t>キンガク</t>
    </rPh>
    <rPh sb="11" eb="13">
      <t>センテイ</t>
    </rPh>
    <rPh sb="13" eb="14">
      <t>ガク</t>
    </rPh>
    <rPh sb="18" eb="21">
      <t>キジュンガク</t>
    </rPh>
    <rPh sb="24" eb="26">
      <t>マンエン</t>
    </rPh>
    <rPh sb="27" eb="29">
      <t>ヒカク</t>
    </rPh>
    <rPh sb="30" eb="31">
      <t>スク</t>
    </rPh>
    <rPh sb="33" eb="34">
      <t>ホウ</t>
    </rPh>
    <phoneticPr fontId="2"/>
  </si>
  <si>
    <t>補助協議額
（K＝C×G×補助率3/4+Ｉ×補助率3/4）</t>
    <rPh sb="0" eb="2">
      <t>ホジョ</t>
    </rPh>
    <rPh sb="2" eb="5">
      <t>キョウギガク</t>
    </rPh>
    <rPh sb="13" eb="16">
      <t>ホジョリツ</t>
    </rPh>
    <rPh sb="22" eb="25">
      <t>ホジョリツ</t>
    </rPh>
    <phoneticPr fontId="2"/>
  </si>
  <si>
    <t>障害福祉分野における介護ロボット等導入計画書（令和７年度実施予定分）</t>
    <rPh sb="0" eb="2">
      <t>ショウガイ</t>
    </rPh>
    <rPh sb="2" eb="4">
      <t>フクシ</t>
    </rPh>
    <rPh sb="4" eb="6">
      <t>ブンヤ</t>
    </rPh>
    <rPh sb="10" eb="12">
      <t>カイゴ</t>
    </rPh>
    <rPh sb="16" eb="17">
      <t>トウ</t>
    </rPh>
    <rPh sb="17" eb="19">
      <t>ドウニュウ</t>
    </rPh>
    <rPh sb="19" eb="22">
      <t>ケイカクショ</t>
    </rPh>
    <rPh sb="23" eb="25">
      <t>レイワ</t>
    </rPh>
    <rPh sb="26" eb="28">
      <t>ネンド</t>
    </rPh>
    <rPh sb="28" eb="32">
      <t>ジッシヨテイ</t>
    </rPh>
    <rPh sb="32" eb="3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</si>
</sst>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20651875362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0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38" fontId="4" fillId="0" borderId="3" xfId="34" applyFont="1" applyFill="1" applyBorder="1" applyAlignment="1">
      <alignment horizontal="right" vertical="center"/>
    </xf>
    <xf numFmtId="38" fontId="6" fillId="0" borderId="1" xfId="34" applyFont="1" applyBorder="1" applyAlignment="1">
      <alignment vertical="center" shrinkToFit="1"/>
    </xf>
    <xf numFmtId="38" fontId="6" fillId="0" borderId="4" xfId="34" applyFont="1" applyBorder="1" applyAlignment="1">
      <alignment vertical="center" shrinkToFit="1"/>
    </xf>
    <xf numFmtId="38" fontId="4" fillId="0" borderId="3" xfId="34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8" fontId="4" fillId="0" borderId="2" xfId="34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38" fontId="0" fillId="0" borderId="0" xfId="34" applyFont="1" applyAlignment="1">
      <alignment vertical="center"/>
    </xf>
    <xf numFmtId="38" fontId="6" fillId="33" borderId="4" xfId="34" applyFont="1" applyFill="1" applyBorder="1" applyAlignment="1">
      <alignment vertical="center" shrinkToFit="1"/>
    </xf>
    <xf numFmtId="38" fontId="4" fillId="33" borderId="2" xfId="34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 shrinkToFit="1"/>
    </xf>
    <xf numFmtId="38" fontId="6" fillId="0" borderId="4" xfId="34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30"/>
  <sheetViews>
    <sheetView showGridLines="0" tabSelected="1" zoomScale="90" zoomScaleNormal="90" zoomScaleSheetLayoutView="70" workbookViewId="0">
      <selection activeCell="A3" sqref="A3"/>
    </sheetView>
  </sheetViews>
  <sheetFormatPr defaultColWidth="8" defaultRowHeight="14.25" x14ac:dyDescent="0.15"/>
  <cols>
    <col min="1" max="2" width="25.625" style="3" customWidth="1"/>
    <col min="3" max="3" width="17.125" style="3" bestFit="1" customWidth="1"/>
    <col min="4" max="4" width="11.75" style="3" bestFit="1" customWidth="1"/>
    <col min="5" max="5" width="17.5" style="3" customWidth="1"/>
    <col min="6" max="6" width="22.375" style="3" customWidth="1"/>
    <col min="7" max="7" width="23.5" style="3" customWidth="1"/>
    <col min="8" max="8" width="25.625" style="3" customWidth="1"/>
    <col min="9" max="9" width="23.375" style="3" customWidth="1"/>
    <col min="10" max="10" width="24.25" style="3" customWidth="1"/>
    <col min="11" max="12" width="26.5" style="3" customWidth="1"/>
    <col min="13" max="19" width="8" style="1"/>
    <col min="20" max="21" width="0" style="1" hidden="1" customWidth="1"/>
    <col min="22" max="26" width="8" style="1" hidden="1" customWidth="1"/>
    <col min="27" max="16384" width="8" style="1"/>
  </cols>
  <sheetData>
    <row r="1" spans="1:24" ht="30" customHeight="1" x14ac:dyDescent="0.15">
      <c r="A1" s="12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4" ht="30" customHeight="1" x14ac:dyDescent="0.15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24" ht="30" customHeight="1" x14ac:dyDescent="0.15">
      <c r="A3" s="10"/>
      <c r="B3" s="10"/>
      <c r="C3" s="10"/>
      <c r="D3" s="10"/>
      <c r="E3" s="13"/>
      <c r="F3" s="13"/>
      <c r="H3" s="13"/>
      <c r="I3" s="13"/>
      <c r="J3" s="13" t="s">
        <v>7</v>
      </c>
      <c r="K3" s="34"/>
      <c r="L3" s="34"/>
    </row>
    <row r="4" spans="1:24" ht="30" customHeight="1" x14ac:dyDescent="0.15">
      <c r="A4" s="10"/>
      <c r="B4" s="10"/>
      <c r="C4" s="10"/>
      <c r="D4" s="10"/>
      <c r="E4" s="13"/>
      <c r="F4" s="13"/>
      <c r="H4" s="13"/>
      <c r="I4" s="13"/>
      <c r="J4" s="13" t="s">
        <v>11</v>
      </c>
      <c r="K4" s="34"/>
      <c r="L4" s="34"/>
    </row>
    <row r="5" spans="1:24" ht="30" customHeight="1" x14ac:dyDescent="0.15">
      <c r="A5" s="1"/>
      <c r="B5" s="10"/>
      <c r="C5" s="10"/>
      <c r="D5" s="10"/>
      <c r="E5" s="13"/>
      <c r="F5" s="13"/>
      <c r="H5" s="13"/>
      <c r="I5" s="13"/>
      <c r="J5" s="13" t="s">
        <v>9</v>
      </c>
      <c r="K5" s="34"/>
      <c r="L5" s="34"/>
    </row>
    <row r="6" spans="1:24" ht="30" customHeight="1" x14ac:dyDescent="0.15">
      <c r="A6" s="14" t="s">
        <v>8</v>
      </c>
      <c r="B6" s="1"/>
      <c r="C6" s="10"/>
      <c r="D6" s="10"/>
      <c r="E6" s="10"/>
      <c r="F6" s="10"/>
      <c r="G6" s="10"/>
      <c r="H6" s="10"/>
      <c r="I6" s="10"/>
      <c r="J6" s="10"/>
      <c r="K6" s="1"/>
      <c r="L6" s="1"/>
    </row>
    <row r="7" spans="1:24" ht="30" customHeight="1" x14ac:dyDescent="0.2">
      <c r="A7" s="1"/>
      <c r="B7" s="1"/>
      <c r="C7" s="22"/>
      <c r="D7" s="22"/>
      <c r="E7" s="22"/>
      <c r="F7" s="22"/>
      <c r="G7" s="22"/>
      <c r="K7" s="23"/>
      <c r="L7" s="23" t="s">
        <v>2</v>
      </c>
    </row>
    <row r="8" spans="1:24" ht="55.5" customHeight="1" x14ac:dyDescent="0.15">
      <c r="A8" s="30" t="s">
        <v>3</v>
      </c>
      <c r="B8" s="32" t="s">
        <v>5</v>
      </c>
      <c r="C8" s="26" t="s">
        <v>25</v>
      </c>
      <c r="D8" s="27" t="s">
        <v>6</v>
      </c>
      <c r="E8" s="27" t="s">
        <v>27</v>
      </c>
      <c r="F8" s="27" t="s">
        <v>22</v>
      </c>
      <c r="G8" s="27" t="s">
        <v>21</v>
      </c>
      <c r="H8" s="27" t="s">
        <v>24</v>
      </c>
      <c r="I8" s="28" t="s">
        <v>29</v>
      </c>
      <c r="J8" s="28"/>
      <c r="K8" s="29" t="s">
        <v>30</v>
      </c>
      <c r="L8" s="29" t="s">
        <v>32</v>
      </c>
    </row>
    <row r="9" spans="1:24" ht="110.25" customHeight="1" x14ac:dyDescent="0.15">
      <c r="A9" s="31"/>
      <c r="B9" s="33"/>
      <c r="C9" s="26"/>
      <c r="D9" s="27"/>
      <c r="E9" s="27"/>
      <c r="F9" s="27"/>
      <c r="G9" s="27"/>
      <c r="H9" s="27"/>
      <c r="I9" s="20" t="s">
        <v>28</v>
      </c>
      <c r="J9" s="16" t="s">
        <v>31</v>
      </c>
      <c r="K9" s="29"/>
      <c r="L9" s="29"/>
    </row>
    <row r="10" spans="1:24" ht="45" customHeight="1" x14ac:dyDescent="0.15">
      <c r="A10" s="11"/>
      <c r="B10" s="11"/>
      <c r="C10" s="7"/>
      <c r="D10" s="8"/>
      <c r="E10" s="8"/>
      <c r="F10" s="18" t="str">
        <f>IFERROR(IF(C10+E10/D10&gt;=100000,ROUNDDOWN(C10+E10/D10,-3),0),"")</f>
        <v/>
      </c>
      <c r="G10" s="18" t="str">
        <f>IFERROR(VLOOKUP('別紙２－１'!$B10,$W$14:$X$18,2,FALSE),"")</f>
        <v/>
      </c>
      <c r="H10" s="18">
        <f t="shared" ref="H10:H17" si="0">MIN(F10:G10)</f>
        <v>0</v>
      </c>
      <c r="I10" s="21"/>
      <c r="J10" s="18">
        <f>IF(I10&lt;=750000,I10,750000)</f>
        <v>0</v>
      </c>
      <c r="K10" s="18">
        <f>IFERROR(IF(D10*H10&gt;=100000,D10*H10+J10,0),"")</f>
        <v>0</v>
      </c>
      <c r="L10" s="18">
        <f>ROUNDDOWN(D10*H10*3/4,-3)+ROUNDDOWN(J10*3/4,0)</f>
        <v>0</v>
      </c>
      <c r="W10" t="s">
        <v>14</v>
      </c>
      <c r="X10" t="s">
        <v>20</v>
      </c>
    </row>
    <row r="11" spans="1:24" ht="45" customHeight="1" x14ac:dyDescent="0.15">
      <c r="A11" s="11"/>
      <c r="B11" s="11"/>
      <c r="C11" s="7"/>
      <c r="D11" s="8"/>
      <c r="E11" s="8"/>
      <c r="F11" s="18" t="str">
        <f t="shared" ref="F11:F17" si="1">IFERROR(IF(C11+E11/D11&gt;=100000,ROUNDDOWN(C11+E11/D11,-3),0),"")</f>
        <v/>
      </c>
      <c r="G11" s="18" t="str">
        <f>IFERROR(VLOOKUP('別紙２－１'!$B11,$W$14:$X$18,2,FALSE),"")</f>
        <v/>
      </c>
      <c r="H11" s="18">
        <f t="shared" si="0"/>
        <v>0</v>
      </c>
      <c r="I11" s="21"/>
      <c r="J11" s="18">
        <f t="shared" ref="J11:J17" si="2">IF(I11&lt;=750000,I11,750000)</f>
        <v>0</v>
      </c>
      <c r="K11" s="18">
        <f t="shared" ref="K11:K17" si="3">IFERROR(IF(D11*H11&gt;=100000,D11*H11+J11,0),"")</f>
        <v>0</v>
      </c>
      <c r="L11" s="18">
        <f t="shared" ref="L11:L17" si="4">ROUNDDOWN(D11*H11*3/4,-3)+ROUNDDOWN(J11*3/4,0)</f>
        <v>0</v>
      </c>
      <c r="W11"/>
      <c r="X11"/>
    </row>
    <row r="12" spans="1:24" ht="45" customHeight="1" x14ac:dyDescent="0.15">
      <c r="A12" s="11"/>
      <c r="B12" s="11"/>
      <c r="C12" s="7"/>
      <c r="D12" s="8"/>
      <c r="E12" s="8"/>
      <c r="F12" s="18" t="str">
        <f t="shared" si="1"/>
        <v/>
      </c>
      <c r="G12" s="18" t="str">
        <f>IFERROR(VLOOKUP('別紙２－１'!$B12,$W$14:$X$18,2,FALSE),"")</f>
        <v/>
      </c>
      <c r="H12" s="18">
        <f t="shared" si="0"/>
        <v>0</v>
      </c>
      <c r="I12" s="21"/>
      <c r="J12" s="18">
        <f t="shared" si="2"/>
        <v>0</v>
      </c>
      <c r="K12" s="18">
        <f t="shared" si="3"/>
        <v>0</v>
      </c>
      <c r="L12" s="18">
        <f t="shared" si="4"/>
        <v>0</v>
      </c>
      <c r="W12"/>
      <c r="X12"/>
    </row>
    <row r="13" spans="1:24" ht="45" customHeight="1" x14ac:dyDescent="0.15">
      <c r="A13" s="11"/>
      <c r="B13" s="11"/>
      <c r="C13" s="7"/>
      <c r="D13" s="8"/>
      <c r="E13" s="8"/>
      <c r="F13" s="18" t="str">
        <f t="shared" si="1"/>
        <v/>
      </c>
      <c r="G13" s="18" t="str">
        <f>IFERROR(VLOOKUP('別紙２－１'!$B13,$W$14:$X$18,2,FALSE),"")</f>
        <v/>
      </c>
      <c r="H13" s="18">
        <f t="shared" si="0"/>
        <v>0</v>
      </c>
      <c r="I13" s="21"/>
      <c r="J13" s="18">
        <f t="shared" si="2"/>
        <v>0</v>
      </c>
      <c r="K13" s="18">
        <f t="shared" si="3"/>
        <v>0</v>
      </c>
      <c r="L13" s="18">
        <f t="shared" si="4"/>
        <v>0</v>
      </c>
      <c r="W13"/>
      <c r="X13"/>
    </row>
    <row r="14" spans="1:24" ht="45" customHeight="1" x14ac:dyDescent="0.15">
      <c r="A14" s="5"/>
      <c r="B14" s="11"/>
      <c r="C14" s="7"/>
      <c r="D14" s="8"/>
      <c r="E14" s="8"/>
      <c r="F14" s="18" t="str">
        <f t="shared" si="1"/>
        <v/>
      </c>
      <c r="G14" s="18" t="str">
        <f>IFERROR(VLOOKUP('別紙２－１'!$B14,$W$14:$X$18,2,FALSE),"")</f>
        <v/>
      </c>
      <c r="H14" s="18">
        <f t="shared" si="0"/>
        <v>0</v>
      </c>
      <c r="I14" s="21"/>
      <c r="J14" s="18">
        <f t="shared" si="2"/>
        <v>0</v>
      </c>
      <c r="K14" s="18">
        <f t="shared" si="3"/>
        <v>0</v>
      </c>
      <c r="L14" s="18">
        <f t="shared" si="4"/>
        <v>0</v>
      </c>
      <c r="W14" t="s">
        <v>15</v>
      </c>
      <c r="X14" s="17">
        <v>1000000</v>
      </c>
    </row>
    <row r="15" spans="1:24" ht="45" customHeight="1" x14ac:dyDescent="0.15">
      <c r="A15" s="5"/>
      <c r="B15" s="11"/>
      <c r="C15" s="7"/>
      <c r="D15" s="8"/>
      <c r="E15" s="8"/>
      <c r="F15" s="18" t="str">
        <f t="shared" si="1"/>
        <v/>
      </c>
      <c r="G15" s="18" t="str">
        <f>IFERROR(VLOOKUP('別紙２－１'!$B15,$W$14:$X$18,2,FALSE),"")</f>
        <v/>
      </c>
      <c r="H15" s="18">
        <f t="shared" si="0"/>
        <v>0</v>
      </c>
      <c r="I15" s="21"/>
      <c r="J15" s="18">
        <f t="shared" si="2"/>
        <v>0</v>
      </c>
      <c r="K15" s="18">
        <f t="shared" si="3"/>
        <v>0</v>
      </c>
      <c r="L15" s="18">
        <f t="shared" si="4"/>
        <v>0</v>
      </c>
      <c r="W15" t="s">
        <v>16</v>
      </c>
      <c r="X15" s="17">
        <v>300000</v>
      </c>
    </row>
    <row r="16" spans="1:24" ht="45" customHeight="1" x14ac:dyDescent="0.15">
      <c r="A16" s="5"/>
      <c r="B16" s="11"/>
      <c r="C16" s="7"/>
      <c r="D16" s="8"/>
      <c r="E16" s="8"/>
      <c r="F16" s="18" t="str">
        <f t="shared" si="1"/>
        <v/>
      </c>
      <c r="G16" s="18" t="str">
        <f>IFERROR(VLOOKUP('別紙２－１'!$B16,$W$14:$X$18,2,FALSE),"")</f>
        <v/>
      </c>
      <c r="H16" s="18">
        <f t="shared" si="0"/>
        <v>0</v>
      </c>
      <c r="I16" s="21"/>
      <c r="J16" s="18">
        <f t="shared" si="2"/>
        <v>0</v>
      </c>
      <c r="K16" s="18">
        <f t="shared" si="3"/>
        <v>0</v>
      </c>
      <c r="L16" s="18">
        <f t="shared" si="4"/>
        <v>0</v>
      </c>
      <c r="W16" t="s">
        <v>17</v>
      </c>
      <c r="X16" s="17">
        <v>300000</v>
      </c>
    </row>
    <row r="17" spans="1:24" ht="45" customHeight="1" x14ac:dyDescent="0.15">
      <c r="A17" s="5"/>
      <c r="B17" s="11"/>
      <c r="C17" s="7"/>
      <c r="D17" s="8"/>
      <c r="E17" s="8"/>
      <c r="F17" s="18" t="str">
        <f t="shared" si="1"/>
        <v/>
      </c>
      <c r="G17" s="18" t="str">
        <f>IFERROR(VLOOKUP('別紙２－１'!$B17,$W$14:$X$18,2,FALSE),"")</f>
        <v/>
      </c>
      <c r="H17" s="18">
        <f t="shared" si="0"/>
        <v>0</v>
      </c>
      <c r="I17" s="21"/>
      <c r="J17" s="18">
        <f t="shared" si="2"/>
        <v>0</v>
      </c>
      <c r="K17" s="18">
        <f t="shared" si="3"/>
        <v>0</v>
      </c>
      <c r="L17" s="18">
        <f t="shared" si="4"/>
        <v>0</v>
      </c>
      <c r="W17" t="s">
        <v>18</v>
      </c>
      <c r="X17" s="17">
        <v>300000</v>
      </c>
    </row>
    <row r="18" spans="1:24" ht="45" customHeight="1" x14ac:dyDescent="0.15">
      <c r="A18" s="15" t="s">
        <v>4</v>
      </c>
      <c r="B18" s="6"/>
      <c r="C18" s="9"/>
      <c r="D18" s="9"/>
      <c r="E18" s="9"/>
      <c r="F18" s="9"/>
      <c r="G18" s="9"/>
      <c r="H18" s="9"/>
      <c r="I18" s="9"/>
      <c r="J18" s="9"/>
      <c r="K18" s="19">
        <f>SUM(K10:K17)</f>
        <v>0</v>
      </c>
      <c r="L18" s="19">
        <f>SUM(L10:L17)</f>
        <v>0</v>
      </c>
      <c r="W18" t="s">
        <v>19</v>
      </c>
      <c r="X18" s="17">
        <v>1000000</v>
      </c>
    </row>
    <row r="19" spans="1:24" ht="20.25" customHeight="1" x14ac:dyDescent="0.15">
      <c r="A19" s="2" t="s">
        <v>0</v>
      </c>
      <c r="B19" s="3" t="s">
        <v>13</v>
      </c>
    </row>
    <row r="20" spans="1:24" ht="20.25" customHeight="1" x14ac:dyDescent="0.15">
      <c r="A20" s="2" t="s">
        <v>1</v>
      </c>
      <c r="B20" s="3" t="s">
        <v>10</v>
      </c>
    </row>
    <row r="21" spans="1:24" ht="20.25" customHeight="1" x14ac:dyDescent="0.15">
      <c r="A21" s="2" t="s">
        <v>12</v>
      </c>
      <c r="B21" s="3" t="s">
        <v>23</v>
      </c>
    </row>
    <row r="22" spans="1:24" ht="45" customHeight="1" x14ac:dyDescent="0.15"/>
    <row r="23" spans="1:24" s="3" customFormat="1" ht="78.75" customHeight="1" x14ac:dyDescent="0.15"/>
    <row r="24" spans="1:24" s="3" customFormat="1" ht="45" customHeight="1" x14ac:dyDescent="0.15"/>
    <row r="25" spans="1:24" s="3" customFormat="1" ht="24.75" customHeight="1" x14ac:dyDescent="0.15"/>
    <row r="26" spans="1:24" s="3" customFormat="1" ht="24.75" customHeight="1" x14ac:dyDescent="0.15"/>
    <row r="27" spans="1:24" s="3" customFormat="1" ht="24.75" customHeight="1" x14ac:dyDescent="0.15"/>
    <row r="28" spans="1:24" s="3" customFormat="1" ht="24.75" customHeight="1" x14ac:dyDescent="0.15"/>
    <row r="29" spans="1:24" s="3" customFormat="1" ht="24.75" customHeight="1" x14ac:dyDescent="0.15"/>
    <row r="30" spans="1:24" s="3" customFormat="1" ht="24.75" customHeight="1" x14ac:dyDescent="0.15"/>
  </sheetData>
  <mergeCells count="15">
    <mergeCell ref="A2:L2"/>
    <mergeCell ref="C8:C9"/>
    <mergeCell ref="D8:D9"/>
    <mergeCell ref="E8:E9"/>
    <mergeCell ref="F8:F9"/>
    <mergeCell ref="G8:G9"/>
    <mergeCell ref="H8:H9"/>
    <mergeCell ref="I8:J8"/>
    <mergeCell ref="K8:K9"/>
    <mergeCell ref="L8:L9"/>
    <mergeCell ref="A8:A9"/>
    <mergeCell ref="B8:B9"/>
    <mergeCell ref="K3:L3"/>
    <mergeCell ref="K4:L4"/>
    <mergeCell ref="K5:L5"/>
  </mergeCells>
  <phoneticPr fontId="2"/>
  <dataValidations count="1">
    <dataValidation type="list" allowBlank="1" showInputMessage="1" showErrorMessage="1" sqref="B10:B17">
      <formula1>"移乗介護,移動支援,排泄支援,見守り・コミュニケーション,入浴支援"</formula1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53" fitToHeight="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別紙２－１</vt:lpstr>
      <vt:lpstr>'別紙２－１'!Print_Area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2017-04-19T11:03:23Z</dcterms:created>
  <dcterms:modified xsi:type="dcterms:W3CDTF">2024-05-31T08:17:01Z</dcterms:modified>
</cp:coreProperties>
</file>