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ogaifukushi\施設事業係\R7\R7_ロボット・ＩＣＴ導入支援\R8実施\01 事前協議受付\ウェルネット用データ\"/>
    </mc:Choice>
  </mc:AlternateContent>
  <bookViews>
    <workbookView xWindow="0" yWindow="0" windowWidth="20490" windowHeight="7035"/>
  </bookViews>
  <sheets>
    <sheet name="別紙2-１-2(2) 介護ロボット等導入支援　総表（間接補助）" sheetId="1" r:id="rId1"/>
  </sheets>
  <definedNames>
    <definedName name="_Order1" hidden="1">255</definedName>
    <definedName name="_Order2" hidden="1">255</definedName>
    <definedName name="_xlnm.Print_Area" localSheetId="0">'別紙2-１-2(2) 介護ロボット等導入支援　総表（間接補助）'!$A$1:$Q$42</definedName>
    <definedName name="グループホーム" localSheetId="0">'別紙2-１-2(2) 介護ロボット等導入支援　総表（間接補助）'!$C$52:$C$58</definedName>
    <definedName name="居宅介護" localSheetId="0">'別紙2-１-2(2) 介護ロボット等導入支援　総表（間接補助）'!$D$52:$D$57</definedName>
    <definedName name="重度障害者等包括支援" localSheetId="0">'別紙2-１-2(2) 介護ロボット等導入支援　総表（間接補助）'!$G$52:$G$57</definedName>
    <definedName name="重度訪問介護" localSheetId="0">'別紙2-１-2(2) 介護ロボット等導入支援　総表（間接補助）'!$E$52:$E$57</definedName>
    <definedName name="障害者支援施設" localSheetId="0">'別紙2-１-2(2) 介護ロボット等導入支援　総表（間接補助）'!$B$52:$B$58</definedName>
    <definedName name="短期入所" localSheetId="0">'別紙2-１-2(2) 介護ロボット等導入支援　総表（間接補助）'!$F$52:$F$57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J7" i="1"/>
  <c r="K6" i="1"/>
  <c r="J6" i="1"/>
  <c r="J5" i="1"/>
  <c r="K5" i="1"/>
  <c r="J29" i="1"/>
  <c r="D29" i="1"/>
  <c r="J28" i="1"/>
  <c r="D28" i="1"/>
  <c r="J27" i="1"/>
  <c r="D27" i="1"/>
  <c r="J26" i="1"/>
  <c r="D26" i="1"/>
  <c r="J25" i="1"/>
  <c r="D25" i="1"/>
  <c r="J24" i="1"/>
  <c r="D24" i="1"/>
  <c r="J23" i="1"/>
  <c r="D23" i="1"/>
  <c r="J22" i="1"/>
  <c r="D22" i="1"/>
  <c r="J21" i="1"/>
  <c r="D21" i="1"/>
  <c r="J20" i="1"/>
  <c r="D20" i="1"/>
  <c r="J19" i="1"/>
  <c r="D19" i="1"/>
  <c r="J18" i="1"/>
  <c r="D18" i="1"/>
  <c r="J17" i="1"/>
  <c r="D17" i="1"/>
  <c r="J16" i="1"/>
  <c r="D16" i="1"/>
  <c r="J15" i="1"/>
  <c r="D15" i="1"/>
  <c r="J14" i="1"/>
  <c r="D14" i="1"/>
  <c r="J13" i="1"/>
  <c r="D13" i="1"/>
  <c r="J12" i="1"/>
  <c r="D12" i="1"/>
  <c r="J11" i="1"/>
  <c r="D11" i="1"/>
  <c r="J10" i="1"/>
  <c r="D10" i="1"/>
  <c r="J9" i="1"/>
  <c r="D9" i="1"/>
  <c r="J8" i="1"/>
  <c r="D8" i="1"/>
  <c r="K15" i="1" a="1"/>
  <c r="K20" i="1" a="1"/>
  <c r="K11" i="1" a="1"/>
  <c r="K10" i="1" a="1"/>
  <c r="K12" i="1" a="1"/>
  <c r="K17" i="1" a="1"/>
  <c r="K26" i="1" a="1"/>
  <c r="K22" i="1" a="1"/>
  <c r="K9" i="1" a="1"/>
  <c r="K25" i="1" a="1"/>
  <c r="K14" i="1" a="1"/>
  <c r="K24" i="1" a="1"/>
  <c r="K29" i="1" a="1"/>
  <c r="K27" i="1" a="1"/>
  <c r="K13" i="1" a="1"/>
  <c r="K16" i="1" a="1"/>
  <c r="K21" i="1" a="1"/>
  <c r="K19" i="1" a="1"/>
  <c r="K8" i="1" a="1"/>
  <c r="K23" i="1" a="1"/>
  <c r="K28" i="1" a="1"/>
  <c r="K18" i="1" a="1"/>
  <c r="L7" i="1" l="1"/>
  <c r="M7" i="1" s="1"/>
  <c r="L6" i="1"/>
  <c r="M6" i="1" s="1"/>
  <c r="N18" i="1"/>
  <c r="O18" i="1" s="1"/>
  <c r="Q18" i="1" s="1"/>
  <c r="N15" i="1"/>
  <c r="O15" i="1" s="1"/>
  <c r="Q15" i="1" s="1"/>
  <c r="N11" i="1"/>
  <c r="O11" i="1" s="1"/>
  <c r="Q11" i="1" s="1"/>
  <c r="N19" i="1"/>
  <c r="O19" i="1" s="1"/>
  <c r="Q19" i="1" s="1"/>
  <c r="N8" i="1"/>
  <c r="O8" i="1" s="1"/>
  <c r="Q8" i="1" s="1"/>
  <c r="N16" i="1"/>
  <c r="O16" i="1" s="1"/>
  <c r="Q16" i="1" s="1"/>
  <c r="N20" i="1"/>
  <c r="O20" i="1" s="1"/>
  <c r="Q20" i="1" s="1"/>
  <c r="N24" i="1"/>
  <c r="O24" i="1" s="1"/>
  <c r="Q24" i="1" s="1"/>
  <c r="N28" i="1"/>
  <c r="O28" i="1" s="1"/>
  <c r="Q28" i="1" s="1"/>
  <c r="N12" i="1"/>
  <c r="O12" i="1" s="1"/>
  <c r="Q12" i="1" s="1"/>
  <c r="N23" i="1"/>
  <c r="O23" i="1" s="1"/>
  <c r="Q23" i="1" s="1"/>
  <c r="N29" i="1"/>
  <c r="O29" i="1" s="1"/>
  <c r="Q29" i="1" s="1"/>
  <c r="K18" i="1"/>
  <c r="L18" i="1" s="1"/>
  <c r="M18" i="1" s="1"/>
  <c r="K11" i="1"/>
  <c r="L11" i="1" s="1"/>
  <c r="M11" i="1" s="1"/>
  <c r="K19" i="1"/>
  <c r="L19" i="1" s="1"/>
  <c r="M19" i="1" s="1"/>
  <c r="P19" i="1" s="1"/>
  <c r="K27" i="1"/>
  <c r="L27" i="1" s="1"/>
  <c r="M27" i="1" s="1"/>
  <c r="K9" i="1"/>
  <c r="L9" i="1" s="1"/>
  <c r="M9" i="1" s="1"/>
  <c r="K17" i="1"/>
  <c r="L17" i="1" s="1"/>
  <c r="M17" i="1" s="1"/>
  <c r="K12" i="1"/>
  <c r="L12" i="1" s="1"/>
  <c r="M12" i="1" s="1"/>
  <c r="K20" i="1"/>
  <c r="L20" i="1" s="1"/>
  <c r="M20" i="1" s="1"/>
  <c r="K28" i="1"/>
  <c r="L28" i="1" s="1"/>
  <c r="M28" i="1" s="1"/>
  <c r="L5" i="1"/>
  <c r="M5" i="1" s="1"/>
  <c r="K13" i="1"/>
  <c r="L13" i="1" s="1"/>
  <c r="M13" i="1" s="1"/>
  <c r="K21" i="1"/>
  <c r="L21" i="1" s="1"/>
  <c r="M21" i="1" s="1"/>
  <c r="K29" i="1"/>
  <c r="L29" i="1" s="1"/>
  <c r="M29" i="1" s="1"/>
  <c r="K14" i="1"/>
  <c r="L14" i="1" s="1"/>
  <c r="M14" i="1" s="1"/>
  <c r="K22" i="1"/>
  <c r="L22" i="1" s="1"/>
  <c r="M22" i="1" s="1"/>
  <c r="K10" i="1"/>
  <c r="L10" i="1" s="1"/>
  <c r="M10" i="1" s="1"/>
  <c r="K15" i="1"/>
  <c r="L15" i="1" s="1"/>
  <c r="M15" i="1" s="1"/>
  <c r="K23" i="1"/>
  <c r="L23" i="1" s="1"/>
  <c r="M23" i="1" s="1"/>
  <c r="K8" i="1"/>
  <c r="L8" i="1" s="1"/>
  <c r="M8" i="1" s="1"/>
  <c r="K16" i="1"/>
  <c r="L16" i="1" s="1"/>
  <c r="M16" i="1" s="1"/>
  <c r="K24" i="1"/>
  <c r="L24" i="1" s="1"/>
  <c r="M24" i="1" s="1"/>
  <c r="K25" i="1"/>
  <c r="L25" i="1" s="1"/>
  <c r="M25" i="1" s="1"/>
  <c r="K26" i="1"/>
  <c r="L26" i="1" s="1"/>
  <c r="M26" i="1" s="1"/>
  <c r="N22" i="1"/>
  <c r="N14" i="1"/>
  <c r="N21" i="1"/>
  <c r="N9" i="1"/>
  <c r="N17" i="1"/>
  <c r="N25" i="1"/>
  <c r="N13" i="1"/>
  <c r="N10" i="1"/>
  <c r="N26" i="1"/>
  <c r="N27" i="1"/>
  <c r="P13" i="1" l="1"/>
  <c r="P15" i="1"/>
  <c r="P28" i="1"/>
  <c r="P18" i="1"/>
  <c r="P12" i="1"/>
  <c r="P10" i="1"/>
  <c r="P8" i="1"/>
  <c r="N6" i="1"/>
  <c r="P23" i="1"/>
  <c r="P11" i="1"/>
  <c r="N7" i="1"/>
  <c r="P29" i="1"/>
  <c r="P25" i="1"/>
  <c r="P22" i="1"/>
  <c r="P20" i="1"/>
  <c r="P24" i="1"/>
  <c r="P14" i="1"/>
  <c r="P16" i="1"/>
  <c r="P17" i="1"/>
  <c r="P26" i="1"/>
  <c r="P9" i="1"/>
  <c r="P21" i="1"/>
  <c r="P27" i="1"/>
  <c r="O26" i="1"/>
  <c r="Q26" i="1" s="1"/>
  <c r="O22" i="1"/>
  <c r="Q22" i="1" s="1"/>
  <c r="O13" i="1"/>
  <c r="Q13" i="1" s="1"/>
  <c r="O17" i="1"/>
  <c r="Q17" i="1" s="1"/>
  <c r="N5" i="1"/>
  <c r="P5" i="1" s="1"/>
  <c r="M30" i="1"/>
  <c r="O25" i="1"/>
  <c r="Q25" i="1" s="1"/>
  <c r="O9" i="1"/>
  <c r="Q9" i="1" s="1"/>
  <c r="O10" i="1"/>
  <c r="Q10" i="1" s="1"/>
  <c r="O21" i="1"/>
  <c r="Q21" i="1" s="1"/>
  <c r="O27" i="1"/>
  <c r="Q27" i="1" s="1"/>
  <c r="O14" i="1"/>
  <c r="Q14" i="1" s="1"/>
  <c r="O7" i="1" l="1"/>
  <c r="P7" i="1"/>
  <c r="Q7" i="1" s="1"/>
  <c r="O6" i="1"/>
  <c r="P6" i="1"/>
  <c r="Q6" i="1" s="1"/>
  <c r="Q5" i="1"/>
  <c r="O5" i="1"/>
  <c r="Q30" i="1" s="1"/>
  <c r="N30" i="1"/>
  <c r="O30" i="1" s="1"/>
  <c r="P30" i="1" l="1"/>
</calcChain>
</file>

<file path=xl/sharedStrings.xml><?xml version="1.0" encoding="utf-8"?>
<sst xmlns="http://schemas.openxmlformats.org/spreadsheetml/2006/main" count="89" uniqueCount="54">
  <si>
    <t>（単位：円）</t>
    <rPh sb="1" eb="3">
      <t>タンイ</t>
    </rPh>
    <rPh sb="4" eb="5">
      <t>エン</t>
    </rPh>
    <phoneticPr fontId="3"/>
  </si>
  <si>
    <t>施設・事業所種別</t>
    <rPh sb="0" eb="2">
      <t>シセツ</t>
    </rPh>
    <rPh sb="3" eb="6">
      <t>ジギョウショ</t>
    </rPh>
    <rPh sb="6" eb="8">
      <t>シュベツ</t>
    </rPh>
    <phoneticPr fontId="3"/>
  </si>
  <si>
    <t>法人名</t>
    <rPh sb="0" eb="2">
      <t>ホウジン</t>
    </rPh>
    <rPh sb="2" eb="3">
      <t>メイ</t>
    </rPh>
    <phoneticPr fontId="3"/>
  </si>
  <si>
    <t>施設・事業所名</t>
    <rPh sb="0" eb="2">
      <t>シセツ</t>
    </rPh>
    <rPh sb="3" eb="6">
      <t>ジギョウショ</t>
    </rPh>
    <rPh sb="6" eb="7">
      <t>メイ</t>
    </rPh>
    <phoneticPr fontId="3"/>
  </si>
  <si>
    <t>法人名＋施設・事業所名</t>
    <rPh sb="0" eb="2">
      <t>ホウジン</t>
    </rPh>
    <rPh sb="2" eb="3">
      <t>メイ</t>
    </rPh>
    <rPh sb="4" eb="6">
      <t>シセツ</t>
    </rPh>
    <rPh sb="7" eb="10">
      <t>ジギョウショ</t>
    </rPh>
    <rPh sb="10" eb="11">
      <t>メイ</t>
    </rPh>
    <phoneticPr fontId="3"/>
  </si>
  <si>
    <t>導入機器名</t>
    <rPh sb="0" eb="2">
      <t>ドウニュウ</t>
    </rPh>
    <rPh sb="2" eb="4">
      <t>キキ</t>
    </rPh>
    <rPh sb="4" eb="5">
      <t>メイ</t>
    </rPh>
    <phoneticPr fontId="3"/>
  </si>
  <si>
    <t>介護ロボット等の種別
（Ａ）</t>
    <rPh sb="0" eb="2">
      <t>カイゴ</t>
    </rPh>
    <rPh sb="6" eb="7">
      <t>トウ</t>
    </rPh>
    <rPh sb="8" eb="10">
      <t>シュベツ</t>
    </rPh>
    <phoneticPr fontId="3"/>
  </si>
  <si>
    <t>１台当たりの
機器購入価格
（Ｂ）</t>
    <rPh sb="1" eb="2">
      <t>ダイ</t>
    </rPh>
    <rPh sb="2" eb="3">
      <t>ア</t>
    </rPh>
    <rPh sb="7" eb="9">
      <t>キキ</t>
    </rPh>
    <rPh sb="9" eb="11">
      <t>コウニュウ</t>
    </rPh>
    <rPh sb="11" eb="13">
      <t>カカク</t>
    </rPh>
    <phoneticPr fontId="3"/>
  </si>
  <si>
    <t>導入台数
（Ｃ）</t>
    <rPh sb="0" eb="2">
      <t>ドウニュウ</t>
    </rPh>
    <rPh sb="2" eb="4">
      <t>ダイスウ</t>
    </rPh>
    <phoneticPr fontId="3"/>
  </si>
  <si>
    <t>初期設定に要する費用
（Ｄ）</t>
    <rPh sb="0" eb="2">
      <t>ショキ</t>
    </rPh>
    <rPh sb="2" eb="4">
      <t>セッテイ</t>
    </rPh>
    <rPh sb="5" eb="6">
      <t>ヨウ</t>
    </rPh>
    <rPh sb="8" eb="10">
      <t>ヒヨウ</t>
    </rPh>
    <phoneticPr fontId="3"/>
  </si>
  <si>
    <t>１台当たりの導入経費
（Ｅ＝Ｂ＋Ｄ／Ｃ）</t>
    <rPh sb="1" eb="2">
      <t>ダイ</t>
    </rPh>
    <rPh sb="2" eb="3">
      <t>ア</t>
    </rPh>
    <rPh sb="6" eb="8">
      <t>ドウニュウ</t>
    </rPh>
    <rPh sb="8" eb="10">
      <t>ケイヒ</t>
    </rPh>
    <phoneticPr fontId="3"/>
  </si>
  <si>
    <t>１台当たりの上限額
（30万円又は100万円以内）
（Ｆ）</t>
    <rPh sb="1" eb="2">
      <t>ダイ</t>
    </rPh>
    <rPh sb="2" eb="3">
      <t>ア</t>
    </rPh>
    <rPh sb="6" eb="8">
      <t>ジョウゲン</t>
    </rPh>
    <rPh sb="8" eb="9">
      <t>ガク</t>
    </rPh>
    <rPh sb="13" eb="15">
      <t>マンエン</t>
    </rPh>
    <rPh sb="15" eb="16">
      <t>マタ</t>
    </rPh>
    <rPh sb="20" eb="22">
      <t>マンエン</t>
    </rPh>
    <rPh sb="22" eb="24">
      <t>イナイ</t>
    </rPh>
    <phoneticPr fontId="3"/>
  </si>
  <si>
    <t>１台当たりの金額の選定額
（ＥとＦを比較し少ない方）
（Ｇ）</t>
    <rPh sb="1" eb="2">
      <t>ダイ</t>
    </rPh>
    <rPh sb="2" eb="3">
      <t>ア</t>
    </rPh>
    <rPh sb="6" eb="8">
      <t>キンガク</t>
    </rPh>
    <rPh sb="9" eb="11">
      <t>センテイ</t>
    </rPh>
    <rPh sb="11" eb="12">
      <t>ガク</t>
    </rPh>
    <rPh sb="18" eb="20">
      <t>ヒカク</t>
    </rPh>
    <rPh sb="21" eb="22">
      <t>スク</t>
    </rPh>
    <rPh sb="24" eb="25">
      <t>ホウ</t>
    </rPh>
    <phoneticPr fontId="3"/>
  </si>
  <si>
    <t>所要額
（Ｈ＝Ｃ×Ｇ）</t>
    <rPh sb="0" eb="3">
      <t>ショヨウガク</t>
    </rPh>
    <phoneticPr fontId="3"/>
  </si>
  <si>
    <t>＜施設・事業所単位＞
対象経費の支出予定額
（Ｉ）</t>
    <rPh sb="1" eb="3">
      <t>シセツ</t>
    </rPh>
    <rPh sb="4" eb="6">
      <t>ジギョウ</t>
    </rPh>
    <rPh sb="6" eb="7">
      <t>ショ</t>
    </rPh>
    <rPh sb="7" eb="9">
      <t>タンイ</t>
    </rPh>
    <rPh sb="11" eb="13">
      <t>タイショウ</t>
    </rPh>
    <rPh sb="13" eb="15">
      <t>ケイヒ</t>
    </rPh>
    <rPh sb="16" eb="18">
      <t>シシュツ</t>
    </rPh>
    <rPh sb="18" eb="20">
      <t>ヨテイ</t>
    </rPh>
    <rPh sb="20" eb="21">
      <t>ガク</t>
    </rPh>
    <phoneticPr fontId="3"/>
  </si>
  <si>
    <t>＜施設・事業所別の補助上限額＞
（障害者支援施設：210万円
グループホーム：150万円
その他事業所：120万円）
（Ｊ）</t>
    <rPh sb="1" eb="3">
      <t>シセツ</t>
    </rPh>
    <rPh sb="4" eb="7">
      <t>ジギョウショ</t>
    </rPh>
    <rPh sb="7" eb="8">
      <t>ベツ</t>
    </rPh>
    <rPh sb="9" eb="11">
      <t>ホジョ</t>
    </rPh>
    <rPh sb="11" eb="14">
      <t>ジョウゲンガク</t>
    </rPh>
    <rPh sb="17" eb="20">
      <t>ショウガイシャ</t>
    </rPh>
    <rPh sb="20" eb="22">
      <t>シエン</t>
    </rPh>
    <rPh sb="22" eb="24">
      <t>シセツ</t>
    </rPh>
    <rPh sb="28" eb="30">
      <t>マンエン</t>
    </rPh>
    <rPh sb="42" eb="44">
      <t>マンエン</t>
    </rPh>
    <rPh sb="47" eb="48">
      <t>タ</t>
    </rPh>
    <rPh sb="48" eb="51">
      <t>ジギョウショ</t>
    </rPh>
    <rPh sb="55" eb="57">
      <t>マンエン</t>
    </rPh>
    <phoneticPr fontId="3"/>
  </si>
  <si>
    <t>＜施設・事業所単位＞
選定額
（K）</t>
    <rPh sb="1" eb="3">
      <t>シセツ</t>
    </rPh>
    <rPh sb="4" eb="7">
      <t>ジギョウショ</t>
    </rPh>
    <rPh sb="7" eb="9">
      <t>タンイ</t>
    </rPh>
    <rPh sb="11" eb="13">
      <t>センテイ</t>
    </rPh>
    <rPh sb="13" eb="14">
      <t>ガク</t>
    </rPh>
    <phoneticPr fontId="3"/>
  </si>
  <si>
    <t>事業所</t>
    <rPh sb="0" eb="3">
      <t>ジギョウショ</t>
    </rPh>
    <phoneticPr fontId="3"/>
  </si>
  <si>
    <t>上限額</t>
    <rPh sb="0" eb="3">
      <t>ジョウゲンガク</t>
    </rPh>
    <phoneticPr fontId="3"/>
  </si>
  <si>
    <t>障害者支援施設</t>
    <rPh sb="0" eb="7">
      <t>ショウガイシャシエンシセツ</t>
    </rPh>
    <phoneticPr fontId="3"/>
  </si>
  <si>
    <t>グループホーム</t>
    <phoneticPr fontId="3"/>
  </si>
  <si>
    <t>居宅介護</t>
    <rPh sb="0" eb="2">
      <t>キョタク</t>
    </rPh>
    <rPh sb="2" eb="4">
      <t>カイゴ</t>
    </rPh>
    <phoneticPr fontId="3"/>
  </si>
  <si>
    <t>重度訪問介護</t>
    <phoneticPr fontId="3"/>
  </si>
  <si>
    <t>短期入所</t>
    <phoneticPr fontId="3"/>
  </si>
  <si>
    <t>重度障害者等包括支援</t>
    <phoneticPr fontId="3"/>
  </si>
  <si>
    <t>合計</t>
    <phoneticPr fontId="3"/>
  </si>
  <si>
    <t>（注１）</t>
    <rPh sb="1" eb="2">
      <t>チュウ</t>
    </rPh>
    <phoneticPr fontId="3"/>
  </si>
  <si>
    <t>「導入機器名」には、補助対象となるロボット機器を記載。それ以外の付属品等は本体機器に含めて記載すること。</t>
    <phoneticPr fontId="3"/>
  </si>
  <si>
    <t>（注２）</t>
    <rPh sb="1" eb="2">
      <t>チュウ</t>
    </rPh>
    <phoneticPr fontId="3"/>
  </si>
  <si>
    <t>「Ａ」欄は、「移乗介護」、「移動支援」、「排泄支援」、「見守り・コミュニケーション」、「入浴支援」、「機能訓練支援」、「栄養管理支援」から選択すること。</t>
    <rPh sb="3" eb="4">
      <t>ラン</t>
    </rPh>
    <rPh sb="7" eb="9">
      <t>イジョウ</t>
    </rPh>
    <rPh sb="9" eb="11">
      <t>カイゴ</t>
    </rPh>
    <rPh sb="14" eb="16">
      <t>イドウ</t>
    </rPh>
    <rPh sb="16" eb="18">
      <t>シエン</t>
    </rPh>
    <rPh sb="21" eb="23">
      <t>ハイセツ</t>
    </rPh>
    <rPh sb="23" eb="25">
      <t>シエン</t>
    </rPh>
    <rPh sb="28" eb="30">
      <t>ミマモ</t>
    </rPh>
    <rPh sb="44" eb="46">
      <t>ニュウヨク</t>
    </rPh>
    <rPh sb="46" eb="48">
      <t>シエン</t>
    </rPh>
    <rPh sb="69" eb="71">
      <t>センタク</t>
    </rPh>
    <phoneticPr fontId="3"/>
  </si>
  <si>
    <t>（注３）</t>
    <rPh sb="1" eb="2">
      <t>チュウ</t>
    </rPh>
    <phoneticPr fontId="3"/>
  </si>
  <si>
    <t>機器をリース等により導入する場合、年度末までのリース等に要する料金を「Ｂ」欄に記載すること。</t>
    <rPh sb="0" eb="2">
      <t>キキ</t>
    </rPh>
    <rPh sb="6" eb="7">
      <t>トウ</t>
    </rPh>
    <rPh sb="10" eb="12">
      <t>ドウニュウ</t>
    </rPh>
    <rPh sb="14" eb="16">
      <t>バアイ</t>
    </rPh>
    <rPh sb="17" eb="19">
      <t>ネンド</t>
    </rPh>
    <rPh sb="19" eb="20">
      <t>マツ</t>
    </rPh>
    <rPh sb="26" eb="27">
      <t>トウ</t>
    </rPh>
    <rPh sb="28" eb="29">
      <t>ヨウ</t>
    </rPh>
    <rPh sb="31" eb="33">
      <t>リョウキン</t>
    </rPh>
    <rPh sb="37" eb="38">
      <t>ラン</t>
    </rPh>
    <rPh sb="39" eb="41">
      <t>キサイ</t>
    </rPh>
    <phoneticPr fontId="3"/>
  </si>
  <si>
    <t>（注４）</t>
    <rPh sb="1" eb="2">
      <t>チュウ</t>
    </rPh>
    <phoneticPr fontId="3"/>
  </si>
  <si>
    <t>行や列の結合や、自動計算の関数の変更等は行わないこと。</t>
    <rPh sb="2" eb="4">
      <t>ジドウ</t>
    </rPh>
    <rPh sb="4" eb="6">
      <t>ケイサン</t>
    </rPh>
    <rPh sb="7" eb="9">
      <t>カンスウ</t>
    </rPh>
    <rPh sb="10" eb="12">
      <t>ヘンコウ</t>
    </rPh>
    <rPh sb="12" eb="13">
      <t>トウ</t>
    </rPh>
    <rPh sb="14" eb="15">
      <t>オコナ</t>
    </rPh>
    <phoneticPr fontId="3"/>
  </si>
  <si>
    <t>障害者支援施設</t>
    <phoneticPr fontId="3"/>
  </si>
  <si>
    <t>居宅介護</t>
    <phoneticPr fontId="3"/>
  </si>
  <si>
    <t>移乗介護</t>
    <phoneticPr fontId="3"/>
  </si>
  <si>
    <t>移動支援</t>
    <phoneticPr fontId="3"/>
  </si>
  <si>
    <t>排泄支援</t>
    <phoneticPr fontId="3"/>
  </si>
  <si>
    <t>見守り・コミュニケーション</t>
    <phoneticPr fontId="3"/>
  </si>
  <si>
    <t>入浴支援</t>
    <phoneticPr fontId="3"/>
  </si>
  <si>
    <t>機能訓練支援</t>
    <rPh sb="0" eb="2">
      <t>キノウ</t>
    </rPh>
    <rPh sb="2" eb="4">
      <t>クンレン</t>
    </rPh>
    <rPh sb="4" eb="6">
      <t>シエン</t>
    </rPh>
    <phoneticPr fontId="3"/>
  </si>
  <si>
    <t>栄養管理支援</t>
    <rPh sb="0" eb="2">
      <t>エイヨウ</t>
    </rPh>
    <rPh sb="2" eb="4">
      <t>カンリ</t>
    </rPh>
    <rPh sb="4" eb="6">
      <t>シエン</t>
    </rPh>
    <phoneticPr fontId="3"/>
  </si>
  <si>
    <t>種類</t>
    <rPh sb="0" eb="2">
      <t>シュルイ</t>
    </rPh>
    <phoneticPr fontId="3"/>
  </si>
  <si>
    <t>移動支援</t>
    <rPh sb="0" eb="4">
      <t>イドウシエン</t>
    </rPh>
    <phoneticPr fontId="3"/>
  </si>
  <si>
    <t>排泄支援</t>
    <rPh sb="0" eb="2">
      <t>ハイセツ</t>
    </rPh>
    <rPh sb="2" eb="4">
      <t>シエン</t>
    </rPh>
    <phoneticPr fontId="3"/>
  </si>
  <si>
    <t>見守り・コミュニケーション支援</t>
    <rPh sb="0" eb="2">
      <t>ミマモ</t>
    </rPh>
    <rPh sb="13" eb="15">
      <t>シエン</t>
    </rPh>
    <phoneticPr fontId="3"/>
  </si>
  <si>
    <t>入浴支援</t>
    <rPh sb="0" eb="4">
      <t>ニュウヨクシエン</t>
    </rPh>
    <phoneticPr fontId="3"/>
  </si>
  <si>
    <t>機能訓練支援</t>
    <rPh sb="0" eb="6">
      <t>キノウクンレンシエン</t>
    </rPh>
    <phoneticPr fontId="3"/>
  </si>
  <si>
    <t>栄養管理支援</t>
    <rPh sb="0" eb="6">
      <t>エイヨウカンリシエン</t>
    </rPh>
    <phoneticPr fontId="3"/>
  </si>
  <si>
    <t>移乗介護</t>
    <rPh sb="0" eb="2">
      <t>イジョウ</t>
    </rPh>
    <rPh sb="2" eb="4">
      <t>カイゴ</t>
    </rPh>
    <phoneticPr fontId="3"/>
  </si>
  <si>
    <t>＜施設・事業所単位＞
補助協議額
（L＝K×補助率３/４）</t>
    <rPh sb="1" eb="3">
      <t>シセツ</t>
    </rPh>
    <rPh sb="4" eb="7">
      <t>ジギョウショ</t>
    </rPh>
    <rPh sb="7" eb="9">
      <t>タンイ</t>
    </rPh>
    <rPh sb="11" eb="13">
      <t>ホジョ</t>
    </rPh>
    <rPh sb="13" eb="16">
      <t>キョウギガク</t>
    </rPh>
    <rPh sb="22" eb="25">
      <t>ホジョリツ</t>
    </rPh>
    <phoneticPr fontId="3"/>
  </si>
  <si>
    <t>別紙１－１</t>
    <rPh sb="0" eb="2">
      <t>ベッシ</t>
    </rPh>
    <phoneticPr fontId="3"/>
  </si>
  <si>
    <t>令和８年度障害福祉分野の介護テクノロジー導入支援事業（介護ロボット等導入支援）　事業計画書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</si>
</sst>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8" fillId="0" borderId="1" xfId="0" applyFont="1" applyBorder="1" applyAlignment="1">
      <alignment horizontal="right" wrapText="1"/>
    </xf>
    <xf numFmtId="0" fontId="2" fillId="0" borderId="0" xfId="0" applyFont="1" applyAlignment="1">
      <alignment horizontal="right"/>
    </xf>
    <xf numFmtId="0" fontId="9" fillId="0" borderId="2" xfId="0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10" fillId="0" borderId="3" xfId="0" applyFont="1" applyBorder="1" applyAlignment="1">
      <alignment horizontal="center" vertical="center" wrapText="1" shrinkToFit="1"/>
    </xf>
    <xf numFmtId="0" fontId="9" fillId="0" borderId="5" xfId="0" applyFont="1" applyBorder="1" applyAlignment="1">
      <alignment horizontal="center" vertical="center" wrapText="1" shrinkToFit="1"/>
    </xf>
    <xf numFmtId="0" fontId="5" fillId="0" borderId="2" xfId="0" applyFont="1" applyBorder="1" applyProtection="1">
      <alignment vertical="center"/>
      <protection locked="0"/>
    </xf>
    <xf numFmtId="0" fontId="9" fillId="0" borderId="7" xfId="0" applyFont="1" applyBorder="1" applyAlignment="1" applyProtection="1">
      <alignment horizontal="center" vertical="center" wrapText="1" shrinkToFit="1"/>
      <protection locked="0"/>
    </xf>
    <xf numFmtId="0" fontId="9" fillId="0" borderId="1" xfId="0" applyFont="1" applyBorder="1" applyAlignment="1" applyProtection="1">
      <alignment horizontal="center" vertical="center" wrapText="1" shrinkToFit="1"/>
      <protection locked="0"/>
    </xf>
    <xf numFmtId="0" fontId="9" fillId="2" borderId="2" xfId="0" applyFont="1" applyFill="1" applyBorder="1" applyAlignment="1">
      <alignment horizontal="center" vertical="center" wrapText="1" shrinkToFit="1"/>
    </xf>
    <xf numFmtId="38" fontId="9" fillId="0" borderId="1" xfId="1" applyFont="1" applyFill="1" applyBorder="1" applyAlignment="1" applyProtection="1">
      <alignment vertical="center" wrapText="1" shrinkToFit="1"/>
      <protection locked="0"/>
    </xf>
    <xf numFmtId="38" fontId="9" fillId="0" borderId="7" xfId="1" applyFont="1" applyFill="1" applyBorder="1" applyAlignment="1" applyProtection="1">
      <alignment vertical="center" wrapText="1" shrinkToFit="1"/>
      <protection locked="0"/>
    </xf>
    <xf numFmtId="38" fontId="9" fillId="3" borderId="7" xfId="1" applyFont="1" applyFill="1" applyBorder="1" applyAlignment="1">
      <alignment vertical="center" wrapText="1" shrinkToFit="1"/>
    </xf>
    <xf numFmtId="38" fontId="9" fillId="3" borderId="7" xfId="1" applyFont="1" applyFill="1" applyBorder="1" applyAlignment="1">
      <alignment vertical="center" shrinkToFit="1"/>
    </xf>
    <xf numFmtId="38" fontId="9" fillId="3" borderId="6" xfId="1" applyFont="1" applyFill="1" applyBorder="1" applyAlignment="1">
      <alignment vertical="center" shrinkToFit="1"/>
    </xf>
    <xf numFmtId="38" fontId="5" fillId="3" borderId="3" xfId="1" applyFont="1" applyFill="1" applyBorder="1">
      <alignment vertical="center"/>
    </xf>
    <xf numFmtId="38" fontId="5" fillId="3" borderId="8" xfId="0" applyNumberFormat="1" applyFont="1" applyFill="1" applyBorder="1">
      <alignment vertical="center"/>
    </xf>
    <xf numFmtId="38" fontId="0" fillId="0" borderId="0" xfId="1" applyFont="1">
      <alignment vertical="center"/>
    </xf>
    <xf numFmtId="0" fontId="9" fillId="0" borderId="2" xfId="0" applyFont="1" applyBorder="1" applyAlignment="1" applyProtection="1">
      <alignment horizontal="center" vertical="center" wrapText="1" shrinkToFit="1"/>
      <protection locked="0"/>
    </xf>
    <xf numFmtId="38" fontId="5" fillId="0" borderId="9" xfId="1" applyFont="1" applyFill="1" applyBorder="1" applyAlignment="1">
      <alignment horizontal="right" vertical="center"/>
    </xf>
    <xf numFmtId="38" fontId="5" fillId="0" borderId="10" xfId="1" applyFont="1" applyFill="1" applyBorder="1" applyAlignment="1">
      <alignment horizontal="right" vertical="center"/>
    </xf>
    <xf numFmtId="38" fontId="5" fillId="2" borderId="9" xfId="1" applyFont="1" applyFill="1" applyBorder="1" applyAlignment="1">
      <alignment horizontal="right" vertical="center"/>
    </xf>
    <xf numFmtId="38" fontId="5" fillId="0" borderId="9" xfId="1" applyFont="1" applyFill="1" applyBorder="1" applyAlignment="1">
      <alignment horizontal="center" vertical="center"/>
    </xf>
    <xf numFmtId="38" fontId="5" fillId="0" borderId="10" xfId="1" applyFont="1" applyFill="1" applyBorder="1" applyAlignment="1">
      <alignment vertical="center"/>
    </xf>
    <xf numFmtId="38" fontId="5" fillId="0" borderId="9" xfId="1" applyFont="1" applyFill="1" applyBorder="1" applyAlignment="1">
      <alignment vertical="center"/>
    </xf>
    <xf numFmtId="38" fontId="5" fillId="3" borderId="9" xfId="1" applyFont="1" applyFill="1" applyBorder="1" applyAlignment="1">
      <alignment vertical="center"/>
    </xf>
    <xf numFmtId="38" fontId="5" fillId="3" borderId="3" xfId="1" applyFont="1" applyFill="1" applyBorder="1" applyAlignment="1">
      <alignment vertical="center"/>
    </xf>
    <xf numFmtId="38" fontId="5" fillId="3" borderId="2" xfId="1" applyFont="1" applyFill="1" applyBorder="1" applyAlignment="1">
      <alignment vertical="center"/>
    </xf>
    <xf numFmtId="38" fontId="5" fillId="3" borderId="11" xfId="1" applyFont="1" applyFill="1" applyBorder="1">
      <alignment vertical="center"/>
    </xf>
    <xf numFmtId="38" fontId="5" fillId="3" borderId="12" xfId="1" applyFont="1" applyFill="1" applyBorder="1" applyAlignment="1">
      <alignment vertical="center"/>
    </xf>
    <xf numFmtId="38" fontId="5" fillId="0" borderId="0" xfId="1" applyFont="1" applyFill="1" applyBorder="1" applyAlignment="1">
      <alignment horizontal="center" vertical="center"/>
    </xf>
    <xf numFmtId="38" fontId="5" fillId="0" borderId="0" xfId="1" applyFont="1" applyFill="1" applyBorder="1" applyAlignment="1">
      <alignment horizontal="right" vertical="center"/>
    </xf>
    <xf numFmtId="38" fontId="5" fillId="0" borderId="0" xfId="1" applyFont="1" applyFill="1" applyBorder="1" applyAlignment="1">
      <alignment vertical="center"/>
    </xf>
    <xf numFmtId="38" fontId="5" fillId="0" borderId="0" xfId="1" applyFont="1" applyFill="1" applyBorder="1">
      <alignment vertical="center"/>
    </xf>
    <xf numFmtId="38" fontId="2" fillId="0" borderId="0" xfId="1" applyFont="1" applyFill="1" applyBorder="1" applyAlignment="1">
      <alignment horizontal="right" vertical="center"/>
    </xf>
    <xf numFmtId="38" fontId="2" fillId="0" borderId="0" xfId="1" applyFont="1" applyFill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38" fontId="4" fillId="0" borderId="0" xfId="1" applyFont="1" applyFill="1">
      <alignment vertical="center"/>
    </xf>
    <xf numFmtId="0" fontId="5" fillId="0" borderId="0" xfId="0" applyFont="1" applyAlignment="1">
      <alignment horizontal="right" vertical="center"/>
    </xf>
    <xf numFmtId="38" fontId="4" fillId="0" borderId="0" xfId="0" applyNumberFormat="1" applyFont="1" applyAlignment="1">
      <alignment horizontal="left" vertical="center"/>
    </xf>
    <xf numFmtId="38" fontId="5" fillId="0" borderId="3" xfId="1" applyFont="1" applyFill="1" applyBorder="1" applyAlignment="1">
      <alignment horizontal="center" vertical="center"/>
    </xf>
    <xf numFmtId="38" fontId="5" fillId="0" borderId="0" xfId="1" applyFont="1" applyFill="1" applyBorder="1" applyAlignment="1">
      <alignment vertical="center" wrapText="1"/>
    </xf>
    <xf numFmtId="38" fontId="5" fillId="0" borderId="0" xfId="1" applyFont="1" applyFill="1" applyBorder="1" applyAlignment="1" applyProtection="1">
      <alignment horizontal="right" vertical="center"/>
      <protection locked="0"/>
    </xf>
    <xf numFmtId="0" fontId="9" fillId="0" borderId="13" xfId="0" applyFont="1" applyBorder="1" applyAlignment="1">
      <alignment horizontal="center" vertical="center" wrapText="1" shrinkToFit="1"/>
    </xf>
    <xf numFmtId="38" fontId="5" fillId="3" borderId="13" xfId="0" applyNumberFormat="1" applyFont="1" applyFill="1" applyBorder="1">
      <alignment vertical="center"/>
    </xf>
    <xf numFmtId="38" fontId="5" fillId="3" borderId="13" xfId="1" applyFont="1" applyFill="1" applyBorder="1" applyAlignment="1">
      <alignment vertical="center"/>
    </xf>
    <xf numFmtId="0" fontId="6" fillId="0" borderId="0" xfId="0" applyFont="1" applyAlignment="1">
      <alignment horizontal="center" vertical="center" wrapText="1"/>
    </xf>
  </cellXfs>
  <cellStyles count="2">
    <cellStyle name="桁区切り 2 3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AD59"/>
  <sheetViews>
    <sheetView showGridLines="0" showZeros="0" tabSelected="1" view="pageBreakPreview" zoomScale="55" zoomScaleNormal="55" zoomScaleSheetLayoutView="55" workbookViewId="0">
      <selection activeCell="A30" sqref="A30"/>
    </sheetView>
  </sheetViews>
  <sheetFormatPr defaultColWidth="8" defaultRowHeight="13.5" x14ac:dyDescent="0.15"/>
  <cols>
    <col min="1" max="1" width="28" bestFit="1" customWidth="1"/>
    <col min="2" max="2" width="25.375" customWidth="1"/>
    <col min="3" max="3" width="32.875" customWidth="1"/>
    <col min="4" max="4" width="38.125" hidden="1" customWidth="1"/>
    <col min="5" max="5" width="25.625" customWidth="1"/>
    <col min="6" max="6" width="30.625" bestFit="1" customWidth="1"/>
    <col min="7" max="7" width="17.625" bestFit="1" customWidth="1"/>
    <col min="8" max="8" width="12" bestFit="1" customWidth="1"/>
    <col min="9" max="9" width="28.125" bestFit="1" customWidth="1"/>
    <col min="10" max="10" width="26.625" bestFit="1" customWidth="1"/>
    <col min="11" max="11" width="32.875" customWidth="1"/>
    <col min="12" max="12" width="32.125" bestFit="1" customWidth="1"/>
    <col min="13" max="13" width="17.625" bestFit="1" customWidth="1"/>
    <col min="14" max="14" width="28.5" bestFit="1" customWidth="1"/>
    <col min="15" max="15" width="35.5" customWidth="1"/>
    <col min="16" max="17" width="26.625" customWidth="1"/>
    <col min="28" max="28" width="12.5" hidden="1" customWidth="1"/>
    <col min="29" max="29" width="11" hidden="1" customWidth="1"/>
    <col min="30" max="30" width="11.625" hidden="1" customWidth="1"/>
    <col min="31" max="31" width="15.875" customWidth="1"/>
    <col min="256" max="256" width="15.625" customWidth="1"/>
    <col min="257" max="257" width="13.125" customWidth="1"/>
    <col min="258" max="258" width="28" bestFit="1" customWidth="1"/>
    <col min="259" max="259" width="25.375" customWidth="1"/>
    <col min="260" max="260" width="32.875" customWidth="1"/>
    <col min="261" max="261" width="0" hidden="1" customWidth="1"/>
    <col min="262" max="262" width="25.625" customWidth="1"/>
    <col min="263" max="263" width="30.625" bestFit="1" customWidth="1"/>
    <col min="264" max="264" width="17.625" bestFit="1" customWidth="1"/>
    <col min="265" max="265" width="12" bestFit="1" customWidth="1"/>
    <col min="266" max="266" width="28.125" bestFit="1" customWidth="1"/>
    <col min="267" max="267" width="26.625" bestFit="1" customWidth="1"/>
    <col min="268" max="268" width="32.875" customWidth="1"/>
    <col min="269" max="269" width="32.125" bestFit="1" customWidth="1"/>
    <col min="270" max="270" width="17.625" bestFit="1" customWidth="1"/>
    <col min="271" max="271" width="28.5" bestFit="1" customWidth="1"/>
    <col min="272" max="272" width="29.875" customWidth="1"/>
    <col min="273" max="273" width="23.625" customWidth="1"/>
    <col min="284" max="287" width="0" hidden="1" customWidth="1"/>
    <col min="512" max="512" width="15.625" customWidth="1"/>
    <col min="513" max="513" width="13.125" customWidth="1"/>
    <col min="514" max="514" width="28" bestFit="1" customWidth="1"/>
    <col min="515" max="515" width="25.375" customWidth="1"/>
    <col min="516" max="516" width="32.875" customWidth="1"/>
    <col min="517" max="517" width="0" hidden="1" customWidth="1"/>
    <col min="518" max="518" width="25.625" customWidth="1"/>
    <col min="519" max="519" width="30.625" bestFit="1" customWidth="1"/>
    <col min="520" max="520" width="17.625" bestFit="1" customWidth="1"/>
    <col min="521" max="521" width="12" bestFit="1" customWidth="1"/>
    <col min="522" max="522" width="28.125" bestFit="1" customWidth="1"/>
    <col min="523" max="523" width="26.625" bestFit="1" customWidth="1"/>
    <col min="524" max="524" width="32.875" customWidth="1"/>
    <col min="525" max="525" width="32.125" bestFit="1" customWidth="1"/>
    <col min="526" max="526" width="17.625" bestFit="1" customWidth="1"/>
    <col min="527" max="527" width="28.5" bestFit="1" customWidth="1"/>
    <col min="528" max="528" width="29.875" customWidth="1"/>
    <col min="529" max="529" width="23.625" customWidth="1"/>
    <col min="540" max="543" width="0" hidden="1" customWidth="1"/>
    <col min="768" max="768" width="15.625" customWidth="1"/>
    <col min="769" max="769" width="13.125" customWidth="1"/>
    <col min="770" max="770" width="28" bestFit="1" customWidth="1"/>
    <col min="771" max="771" width="25.375" customWidth="1"/>
    <col min="772" max="772" width="32.875" customWidth="1"/>
    <col min="773" max="773" width="0" hidden="1" customWidth="1"/>
    <col min="774" max="774" width="25.625" customWidth="1"/>
    <col min="775" max="775" width="30.625" bestFit="1" customWidth="1"/>
    <col min="776" max="776" width="17.625" bestFit="1" customWidth="1"/>
    <col min="777" max="777" width="12" bestFit="1" customWidth="1"/>
    <col min="778" max="778" width="28.125" bestFit="1" customWidth="1"/>
    <col min="779" max="779" width="26.625" bestFit="1" customWidth="1"/>
    <col min="780" max="780" width="32.875" customWidth="1"/>
    <col min="781" max="781" width="32.125" bestFit="1" customWidth="1"/>
    <col min="782" max="782" width="17.625" bestFit="1" customWidth="1"/>
    <col min="783" max="783" width="28.5" bestFit="1" customWidth="1"/>
    <col min="784" max="784" width="29.875" customWidth="1"/>
    <col min="785" max="785" width="23.625" customWidth="1"/>
    <col min="796" max="799" width="0" hidden="1" customWidth="1"/>
    <col min="1024" max="1024" width="15.625" customWidth="1"/>
    <col min="1025" max="1025" width="13.125" customWidth="1"/>
    <col min="1026" max="1026" width="28" bestFit="1" customWidth="1"/>
    <col min="1027" max="1027" width="25.375" customWidth="1"/>
    <col min="1028" max="1028" width="32.875" customWidth="1"/>
    <col min="1029" max="1029" width="0" hidden="1" customWidth="1"/>
    <col min="1030" max="1030" width="25.625" customWidth="1"/>
    <col min="1031" max="1031" width="30.625" bestFit="1" customWidth="1"/>
    <col min="1032" max="1032" width="17.625" bestFit="1" customWidth="1"/>
    <col min="1033" max="1033" width="12" bestFit="1" customWidth="1"/>
    <col min="1034" max="1034" width="28.125" bestFit="1" customWidth="1"/>
    <col min="1035" max="1035" width="26.625" bestFit="1" customWidth="1"/>
    <col min="1036" max="1036" width="32.875" customWidth="1"/>
    <col min="1037" max="1037" width="32.125" bestFit="1" customWidth="1"/>
    <col min="1038" max="1038" width="17.625" bestFit="1" customWidth="1"/>
    <col min="1039" max="1039" width="28.5" bestFit="1" customWidth="1"/>
    <col min="1040" max="1040" width="29.875" customWidth="1"/>
    <col min="1041" max="1041" width="23.625" customWidth="1"/>
    <col min="1052" max="1055" width="0" hidden="1" customWidth="1"/>
    <col min="1280" max="1280" width="15.625" customWidth="1"/>
    <col min="1281" max="1281" width="13.125" customWidth="1"/>
    <col min="1282" max="1282" width="28" bestFit="1" customWidth="1"/>
    <col min="1283" max="1283" width="25.375" customWidth="1"/>
    <col min="1284" max="1284" width="32.875" customWidth="1"/>
    <col min="1285" max="1285" width="0" hidden="1" customWidth="1"/>
    <col min="1286" max="1286" width="25.625" customWidth="1"/>
    <col min="1287" max="1287" width="30.625" bestFit="1" customWidth="1"/>
    <col min="1288" max="1288" width="17.625" bestFit="1" customWidth="1"/>
    <col min="1289" max="1289" width="12" bestFit="1" customWidth="1"/>
    <col min="1290" max="1290" width="28.125" bestFit="1" customWidth="1"/>
    <col min="1291" max="1291" width="26.625" bestFit="1" customWidth="1"/>
    <col min="1292" max="1292" width="32.875" customWidth="1"/>
    <col min="1293" max="1293" width="32.125" bestFit="1" customWidth="1"/>
    <col min="1294" max="1294" width="17.625" bestFit="1" customWidth="1"/>
    <col min="1295" max="1295" width="28.5" bestFit="1" customWidth="1"/>
    <col min="1296" max="1296" width="29.875" customWidth="1"/>
    <col min="1297" max="1297" width="23.625" customWidth="1"/>
    <col min="1308" max="1311" width="0" hidden="1" customWidth="1"/>
    <col min="1536" max="1536" width="15.625" customWidth="1"/>
    <col min="1537" max="1537" width="13.125" customWidth="1"/>
    <col min="1538" max="1538" width="28" bestFit="1" customWidth="1"/>
    <col min="1539" max="1539" width="25.375" customWidth="1"/>
    <col min="1540" max="1540" width="32.875" customWidth="1"/>
    <col min="1541" max="1541" width="0" hidden="1" customWidth="1"/>
    <col min="1542" max="1542" width="25.625" customWidth="1"/>
    <col min="1543" max="1543" width="30.625" bestFit="1" customWidth="1"/>
    <col min="1544" max="1544" width="17.625" bestFit="1" customWidth="1"/>
    <col min="1545" max="1545" width="12" bestFit="1" customWidth="1"/>
    <col min="1546" max="1546" width="28.125" bestFit="1" customWidth="1"/>
    <col min="1547" max="1547" width="26.625" bestFit="1" customWidth="1"/>
    <col min="1548" max="1548" width="32.875" customWidth="1"/>
    <col min="1549" max="1549" width="32.125" bestFit="1" customWidth="1"/>
    <col min="1550" max="1550" width="17.625" bestFit="1" customWidth="1"/>
    <col min="1551" max="1551" width="28.5" bestFit="1" customWidth="1"/>
    <col min="1552" max="1552" width="29.875" customWidth="1"/>
    <col min="1553" max="1553" width="23.625" customWidth="1"/>
    <col min="1564" max="1567" width="0" hidden="1" customWidth="1"/>
    <col min="1792" max="1792" width="15.625" customWidth="1"/>
    <col min="1793" max="1793" width="13.125" customWidth="1"/>
    <col min="1794" max="1794" width="28" bestFit="1" customWidth="1"/>
    <col min="1795" max="1795" width="25.375" customWidth="1"/>
    <col min="1796" max="1796" width="32.875" customWidth="1"/>
    <col min="1797" max="1797" width="0" hidden="1" customWidth="1"/>
    <col min="1798" max="1798" width="25.625" customWidth="1"/>
    <col min="1799" max="1799" width="30.625" bestFit="1" customWidth="1"/>
    <col min="1800" max="1800" width="17.625" bestFit="1" customWidth="1"/>
    <col min="1801" max="1801" width="12" bestFit="1" customWidth="1"/>
    <col min="1802" max="1802" width="28.125" bestFit="1" customWidth="1"/>
    <col min="1803" max="1803" width="26.625" bestFit="1" customWidth="1"/>
    <col min="1804" max="1804" width="32.875" customWidth="1"/>
    <col min="1805" max="1805" width="32.125" bestFit="1" customWidth="1"/>
    <col min="1806" max="1806" width="17.625" bestFit="1" customWidth="1"/>
    <col min="1807" max="1807" width="28.5" bestFit="1" customWidth="1"/>
    <col min="1808" max="1808" width="29.875" customWidth="1"/>
    <col min="1809" max="1809" width="23.625" customWidth="1"/>
    <col min="1820" max="1823" width="0" hidden="1" customWidth="1"/>
    <col min="2048" max="2048" width="15.625" customWidth="1"/>
    <col min="2049" max="2049" width="13.125" customWidth="1"/>
    <col min="2050" max="2050" width="28" bestFit="1" customWidth="1"/>
    <col min="2051" max="2051" width="25.375" customWidth="1"/>
    <col min="2052" max="2052" width="32.875" customWidth="1"/>
    <col min="2053" max="2053" width="0" hidden="1" customWidth="1"/>
    <col min="2054" max="2054" width="25.625" customWidth="1"/>
    <col min="2055" max="2055" width="30.625" bestFit="1" customWidth="1"/>
    <col min="2056" max="2056" width="17.625" bestFit="1" customWidth="1"/>
    <col min="2057" max="2057" width="12" bestFit="1" customWidth="1"/>
    <col min="2058" max="2058" width="28.125" bestFit="1" customWidth="1"/>
    <col min="2059" max="2059" width="26.625" bestFit="1" customWidth="1"/>
    <col min="2060" max="2060" width="32.875" customWidth="1"/>
    <col min="2061" max="2061" width="32.125" bestFit="1" customWidth="1"/>
    <col min="2062" max="2062" width="17.625" bestFit="1" customWidth="1"/>
    <col min="2063" max="2063" width="28.5" bestFit="1" customWidth="1"/>
    <col min="2064" max="2064" width="29.875" customWidth="1"/>
    <col min="2065" max="2065" width="23.625" customWidth="1"/>
    <col min="2076" max="2079" width="0" hidden="1" customWidth="1"/>
    <col min="2304" max="2304" width="15.625" customWidth="1"/>
    <col min="2305" max="2305" width="13.125" customWidth="1"/>
    <col min="2306" max="2306" width="28" bestFit="1" customWidth="1"/>
    <col min="2307" max="2307" width="25.375" customWidth="1"/>
    <col min="2308" max="2308" width="32.875" customWidth="1"/>
    <col min="2309" max="2309" width="0" hidden="1" customWidth="1"/>
    <col min="2310" max="2310" width="25.625" customWidth="1"/>
    <col min="2311" max="2311" width="30.625" bestFit="1" customWidth="1"/>
    <col min="2312" max="2312" width="17.625" bestFit="1" customWidth="1"/>
    <col min="2313" max="2313" width="12" bestFit="1" customWidth="1"/>
    <col min="2314" max="2314" width="28.125" bestFit="1" customWidth="1"/>
    <col min="2315" max="2315" width="26.625" bestFit="1" customWidth="1"/>
    <col min="2316" max="2316" width="32.875" customWidth="1"/>
    <col min="2317" max="2317" width="32.125" bestFit="1" customWidth="1"/>
    <col min="2318" max="2318" width="17.625" bestFit="1" customWidth="1"/>
    <col min="2319" max="2319" width="28.5" bestFit="1" customWidth="1"/>
    <col min="2320" max="2320" width="29.875" customWidth="1"/>
    <col min="2321" max="2321" width="23.625" customWidth="1"/>
    <col min="2332" max="2335" width="0" hidden="1" customWidth="1"/>
    <col min="2560" max="2560" width="15.625" customWidth="1"/>
    <col min="2561" max="2561" width="13.125" customWidth="1"/>
    <col min="2562" max="2562" width="28" bestFit="1" customWidth="1"/>
    <col min="2563" max="2563" width="25.375" customWidth="1"/>
    <col min="2564" max="2564" width="32.875" customWidth="1"/>
    <col min="2565" max="2565" width="0" hidden="1" customWidth="1"/>
    <col min="2566" max="2566" width="25.625" customWidth="1"/>
    <col min="2567" max="2567" width="30.625" bestFit="1" customWidth="1"/>
    <col min="2568" max="2568" width="17.625" bestFit="1" customWidth="1"/>
    <col min="2569" max="2569" width="12" bestFit="1" customWidth="1"/>
    <col min="2570" max="2570" width="28.125" bestFit="1" customWidth="1"/>
    <col min="2571" max="2571" width="26.625" bestFit="1" customWidth="1"/>
    <col min="2572" max="2572" width="32.875" customWidth="1"/>
    <col min="2573" max="2573" width="32.125" bestFit="1" customWidth="1"/>
    <col min="2574" max="2574" width="17.625" bestFit="1" customWidth="1"/>
    <col min="2575" max="2575" width="28.5" bestFit="1" customWidth="1"/>
    <col min="2576" max="2576" width="29.875" customWidth="1"/>
    <col min="2577" max="2577" width="23.625" customWidth="1"/>
    <col min="2588" max="2591" width="0" hidden="1" customWidth="1"/>
    <col min="2816" max="2816" width="15.625" customWidth="1"/>
    <col min="2817" max="2817" width="13.125" customWidth="1"/>
    <col min="2818" max="2818" width="28" bestFit="1" customWidth="1"/>
    <col min="2819" max="2819" width="25.375" customWidth="1"/>
    <col min="2820" max="2820" width="32.875" customWidth="1"/>
    <col min="2821" max="2821" width="0" hidden="1" customWidth="1"/>
    <col min="2822" max="2822" width="25.625" customWidth="1"/>
    <col min="2823" max="2823" width="30.625" bestFit="1" customWidth="1"/>
    <col min="2824" max="2824" width="17.625" bestFit="1" customWidth="1"/>
    <col min="2825" max="2825" width="12" bestFit="1" customWidth="1"/>
    <col min="2826" max="2826" width="28.125" bestFit="1" customWidth="1"/>
    <col min="2827" max="2827" width="26.625" bestFit="1" customWidth="1"/>
    <col min="2828" max="2828" width="32.875" customWidth="1"/>
    <col min="2829" max="2829" width="32.125" bestFit="1" customWidth="1"/>
    <col min="2830" max="2830" width="17.625" bestFit="1" customWidth="1"/>
    <col min="2831" max="2831" width="28.5" bestFit="1" customWidth="1"/>
    <col min="2832" max="2832" width="29.875" customWidth="1"/>
    <col min="2833" max="2833" width="23.625" customWidth="1"/>
    <col min="2844" max="2847" width="0" hidden="1" customWidth="1"/>
    <col min="3072" max="3072" width="15.625" customWidth="1"/>
    <col min="3073" max="3073" width="13.125" customWidth="1"/>
    <col min="3074" max="3074" width="28" bestFit="1" customWidth="1"/>
    <col min="3075" max="3075" width="25.375" customWidth="1"/>
    <col min="3076" max="3076" width="32.875" customWidth="1"/>
    <col min="3077" max="3077" width="0" hidden="1" customWidth="1"/>
    <col min="3078" max="3078" width="25.625" customWidth="1"/>
    <col min="3079" max="3079" width="30.625" bestFit="1" customWidth="1"/>
    <col min="3080" max="3080" width="17.625" bestFit="1" customWidth="1"/>
    <col min="3081" max="3081" width="12" bestFit="1" customWidth="1"/>
    <col min="3082" max="3082" width="28.125" bestFit="1" customWidth="1"/>
    <col min="3083" max="3083" width="26.625" bestFit="1" customWidth="1"/>
    <col min="3084" max="3084" width="32.875" customWidth="1"/>
    <col min="3085" max="3085" width="32.125" bestFit="1" customWidth="1"/>
    <col min="3086" max="3086" width="17.625" bestFit="1" customWidth="1"/>
    <col min="3087" max="3087" width="28.5" bestFit="1" customWidth="1"/>
    <col min="3088" max="3088" width="29.875" customWidth="1"/>
    <col min="3089" max="3089" width="23.625" customWidth="1"/>
    <col min="3100" max="3103" width="0" hidden="1" customWidth="1"/>
    <col min="3328" max="3328" width="15.625" customWidth="1"/>
    <col min="3329" max="3329" width="13.125" customWidth="1"/>
    <col min="3330" max="3330" width="28" bestFit="1" customWidth="1"/>
    <col min="3331" max="3331" width="25.375" customWidth="1"/>
    <col min="3332" max="3332" width="32.875" customWidth="1"/>
    <col min="3333" max="3333" width="0" hidden="1" customWidth="1"/>
    <col min="3334" max="3334" width="25.625" customWidth="1"/>
    <col min="3335" max="3335" width="30.625" bestFit="1" customWidth="1"/>
    <col min="3336" max="3336" width="17.625" bestFit="1" customWidth="1"/>
    <col min="3337" max="3337" width="12" bestFit="1" customWidth="1"/>
    <col min="3338" max="3338" width="28.125" bestFit="1" customWidth="1"/>
    <col min="3339" max="3339" width="26.625" bestFit="1" customWidth="1"/>
    <col min="3340" max="3340" width="32.875" customWidth="1"/>
    <col min="3341" max="3341" width="32.125" bestFit="1" customWidth="1"/>
    <col min="3342" max="3342" width="17.625" bestFit="1" customWidth="1"/>
    <col min="3343" max="3343" width="28.5" bestFit="1" customWidth="1"/>
    <col min="3344" max="3344" width="29.875" customWidth="1"/>
    <col min="3345" max="3345" width="23.625" customWidth="1"/>
    <col min="3356" max="3359" width="0" hidden="1" customWidth="1"/>
    <col min="3584" max="3584" width="15.625" customWidth="1"/>
    <col min="3585" max="3585" width="13.125" customWidth="1"/>
    <col min="3586" max="3586" width="28" bestFit="1" customWidth="1"/>
    <col min="3587" max="3587" width="25.375" customWidth="1"/>
    <col min="3588" max="3588" width="32.875" customWidth="1"/>
    <col min="3589" max="3589" width="0" hidden="1" customWidth="1"/>
    <col min="3590" max="3590" width="25.625" customWidth="1"/>
    <col min="3591" max="3591" width="30.625" bestFit="1" customWidth="1"/>
    <col min="3592" max="3592" width="17.625" bestFit="1" customWidth="1"/>
    <col min="3593" max="3593" width="12" bestFit="1" customWidth="1"/>
    <col min="3594" max="3594" width="28.125" bestFit="1" customWidth="1"/>
    <col min="3595" max="3595" width="26.625" bestFit="1" customWidth="1"/>
    <col min="3596" max="3596" width="32.875" customWidth="1"/>
    <col min="3597" max="3597" width="32.125" bestFit="1" customWidth="1"/>
    <col min="3598" max="3598" width="17.625" bestFit="1" customWidth="1"/>
    <col min="3599" max="3599" width="28.5" bestFit="1" customWidth="1"/>
    <col min="3600" max="3600" width="29.875" customWidth="1"/>
    <col min="3601" max="3601" width="23.625" customWidth="1"/>
    <col min="3612" max="3615" width="0" hidden="1" customWidth="1"/>
    <col min="3840" max="3840" width="15.625" customWidth="1"/>
    <col min="3841" max="3841" width="13.125" customWidth="1"/>
    <col min="3842" max="3842" width="28" bestFit="1" customWidth="1"/>
    <col min="3843" max="3843" width="25.375" customWidth="1"/>
    <col min="3844" max="3844" width="32.875" customWidth="1"/>
    <col min="3845" max="3845" width="0" hidden="1" customWidth="1"/>
    <col min="3846" max="3846" width="25.625" customWidth="1"/>
    <col min="3847" max="3847" width="30.625" bestFit="1" customWidth="1"/>
    <col min="3848" max="3848" width="17.625" bestFit="1" customWidth="1"/>
    <col min="3849" max="3849" width="12" bestFit="1" customWidth="1"/>
    <col min="3850" max="3850" width="28.125" bestFit="1" customWidth="1"/>
    <col min="3851" max="3851" width="26.625" bestFit="1" customWidth="1"/>
    <col min="3852" max="3852" width="32.875" customWidth="1"/>
    <col min="3853" max="3853" width="32.125" bestFit="1" customWidth="1"/>
    <col min="3854" max="3854" width="17.625" bestFit="1" customWidth="1"/>
    <col min="3855" max="3855" width="28.5" bestFit="1" customWidth="1"/>
    <col min="3856" max="3856" width="29.875" customWidth="1"/>
    <col min="3857" max="3857" width="23.625" customWidth="1"/>
    <col min="3868" max="3871" width="0" hidden="1" customWidth="1"/>
    <col min="4096" max="4096" width="15.625" customWidth="1"/>
    <col min="4097" max="4097" width="13.125" customWidth="1"/>
    <col min="4098" max="4098" width="28" bestFit="1" customWidth="1"/>
    <col min="4099" max="4099" width="25.375" customWidth="1"/>
    <col min="4100" max="4100" width="32.875" customWidth="1"/>
    <col min="4101" max="4101" width="0" hidden="1" customWidth="1"/>
    <col min="4102" max="4102" width="25.625" customWidth="1"/>
    <col min="4103" max="4103" width="30.625" bestFit="1" customWidth="1"/>
    <col min="4104" max="4104" width="17.625" bestFit="1" customWidth="1"/>
    <col min="4105" max="4105" width="12" bestFit="1" customWidth="1"/>
    <col min="4106" max="4106" width="28.125" bestFit="1" customWidth="1"/>
    <col min="4107" max="4107" width="26.625" bestFit="1" customWidth="1"/>
    <col min="4108" max="4108" width="32.875" customWidth="1"/>
    <col min="4109" max="4109" width="32.125" bestFit="1" customWidth="1"/>
    <col min="4110" max="4110" width="17.625" bestFit="1" customWidth="1"/>
    <col min="4111" max="4111" width="28.5" bestFit="1" customWidth="1"/>
    <col min="4112" max="4112" width="29.875" customWidth="1"/>
    <col min="4113" max="4113" width="23.625" customWidth="1"/>
    <col min="4124" max="4127" width="0" hidden="1" customWidth="1"/>
    <col min="4352" max="4352" width="15.625" customWidth="1"/>
    <col min="4353" max="4353" width="13.125" customWidth="1"/>
    <col min="4354" max="4354" width="28" bestFit="1" customWidth="1"/>
    <col min="4355" max="4355" width="25.375" customWidth="1"/>
    <col min="4356" max="4356" width="32.875" customWidth="1"/>
    <col min="4357" max="4357" width="0" hidden="1" customWidth="1"/>
    <col min="4358" max="4358" width="25.625" customWidth="1"/>
    <col min="4359" max="4359" width="30.625" bestFit="1" customWidth="1"/>
    <col min="4360" max="4360" width="17.625" bestFit="1" customWidth="1"/>
    <col min="4361" max="4361" width="12" bestFit="1" customWidth="1"/>
    <col min="4362" max="4362" width="28.125" bestFit="1" customWidth="1"/>
    <col min="4363" max="4363" width="26.625" bestFit="1" customWidth="1"/>
    <col min="4364" max="4364" width="32.875" customWidth="1"/>
    <col min="4365" max="4365" width="32.125" bestFit="1" customWidth="1"/>
    <col min="4366" max="4366" width="17.625" bestFit="1" customWidth="1"/>
    <col min="4367" max="4367" width="28.5" bestFit="1" customWidth="1"/>
    <col min="4368" max="4368" width="29.875" customWidth="1"/>
    <col min="4369" max="4369" width="23.625" customWidth="1"/>
    <col min="4380" max="4383" width="0" hidden="1" customWidth="1"/>
    <col min="4608" max="4608" width="15.625" customWidth="1"/>
    <col min="4609" max="4609" width="13.125" customWidth="1"/>
    <col min="4610" max="4610" width="28" bestFit="1" customWidth="1"/>
    <col min="4611" max="4611" width="25.375" customWidth="1"/>
    <col min="4612" max="4612" width="32.875" customWidth="1"/>
    <col min="4613" max="4613" width="0" hidden="1" customWidth="1"/>
    <col min="4614" max="4614" width="25.625" customWidth="1"/>
    <col min="4615" max="4615" width="30.625" bestFit="1" customWidth="1"/>
    <col min="4616" max="4616" width="17.625" bestFit="1" customWidth="1"/>
    <col min="4617" max="4617" width="12" bestFit="1" customWidth="1"/>
    <col min="4618" max="4618" width="28.125" bestFit="1" customWidth="1"/>
    <col min="4619" max="4619" width="26.625" bestFit="1" customWidth="1"/>
    <col min="4620" max="4620" width="32.875" customWidth="1"/>
    <col min="4621" max="4621" width="32.125" bestFit="1" customWidth="1"/>
    <col min="4622" max="4622" width="17.625" bestFit="1" customWidth="1"/>
    <col min="4623" max="4623" width="28.5" bestFit="1" customWidth="1"/>
    <col min="4624" max="4624" width="29.875" customWidth="1"/>
    <col min="4625" max="4625" width="23.625" customWidth="1"/>
    <col min="4636" max="4639" width="0" hidden="1" customWidth="1"/>
    <col min="4864" max="4864" width="15.625" customWidth="1"/>
    <col min="4865" max="4865" width="13.125" customWidth="1"/>
    <col min="4866" max="4866" width="28" bestFit="1" customWidth="1"/>
    <col min="4867" max="4867" width="25.375" customWidth="1"/>
    <col min="4868" max="4868" width="32.875" customWidth="1"/>
    <col min="4869" max="4869" width="0" hidden="1" customWidth="1"/>
    <col min="4870" max="4870" width="25.625" customWidth="1"/>
    <col min="4871" max="4871" width="30.625" bestFit="1" customWidth="1"/>
    <col min="4872" max="4872" width="17.625" bestFit="1" customWidth="1"/>
    <col min="4873" max="4873" width="12" bestFit="1" customWidth="1"/>
    <col min="4874" max="4874" width="28.125" bestFit="1" customWidth="1"/>
    <col min="4875" max="4875" width="26.625" bestFit="1" customWidth="1"/>
    <col min="4876" max="4876" width="32.875" customWidth="1"/>
    <col min="4877" max="4877" width="32.125" bestFit="1" customWidth="1"/>
    <col min="4878" max="4878" width="17.625" bestFit="1" customWidth="1"/>
    <col min="4879" max="4879" width="28.5" bestFit="1" customWidth="1"/>
    <col min="4880" max="4880" width="29.875" customWidth="1"/>
    <col min="4881" max="4881" width="23.625" customWidth="1"/>
    <col min="4892" max="4895" width="0" hidden="1" customWidth="1"/>
    <col min="5120" max="5120" width="15.625" customWidth="1"/>
    <col min="5121" max="5121" width="13.125" customWidth="1"/>
    <col min="5122" max="5122" width="28" bestFit="1" customWidth="1"/>
    <col min="5123" max="5123" width="25.375" customWidth="1"/>
    <col min="5124" max="5124" width="32.875" customWidth="1"/>
    <col min="5125" max="5125" width="0" hidden="1" customWidth="1"/>
    <col min="5126" max="5126" width="25.625" customWidth="1"/>
    <col min="5127" max="5127" width="30.625" bestFit="1" customWidth="1"/>
    <col min="5128" max="5128" width="17.625" bestFit="1" customWidth="1"/>
    <col min="5129" max="5129" width="12" bestFit="1" customWidth="1"/>
    <col min="5130" max="5130" width="28.125" bestFit="1" customWidth="1"/>
    <col min="5131" max="5131" width="26.625" bestFit="1" customWidth="1"/>
    <col min="5132" max="5132" width="32.875" customWidth="1"/>
    <col min="5133" max="5133" width="32.125" bestFit="1" customWidth="1"/>
    <col min="5134" max="5134" width="17.625" bestFit="1" customWidth="1"/>
    <col min="5135" max="5135" width="28.5" bestFit="1" customWidth="1"/>
    <col min="5136" max="5136" width="29.875" customWidth="1"/>
    <col min="5137" max="5137" width="23.625" customWidth="1"/>
    <col min="5148" max="5151" width="0" hidden="1" customWidth="1"/>
    <col min="5376" max="5376" width="15.625" customWidth="1"/>
    <col min="5377" max="5377" width="13.125" customWidth="1"/>
    <col min="5378" max="5378" width="28" bestFit="1" customWidth="1"/>
    <col min="5379" max="5379" width="25.375" customWidth="1"/>
    <col min="5380" max="5380" width="32.875" customWidth="1"/>
    <col min="5381" max="5381" width="0" hidden="1" customWidth="1"/>
    <col min="5382" max="5382" width="25.625" customWidth="1"/>
    <col min="5383" max="5383" width="30.625" bestFit="1" customWidth="1"/>
    <col min="5384" max="5384" width="17.625" bestFit="1" customWidth="1"/>
    <col min="5385" max="5385" width="12" bestFit="1" customWidth="1"/>
    <col min="5386" max="5386" width="28.125" bestFit="1" customWidth="1"/>
    <col min="5387" max="5387" width="26.625" bestFit="1" customWidth="1"/>
    <col min="5388" max="5388" width="32.875" customWidth="1"/>
    <col min="5389" max="5389" width="32.125" bestFit="1" customWidth="1"/>
    <col min="5390" max="5390" width="17.625" bestFit="1" customWidth="1"/>
    <col min="5391" max="5391" width="28.5" bestFit="1" customWidth="1"/>
    <col min="5392" max="5392" width="29.875" customWidth="1"/>
    <col min="5393" max="5393" width="23.625" customWidth="1"/>
    <col min="5404" max="5407" width="0" hidden="1" customWidth="1"/>
    <col min="5632" max="5632" width="15.625" customWidth="1"/>
    <col min="5633" max="5633" width="13.125" customWidth="1"/>
    <col min="5634" max="5634" width="28" bestFit="1" customWidth="1"/>
    <col min="5635" max="5635" width="25.375" customWidth="1"/>
    <col min="5636" max="5636" width="32.875" customWidth="1"/>
    <col min="5637" max="5637" width="0" hidden="1" customWidth="1"/>
    <col min="5638" max="5638" width="25.625" customWidth="1"/>
    <col min="5639" max="5639" width="30.625" bestFit="1" customWidth="1"/>
    <col min="5640" max="5640" width="17.625" bestFit="1" customWidth="1"/>
    <col min="5641" max="5641" width="12" bestFit="1" customWidth="1"/>
    <col min="5642" max="5642" width="28.125" bestFit="1" customWidth="1"/>
    <col min="5643" max="5643" width="26.625" bestFit="1" customWidth="1"/>
    <col min="5644" max="5644" width="32.875" customWidth="1"/>
    <col min="5645" max="5645" width="32.125" bestFit="1" customWidth="1"/>
    <col min="5646" max="5646" width="17.625" bestFit="1" customWidth="1"/>
    <col min="5647" max="5647" width="28.5" bestFit="1" customWidth="1"/>
    <col min="5648" max="5648" width="29.875" customWidth="1"/>
    <col min="5649" max="5649" width="23.625" customWidth="1"/>
    <col min="5660" max="5663" width="0" hidden="1" customWidth="1"/>
    <col min="5888" max="5888" width="15.625" customWidth="1"/>
    <col min="5889" max="5889" width="13.125" customWidth="1"/>
    <col min="5890" max="5890" width="28" bestFit="1" customWidth="1"/>
    <col min="5891" max="5891" width="25.375" customWidth="1"/>
    <col min="5892" max="5892" width="32.875" customWidth="1"/>
    <col min="5893" max="5893" width="0" hidden="1" customWidth="1"/>
    <col min="5894" max="5894" width="25.625" customWidth="1"/>
    <col min="5895" max="5895" width="30.625" bestFit="1" customWidth="1"/>
    <col min="5896" max="5896" width="17.625" bestFit="1" customWidth="1"/>
    <col min="5897" max="5897" width="12" bestFit="1" customWidth="1"/>
    <col min="5898" max="5898" width="28.125" bestFit="1" customWidth="1"/>
    <col min="5899" max="5899" width="26.625" bestFit="1" customWidth="1"/>
    <col min="5900" max="5900" width="32.875" customWidth="1"/>
    <col min="5901" max="5901" width="32.125" bestFit="1" customWidth="1"/>
    <col min="5902" max="5902" width="17.625" bestFit="1" customWidth="1"/>
    <col min="5903" max="5903" width="28.5" bestFit="1" customWidth="1"/>
    <col min="5904" max="5904" width="29.875" customWidth="1"/>
    <col min="5905" max="5905" width="23.625" customWidth="1"/>
    <col min="5916" max="5919" width="0" hidden="1" customWidth="1"/>
    <col min="6144" max="6144" width="15.625" customWidth="1"/>
    <col min="6145" max="6145" width="13.125" customWidth="1"/>
    <col min="6146" max="6146" width="28" bestFit="1" customWidth="1"/>
    <col min="6147" max="6147" width="25.375" customWidth="1"/>
    <col min="6148" max="6148" width="32.875" customWidth="1"/>
    <col min="6149" max="6149" width="0" hidden="1" customWidth="1"/>
    <col min="6150" max="6150" width="25.625" customWidth="1"/>
    <col min="6151" max="6151" width="30.625" bestFit="1" customWidth="1"/>
    <col min="6152" max="6152" width="17.625" bestFit="1" customWidth="1"/>
    <col min="6153" max="6153" width="12" bestFit="1" customWidth="1"/>
    <col min="6154" max="6154" width="28.125" bestFit="1" customWidth="1"/>
    <col min="6155" max="6155" width="26.625" bestFit="1" customWidth="1"/>
    <col min="6156" max="6156" width="32.875" customWidth="1"/>
    <col min="6157" max="6157" width="32.125" bestFit="1" customWidth="1"/>
    <col min="6158" max="6158" width="17.625" bestFit="1" customWidth="1"/>
    <col min="6159" max="6159" width="28.5" bestFit="1" customWidth="1"/>
    <col min="6160" max="6160" width="29.875" customWidth="1"/>
    <col min="6161" max="6161" width="23.625" customWidth="1"/>
    <col min="6172" max="6175" width="0" hidden="1" customWidth="1"/>
    <col min="6400" max="6400" width="15.625" customWidth="1"/>
    <col min="6401" max="6401" width="13.125" customWidth="1"/>
    <col min="6402" max="6402" width="28" bestFit="1" customWidth="1"/>
    <col min="6403" max="6403" width="25.375" customWidth="1"/>
    <col min="6404" max="6404" width="32.875" customWidth="1"/>
    <col min="6405" max="6405" width="0" hidden="1" customWidth="1"/>
    <col min="6406" max="6406" width="25.625" customWidth="1"/>
    <col min="6407" max="6407" width="30.625" bestFit="1" customWidth="1"/>
    <col min="6408" max="6408" width="17.625" bestFit="1" customWidth="1"/>
    <col min="6409" max="6409" width="12" bestFit="1" customWidth="1"/>
    <col min="6410" max="6410" width="28.125" bestFit="1" customWidth="1"/>
    <col min="6411" max="6411" width="26.625" bestFit="1" customWidth="1"/>
    <col min="6412" max="6412" width="32.875" customWidth="1"/>
    <col min="6413" max="6413" width="32.125" bestFit="1" customWidth="1"/>
    <col min="6414" max="6414" width="17.625" bestFit="1" customWidth="1"/>
    <col min="6415" max="6415" width="28.5" bestFit="1" customWidth="1"/>
    <col min="6416" max="6416" width="29.875" customWidth="1"/>
    <col min="6417" max="6417" width="23.625" customWidth="1"/>
    <col min="6428" max="6431" width="0" hidden="1" customWidth="1"/>
    <col min="6656" max="6656" width="15.625" customWidth="1"/>
    <col min="6657" max="6657" width="13.125" customWidth="1"/>
    <col min="6658" max="6658" width="28" bestFit="1" customWidth="1"/>
    <col min="6659" max="6659" width="25.375" customWidth="1"/>
    <col min="6660" max="6660" width="32.875" customWidth="1"/>
    <col min="6661" max="6661" width="0" hidden="1" customWidth="1"/>
    <col min="6662" max="6662" width="25.625" customWidth="1"/>
    <col min="6663" max="6663" width="30.625" bestFit="1" customWidth="1"/>
    <col min="6664" max="6664" width="17.625" bestFit="1" customWidth="1"/>
    <col min="6665" max="6665" width="12" bestFit="1" customWidth="1"/>
    <col min="6666" max="6666" width="28.125" bestFit="1" customWidth="1"/>
    <col min="6667" max="6667" width="26.625" bestFit="1" customWidth="1"/>
    <col min="6668" max="6668" width="32.875" customWidth="1"/>
    <col min="6669" max="6669" width="32.125" bestFit="1" customWidth="1"/>
    <col min="6670" max="6670" width="17.625" bestFit="1" customWidth="1"/>
    <col min="6671" max="6671" width="28.5" bestFit="1" customWidth="1"/>
    <col min="6672" max="6672" width="29.875" customWidth="1"/>
    <col min="6673" max="6673" width="23.625" customWidth="1"/>
    <col min="6684" max="6687" width="0" hidden="1" customWidth="1"/>
    <col min="6912" max="6912" width="15.625" customWidth="1"/>
    <col min="6913" max="6913" width="13.125" customWidth="1"/>
    <col min="6914" max="6914" width="28" bestFit="1" customWidth="1"/>
    <col min="6915" max="6915" width="25.375" customWidth="1"/>
    <col min="6916" max="6916" width="32.875" customWidth="1"/>
    <col min="6917" max="6917" width="0" hidden="1" customWidth="1"/>
    <col min="6918" max="6918" width="25.625" customWidth="1"/>
    <col min="6919" max="6919" width="30.625" bestFit="1" customWidth="1"/>
    <col min="6920" max="6920" width="17.625" bestFit="1" customWidth="1"/>
    <col min="6921" max="6921" width="12" bestFit="1" customWidth="1"/>
    <col min="6922" max="6922" width="28.125" bestFit="1" customWidth="1"/>
    <col min="6923" max="6923" width="26.625" bestFit="1" customWidth="1"/>
    <col min="6924" max="6924" width="32.875" customWidth="1"/>
    <col min="6925" max="6925" width="32.125" bestFit="1" customWidth="1"/>
    <col min="6926" max="6926" width="17.625" bestFit="1" customWidth="1"/>
    <col min="6927" max="6927" width="28.5" bestFit="1" customWidth="1"/>
    <col min="6928" max="6928" width="29.875" customWidth="1"/>
    <col min="6929" max="6929" width="23.625" customWidth="1"/>
    <col min="6940" max="6943" width="0" hidden="1" customWidth="1"/>
    <col min="7168" max="7168" width="15.625" customWidth="1"/>
    <col min="7169" max="7169" width="13.125" customWidth="1"/>
    <col min="7170" max="7170" width="28" bestFit="1" customWidth="1"/>
    <col min="7171" max="7171" width="25.375" customWidth="1"/>
    <col min="7172" max="7172" width="32.875" customWidth="1"/>
    <col min="7173" max="7173" width="0" hidden="1" customWidth="1"/>
    <col min="7174" max="7174" width="25.625" customWidth="1"/>
    <col min="7175" max="7175" width="30.625" bestFit="1" customWidth="1"/>
    <col min="7176" max="7176" width="17.625" bestFit="1" customWidth="1"/>
    <col min="7177" max="7177" width="12" bestFit="1" customWidth="1"/>
    <col min="7178" max="7178" width="28.125" bestFit="1" customWidth="1"/>
    <col min="7179" max="7179" width="26.625" bestFit="1" customWidth="1"/>
    <col min="7180" max="7180" width="32.875" customWidth="1"/>
    <col min="7181" max="7181" width="32.125" bestFit="1" customWidth="1"/>
    <col min="7182" max="7182" width="17.625" bestFit="1" customWidth="1"/>
    <col min="7183" max="7183" width="28.5" bestFit="1" customWidth="1"/>
    <col min="7184" max="7184" width="29.875" customWidth="1"/>
    <col min="7185" max="7185" width="23.625" customWidth="1"/>
    <col min="7196" max="7199" width="0" hidden="1" customWidth="1"/>
    <col min="7424" max="7424" width="15.625" customWidth="1"/>
    <col min="7425" max="7425" width="13.125" customWidth="1"/>
    <col min="7426" max="7426" width="28" bestFit="1" customWidth="1"/>
    <col min="7427" max="7427" width="25.375" customWidth="1"/>
    <col min="7428" max="7428" width="32.875" customWidth="1"/>
    <col min="7429" max="7429" width="0" hidden="1" customWidth="1"/>
    <col min="7430" max="7430" width="25.625" customWidth="1"/>
    <col min="7431" max="7431" width="30.625" bestFit="1" customWidth="1"/>
    <col min="7432" max="7432" width="17.625" bestFit="1" customWidth="1"/>
    <col min="7433" max="7433" width="12" bestFit="1" customWidth="1"/>
    <col min="7434" max="7434" width="28.125" bestFit="1" customWidth="1"/>
    <col min="7435" max="7435" width="26.625" bestFit="1" customWidth="1"/>
    <col min="7436" max="7436" width="32.875" customWidth="1"/>
    <col min="7437" max="7437" width="32.125" bestFit="1" customWidth="1"/>
    <col min="7438" max="7438" width="17.625" bestFit="1" customWidth="1"/>
    <col min="7439" max="7439" width="28.5" bestFit="1" customWidth="1"/>
    <col min="7440" max="7440" width="29.875" customWidth="1"/>
    <col min="7441" max="7441" width="23.625" customWidth="1"/>
    <col min="7452" max="7455" width="0" hidden="1" customWidth="1"/>
    <col min="7680" max="7680" width="15.625" customWidth="1"/>
    <col min="7681" max="7681" width="13.125" customWidth="1"/>
    <col min="7682" max="7682" width="28" bestFit="1" customWidth="1"/>
    <col min="7683" max="7683" width="25.375" customWidth="1"/>
    <col min="7684" max="7684" width="32.875" customWidth="1"/>
    <col min="7685" max="7685" width="0" hidden="1" customWidth="1"/>
    <col min="7686" max="7686" width="25.625" customWidth="1"/>
    <col min="7687" max="7687" width="30.625" bestFit="1" customWidth="1"/>
    <col min="7688" max="7688" width="17.625" bestFit="1" customWidth="1"/>
    <col min="7689" max="7689" width="12" bestFit="1" customWidth="1"/>
    <col min="7690" max="7690" width="28.125" bestFit="1" customWidth="1"/>
    <col min="7691" max="7691" width="26.625" bestFit="1" customWidth="1"/>
    <col min="7692" max="7692" width="32.875" customWidth="1"/>
    <col min="7693" max="7693" width="32.125" bestFit="1" customWidth="1"/>
    <col min="7694" max="7694" width="17.625" bestFit="1" customWidth="1"/>
    <col min="7695" max="7695" width="28.5" bestFit="1" customWidth="1"/>
    <col min="7696" max="7696" width="29.875" customWidth="1"/>
    <col min="7697" max="7697" width="23.625" customWidth="1"/>
    <col min="7708" max="7711" width="0" hidden="1" customWidth="1"/>
    <col min="7936" max="7936" width="15.625" customWidth="1"/>
    <col min="7937" max="7937" width="13.125" customWidth="1"/>
    <col min="7938" max="7938" width="28" bestFit="1" customWidth="1"/>
    <col min="7939" max="7939" width="25.375" customWidth="1"/>
    <col min="7940" max="7940" width="32.875" customWidth="1"/>
    <col min="7941" max="7941" width="0" hidden="1" customWidth="1"/>
    <col min="7942" max="7942" width="25.625" customWidth="1"/>
    <col min="7943" max="7943" width="30.625" bestFit="1" customWidth="1"/>
    <col min="7944" max="7944" width="17.625" bestFit="1" customWidth="1"/>
    <col min="7945" max="7945" width="12" bestFit="1" customWidth="1"/>
    <col min="7946" max="7946" width="28.125" bestFit="1" customWidth="1"/>
    <col min="7947" max="7947" width="26.625" bestFit="1" customWidth="1"/>
    <col min="7948" max="7948" width="32.875" customWidth="1"/>
    <col min="7949" max="7949" width="32.125" bestFit="1" customWidth="1"/>
    <col min="7950" max="7950" width="17.625" bestFit="1" customWidth="1"/>
    <col min="7951" max="7951" width="28.5" bestFit="1" customWidth="1"/>
    <col min="7952" max="7952" width="29.875" customWidth="1"/>
    <col min="7953" max="7953" width="23.625" customWidth="1"/>
    <col min="7964" max="7967" width="0" hidden="1" customWidth="1"/>
    <col min="8192" max="8192" width="15.625" customWidth="1"/>
    <col min="8193" max="8193" width="13.125" customWidth="1"/>
    <col min="8194" max="8194" width="28" bestFit="1" customWidth="1"/>
    <col min="8195" max="8195" width="25.375" customWidth="1"/>
    <col min="8196" max="8196" width="32.875" customWidth="1"/>
    <col min="8197" max="8197" width="0" hidden="1" customWidth="1"/>
    <col min="8198" max="8198" width="25.625" customWidth="1"/>
    <col min="8199" max="8199" width="30.625" bestFit="1" customWidth="1"/>
    <col min="8200" max="8200" width="17.625" bestFit="1" customWidth="1"/>
    <col min="8201" max="8201" width="12" bestFit="1" customWidth="1"/>
    <col min="8202" max="8202" width="28.125" bestFit="1" customWidth="1"/>
    <col min="8203" max="8203" width="26.625" bestFit="1" customWidth="1"/>
    <col min="8204" max="8204" width="32.875" customWidth="1"/>
    <col min="8205" max="8205" width="32.125" bestFit="1" customWidth="1"/>
    <col min="8206" max="8206" width="17.625" bestFit="1" customWidth="1"/>
    <col min="8207" max="8207" width="28.5" bestFit="1" customWidth="1"/>
    <col min="8208" max="8208" width="29.875" customWidth="1"/>
    <col min="8209" max="8209" width="23.625" customWidth="1"/>
    <col min="8220" max="8223" width="0" hidden="1" customWidth="1"/>
    <col min="8448" max="8448" width="15.625" customWidth="1"/>
    <col min="8449" max="8449" width="13.125" customWidth="1"/>
    <col min="8450" max="8450" width="28" bestFit="1" customWidth="1"/>
    <col min="8451" max="8451" width="25.375" customWidth="1"/>
    <col min="8452" max="8452" width="32.875" customWidth="1"/>
    <col min="8453" max="8453" width="0" hidden="1" customWidth="1"/>
    <col min="8454" max="8454" width="25.625" customWidth="1"/>
    <col min="8455" max="8455" width="30.625" bestFit="1" customWidth="1"/>
    <col min="8456" max="8456" width="17.625" bestFit="1" customWidth="1"/>
    <col min="8457" max="8457" width="12" bestFit="1" customWidth="1"/>
    <col min="8458" max="8458" width="28.125" bestFit="1" customWidth="1"/>
    <col min="8459" max="8459" width="26.625" bestFit="1" customWidth="1"/>
    <col min="8460" max="8460" width="32.875" customWidth="1"/>
    <col min="8461" max="8461" width="32.125" bestFit="1" customWidth="1"/>
    <col min="8462" max="8462" width="17.625" bestFit="1" customWidth="1"/>
    <col min="8463" max="8463" width="28.5" bestFit="1" customWidth="1"/>
    <col min="8464" max="8464" width="29.875" customWidth="1"/>
    <col min="8465" max="8465" width="23.625" customWidth="1"/>
    <col min="8476" max="8479" width="0" hidden="1" customWidth="1"/>
    <col min="8704" max="8704" width="15.625" customWidth="1"/>
    <col min="8705" max="8705" width="13.125" customWidth="1"/>
    <col min="8706" max="8706" width="28" bestFit="1" customWidth="1"/>
    <col min="8707" max="8707" width="25.375" customWidth="1"/>
    <col min="8708" max="8708" width="32.875" customWidth="1"/>
    <col min="8709" max="8709" width="0" hidden="1" customWidth="1"/>
    <col min="8710" max="8710" width="25.625" customWidth="1"/>
    <col min="8711" max="8711" width="30.625" bestFit="1" customWidth="1"/>
    <col min="8712" max="8712" width="17.625" bestFit="1" customWidth="1"/>
    <col min="8713" max="8713" width="12" bestFit="1" customWidth="1"/>
    <col min="8714" max="8714" width="28.125" bestFit="1" customWidth="1"/>
    <col min="8715" max="8715" width="26.625" bestFit="1" customWidth="1"/>
    <col min="8716" max="8716" width="32.875" customWidth="1"/>
    <col min="8717" max="8717" width="32.125" bestFit="1" customWidth="1"/>
    <col min="8718" max="8718" width="17.625" bestFit="1" customWidth="1"/>
    <col min="8719" max="8719" width="28.5" bestFit="1" customWidth="1"/>
    <col min="8720" max="8720" width="29.875" customWidth="1"/>
    <col min="8721" max="8721" width="23.625" customWidth="1"/>
    <col min="8732" max="8735" width="0" hidden="1" customWidth="1"/>
    <col min="8960" max="8960" width="15.625" customWidth="1"/>
    <col min="8961" max="8961" width="13.125" customWidth="1"/>
    <col min="8962" max="8962" width="28" bestFit="1" customWidth="1"/>
    <col min="8963" max="8963" width="25.375" customWidth="1"/>
    <col min="8964" max="8964" width="32.875" customWidth="1"/>
    <col min="8965" max="8965" width="0" hidden="1" customWidth="1"/>
    <col min="8966" max="8966" width="25.625" customWidth="1"/>
    <col min="8967" max="8967" width="30.625" bestFit="1" customWidth="1"/>
    <col min="8968" max="8968" width="17.625" bestFit="1" customWidth="1"/>
    <col min="8969" max="8969" width="12" bestFit="1" customWidth="1"/>
    <col min="8970" max="8970" width="28.125" bestFit="1" customWidth="1"/>
    <col min="8971" max="8971" width="26.625" bestFit="1" customWidth="1"/>
    <col min="8972" max="8972" width="32.875" customWidth="1"/>
    <col min="8973" max="8973" width="32.125" bestFit="1" customWidth="1"/>
    <col min="8974" max="8974" width="17.625" bestFit="1" customWidth="1"/>
    <col min="8975" max="8975" width="28.5" bestFit="1" customWidth="1"/>
    <col min="8976" max="8976" width="29.875" customWidth="1"/>
    <col min="8977" max="8977" width="23.625" customWidth="1"/>
    <col min="8988" max="8991" width="0" hidden="1" customWidth="1"/>
    <col min="9216" max="9216" width="15.625" customWidth="1"/>
    <col min="9217" max="9217" width="13.125" customWidth="1"/>
    <col min="9218" max="9218" width="28" bestFit="1" customWidth="1"/>
    <col min="9219" max="9219" width="25.375" customWidth="1"/>
    <col min="9220" max="9220" width="32.875" customWidth="1"/>
    <col min="9221" max="9221" width="0" hidden="1" customWidth="1"/>
    <col min="9222" max="9222" width="25.625" customWidth="1"/>
    <col min="9223" max="9223" width="30.625" bestFit="1" customWidth="1"/>
    <col min="9224" max="9224" width="17.625" bestFit="1" customWidth="1"/>
    <col min="9225" max="9225" width="12" bestFit="1" customWidth="1"/>
    <col min="9226" max="9226" width="28.125" bestFit="1" customWidth="1"/>
    <col min="9227" max="9227" width="26.625" bestFit="1" customWidth="1"/>
    <col min="9228" max="9228" width="32.875" customWidth="1"/>
    <col min="9229" max="9229" width="32.125" bestFit="1" customWidth="1"/>
    <col min="9230" max="9230" width="17.625" bestFit="1" customWidth="1"/>
    <col min="9231" max="9231" width="28.5" bestFit="1" customWidth="1"/>
    <col min="9232" max="9232" width="29.875" customWidth="1"/>
    <col min="9233" max="9233" width="23.625" customWidth="1"/>
    <col min="9244" max="9247" width="0" hidden="1" customWidth="1"/>
    <col min="9472" max="9472" width="15.625" customWidth="1"/>
    <col min="9473" max="9473" width="13.125" customWidth="1"/>
    <col min="9474" max="9474" width="28" bestFit="1" customWidth="1"/>
    <col min="9475" max="9475" width="25.375" customWidth="1"/>
    <col min="9476" max="9476" width="32.875" customWidth="1"/>
    <col min="9477" max="9477" width="0" hidden="1" customWidth="1"/>
    <col min="9478" max="9478" width="25.625" customWidth="1"/>
    <col min="9479" max="9479" width="30.625" bestFit="1" customWidth="1"/>
    <col min="9480" max="9480" width="17.625" bestFit="1" customWidth="1"/>
    <col min="9481" max="9481" width="12" bestFit="1" customWidth="1"/>
    <col min="9482" max="9482" width="28.125" bestFit="1" customWidth="1"/>
    <col min="9483" max="9483" width="26.625" bestFit="1" customWidth="1"/>
    <col min="9484" max="9484" width="32.875" customWidth="1"/>
    <col min="9485" max="9485" width="32.125" bestFit="1" customWidth="1"/>
    <col min="9486" max="9486" width="17.625" bestFit="1" customWidth="1"/>
    <col min="9487" max="9487" width="28.5" bestFit="1" customWidth="1"/>
    <col min="9488" max="9488" width="29.875" customWidth="1"/>
    <col min="9489" max="9489" width="23.625" customWidth="1"/>
    <col min="9500" max="9503" width="0" hidden="1" customWidth="1"/>
    <col min="9728" max="9728" width="15.625" customWidth="1"/>
    <col min="9729" max="9729" width="13.125" customWidth="1"/>
    <col min="9730" max="9730" width="28" bestFit="1" customWidth="1"/>
    <col min="9731" max="9731" width="25.375" customWidth="1"/>
    <col min="9732" max="9732" width="32.875" customWidth="1"/>
    <col min="9733" max="9733" width="0" hidden="1" customWidth="1"/>
    <col min="9734" max="9734" width="25.625" customWidth="1"/>
    <col min="9735" max="9735" width="30.625" bestFit="1" customWidth="1"/>
    <col min="9736" max="9736" width="17.625" bestFit="1" customWidth="1"/>
    <col min="9737" max="9737" width="12" bestFit="1" customWidth="1"/>
    <col min="9738" max="9738" width="28.125" bestFit="1" customWidth="1"/>
    <col min="9739" max="9739" width="26.625" bestFit="1" customWidth="1"/>
    <col min="9740" max="9740" width="32.875" customWidth="1"/>
    <col min="9741" max="9741" width="32.125" bestFit="1" customWidth="1"/>
    <col min="9742" max="9742" width="17.625" bestFit="1" customWidth="1"/>
    <col min="9743" max="9743" width="28.5" bestFit="1" customWidth="1"/>
    <col min="9744" max="9744" width="29.875" customWidth="1"/>
    <col min="9745" max="9745" width="23.625" customWidth="1"/>
    <col min="9756" max="9759" width="0" hidden="1" customWidth="1"/>
    <col min="9984" max="9984" width="15.625" customWidth="1"/>
    <col min="9985" max="9985" width="13.125" customWidth="1"/>
    <col min="9986" max="9986" width="28" bestFit="1" customWidth="1"/>
    <col min="9987" max="9987" width="25.375" customWidth="1"/>
    <col min="9988" max="9988" width="32.875" customWidth="1"/>
    <col min="9989" max="9989" width="0" hidden="1" customWidth="1"/>
    <col min="9990" max="9990" width="25.625" customWidth="1"/>
    <col min="9991" max="9991" width="30.625" bestFit="1" customWidth="1"/>
    <col min="9992" max="9992" width="17.625" bestFit="1" customWidth="1"/>
    <col min="9993" max="9993" width="12" bestFit="1" customWidth="1"/>
    <col min="9994" max="9994" width="28.125" bestFit="1" customWidth="1"/>
    <col min="9995" max="9995" width="26.625" bestFit="1" customWidth="1"/>
    <col min="9996" max="9996" width="32.875" customWidth="1"/>
    <col min="9997" max="9997" width="32.125" bestFit="1" customWidth="1"/>
    <col min="9998" max="9998" width="17.625" bestFit="1" customWidth="1"/>
    <col min="9999" max="9999" width="28.5" bestFit="1" customWidth="1"/>
    <col min="10000" max="10000" width="29.875" customWidth="1"/>
    <col min="10001" max="10001" width="23.625" customWidth="1"/>
    <col min="10012" max="10015" width="0" hidden="1" customWidth="1"/>
    <col min="10240" max="10240" width="15.625" customWidth="1"/>
    <col min="10241" max="10241" width="13.125" customWidth="1"/>
    <col min="10242" max="10242" width="28" bestFit="1" customWidth="1"/>
    <col min="10243" max="10243" width="25.375" customWidth="1"/>
    <col min="10244" max="10244" width="32.875" customWidth="1"/>
    <col min="10245" max="10245" width="0" hidden="1" customWidth="1"/>
    <col min="10246" max="10246" width="25.625" customWidth="1"/>
    <col min="10247" max="10247" width="30.625" bestFit="1" customWidth="1"/>
    <col min="10248" max="10248" width="17.625" bestFit="1" customWidth="1"/>
    <col min="10249" max="10249" width="12" bestFit="1" customWidth="1"/>
    <col min="10250" max="10250" width="28.125" bestFit="1" customWidth="1"/>
    <col min="10251" max="10251" width="26.625" bestFit="1" customWidth="1"/>
    <col min="10252" max="10252" width="32.875" customWidth="1"/>
    <col min="10253" max="10253" width="32.125" bestFit="1" customWidth="1"/>
    <col min="10254" max="10254" width="17.625" bestFit="1" customWidth="1"/>
    <col min="10255" max="10255" width="28.5" bestFit="1" customWidth="1"/>
    <col min="10256" max="10256" width="29.875" customWidth="1"/>
    <col min="10257" max="10257" width="23.625" customWidth="1"/>
    <col min="10268" max="10271" width="0" hidden="1" customWidth="1"/>
    <col min="10496" max="10496" width="15.625" customWidth="1"/>
    <col min="10497" max="10497" width="13.125" customWidth="1"/>
    <col min="10498" max="10498" width="28" bestFit="1" customWidth="1"/>
    <col min="10499" max="10499" width="25.375" customWidth="1"/>
    <col min="10500" max="10500" width="32.875" customWidth="1"/>
    <col min="10501" max="10501" width="0" hidden="1" customWidth="1"/>
    <col min="10502" max="10502" width="25.625" customWidth="1"/>
    <col min="10503" max="10503" width="30.625" bestFit="1" customWidth="1"/>
    <col min="10504" max="10504" width="17.625" bestFit="1" customWidth="1"/>
    <col min="10505" max="10505" width="12" bestFit="1" customWidth="1"/>
    <col min="10506" max="10506" width="28.125" bestFit="1" customWidth="1"/>
    <col min="10507" max="10507" width="26.625" bestFit="1" customWidth="1"/>
    <col min="10508" max="10508" width="32.875" customWidth="1"/>
    <col min="10509" max="10509" width="32.125" bestFit="1" customWidth="1"/>
    <col min="10510" max="10510" width="17.625" bestFit="1" customWidth="1"/>
    <col min="10511" max="10511" width="28.5" bestFit="1" customWidth="1"/>
    <col min="10512" max="10512" width="29.875" customWidth="1"/>
    <col min="10513" max="10513" width="23.625" customWidth="1"/>
    <col min="10524" max="10527" width="0" hidden="1" customWidth="1"/>
    <col min="10752" max="10752" width="15.625" customWidth="1"/>
    <col min="10753" max="10753" width="13.125" customWidth="1"/>
    <col min="10754" max="10754" width="28" bestFit="1" customWidth="1"/>
    <col min="10755" max="10755" width="25.375" customWidth="1"/>
    <col min="10756" max="10756" width="32.875" customWidth="1"/>
    <col min="10757" max="10757" width="0" hidden="1" customWidth="1"/>
    <col min="10758" max="10758" width="25.625" customWidth="1"/>
    <col min="10759" max="10759" width="30.625" bestFit="1" customWidth="1"/>
    <col min="10760" max="10760" width="17.625" bestFit="1" customWidth="1"/>
    <col min="10761" max="10761" width="12" bestFit="1" customWidth="1"/>
    <col min="10762" max="10762" width="28.125" bestFit="1" customWidth="1"/>
    <col min="10763" max="10763" width="26.625" bestFit="1" customWidth="1"/>
    <col min="10764" max="10764" width="32.875" customWidth="1"/>
    <col min="10765" max="10765" width="32.125" bestFit="1" customWidth="1"/>
    <col min="10766" max="10766" width="17.625" bestFit="1" customWidth="1"/>
    <col min="10767" max="10767" width="28.5" bestFit="1" customWidth="1"/>
    <col min="10768" max="10768" width="29.875" customWidth="1"/>
    <col min="10769" max="10769" width="23.625" customWidth="1"/>
    <col min="10780" max="10783" width="0" hidden="1" customWidth="1"/>
    <col min="11008" max="11008" width="15.625" customWidth="1"/>
    <col min="11009" max="11009" width="13.125" customWidth="1"/>
    <col min="11010" max="11010" width="28" bestFit="1" customWidth="1"/>
    <col min="11011" max="11011" width="25.375" customWidth="1"/>
    <col min="11012" max="11012" width="32.875" customWidth="1"/>
    <col min="11013" max="11013" width="0" hidden="1" customWidth="1"/>
    <col min="11014" max="11014" width="25.625" customWidth="1"/>
    <col min="11015" max="11015" width="30.625" bestFit="1" customWidth="1"/>
    <col min="11016" max="11016" width="17.625" bestFit="1" customWidth="1"/>
    <col min="11017" max="11017" width="12" bestFit="1" customWidth="1"/>
    <col min="11018" max="11018" width="28.125" bestFit="1" customWidth="1"/>
    <col min="11019" max="11019" width="26.625" bestFit="1" customWidth="1"/>
    <col min="11020" max="11020" width="32.875" customWidth="1"/>
    <col min="11021" max="11021" width="32.125" bestFit="1" customWidth="1"/>
    <col min="11022" max="11022" width="17.625" bestFit="1" customWidth="1"/>
    <col min="11023" max="11023" width="28.5" bestFit="1" customWidth="1"/>
    <col min="11024" max="11024" width="29.875" customWidth="1"/>
    <col min="11025" max="11025" width="23.625" customWidth="1"/>
    <col min="11036" max="11039" width="0" hidden="1" customWidth="1"/>
    <col min="11264" max="11264" width="15.625" customWidth="1"/>
    <col min="11265" max="11265" width="13.125" customWidth="1"/>
    <col min="11266" max="11266" width="28" bestFit="1" customWidth="1"/>
    <col min="11267" max="11267" width="25.375" customWidth="1"/>
    <col min="11268" max="11268" width="32.875" customWidth="1"/>
    <col min="11269" max="11269" width="0" hidden="1" customWidth="1"/>
    <col min="11270" max="11270" width="25.625" customWidth="1"/>
    <col min="11271" max="11271" width="30.625" bestFit="1" customWidth="1"/>
    <col min="11272" max="11272" width="17.625" bestFit="1" customWidth="1"/>
    <col min="11273" max="11273" width="12" bestFit="1" customWidth="1"/>
    <col min="11274" max="11274" width="28.125" bestFit="1" customWidth="1"/>
    <col min="11275" max="11275" width="26.625" bestFit="1" customWidth="1"/>
    <col min="11276" max="11276" width="32.875" customWidth="1"/>
    <col min="11277" max="11277" width="32.125" bestFit="1" customWidth="1"/>
    <col min="11278" max="11278" width="17.625" bestFit="1" customWidth="1"/>
    <col min="11279" max="11279" width="28.5" bestFit="1" customWidth="1"/>
    <col min="11280" max="11280" width="29.875" customWidth="1"/>
    <col min="11281" max="11281" width="23.625" customWidth="1"/>
    <col min="11292" max="11295" width="0" hidden="1" customWidth="1"/>
    <col min="11520" max="11520" width="15.625" customWidth="1"/>
    <col min="11521" max="11521" width="13.125" customWidth="1"/>
    <col min="11522" max="11522" width="28" bestFit="1" customWidth="1"/>
    <col min="11523" max="11523" width="25.375" customWidth="1"/>
    <col min="11524" max="11524" width="32.875" customWidth="1"/>
    <col min="11525" max="11525" width="0" hidden="1" customWidth="1"/>
    <col min="11526" max="11526" width="25.625" customWidth="1"/>
    <col min="11527" max="11527" width="30.625" bestFit="1" customWidth="1"/>
    <col min="11528" max="11528" width="17.625" bestFit="1" customWidth="1"/>
    <col min="11529" max="11529" width="12" bestFit="1" customWidth="1"/>
    <col min="11530" max="11530" width="28.125" bestFit="1" customWidth="1"/>
    <col min="11531" max="11531" width="26.625" bestFit="1" customWidth="1"/>
    <col min="11532" max="11532" width="32.875" customWidth="1"/>
    <col min="11533" max="11533" width="32.125" bestFit="1" customWidth="1"/>
    <col min="11534" max="11534" width="17.625" bestFit="1" customWidth="1"/>
    <col min="11535" max="11535" width="28.5" bestFit="1" customWidth="1"/>
    <col min="11536" max="11536" width="29.875" customWidth="1"/>
    <col min="11537" max="11537" width="23.625" customWidth="1"/>
    <col min="11548" max="11551" width="0" hidden="1" customWidth="1"/>
    <col min="11776" max="11776" width="15.625" customWidth="1"/>
    <col min="11777" max="11777" width="13.125" customWidth="1"/>
    <col min="11778" max="11778" width="28" bestFit="1" customWidth="1"/>
    <col min="11779" max="11779" width="25.375" customWidth="1"/>
    <col min="11780" max="11780" width="32.875" customWidth="1"/>
    <col min="11781" max="11781" width="0" hidden="1" customWidth="1"/>
    <col min="11782" max="11782" width="25.625" customWidth="1"/>
    <col min="11783" max="11783" width="30.625" bestFit="1" customWidth="1"/>
    <col min="11784" max="11784" width="17.625" bestFit="1" customWidth="1"/>
    <col min="11785" max="11785" width="12" bestFit="1" customWidth="1"/>
    <col min="11786" max="11786" width="28.125" bestFit="1" customWidth="1"/>
    <col min="11787" max="11787" width="26.625" bestFit="1" customWidth="1"/>
    <col min="11788" max="11788" width="32.875" customWidth="1"/>
    <col min="11789" max="11789" width="32.125" bestFit="1" customWidth="1"/>
    <col min="11790" max="11790" width="17.625" bestFit="1" customWidth="1"/>
    <col min="11791" max="11791" width="28.5" bestFit="1" customWidth="1"/>
    <col min="11792" max="11792" width="29.875" customWidth="1"/>
    <col min="11793" max="11793" width="23.625" customWidth="1"/>
    <col min="11804" max="11807" width="0" hidden="1" customWidth="1"/>
    <col min="12032" max="12032" width="15.625" customWidth="1"/>
    <col min="12033" max="12033" width="13.125" customWidth="1"/>
    <col min="12034" max="12034" width="28" bestFit="1" customWidth="1"/>
    <col min="12035" max="12035" width="25.375" customWidth="1"/>
    <col min="12036" max="12036" width="32.875" customWidth="1"/>
    <col min="12037" max="12037" width="0" hidden="1" customWidth="1"/>
    <col min="12038" max="12038" width="25.625" customWidth="1"/>
    <col min="12039" max="12039" width="30.625" bestFit="1" customWidth="1"/>
    <col min="12040" max="12040" width="17.625" bestFit="1" customWidth="1"/>
    <col min="12041" max="12041" width="12" bestFit="1" customWidth="1"/>
    <col min="12042" max="12042" width="28.125" bestFit="1" customWidth="1"/>
    <col min="12043" max="12043" width="26.625" bestFit="1" customWidth="1"/>
    <col min="12044" max="12044" width="32.875" customWidth="1"/>
    <col min="12045" max="12045" width="32.125" bestFit="1" customWidth="1"/>
    <col min="12046" max="12046" width="17.625" bestFit="1" customWidth="1"/>
    <col min="12047" max="12047" width="28.5" bestFit="1" customWidth="1"/>
    <col min="12048" max="12048" width="29.875" customWidth="1"/>
    <col min="12049" max="12049" width="23.625" customWidth="1"/>
    <col min="12060" max="12063" width="0" hidden="1" customWidth="1"/>
    <col min="12288" max="12288" width="15.625" customWidth="1"/>
    <col min="12289" max="12289" width="13.125" customWidth="1"/>
    <col min="12290" max="12290" width="28" bestFit="1" customWidth="1"/>
    <col min="12291" max="12291" width="25.375" customWidth="1"/>
    <col min="12292" max="12292" width="32.875" customWidth="1"/>
    <col min="12293" max="12293" width="0" hidden="1" customWidth="1"/>
    <col min="12294" max="12294" width="25.625" customWidth="1"/>
    <col min="12295" max="12295" width="30.625" bestFit="1" customWidth="1"/>
    <col min="12296" max="12296" width="17.625" bestFit="1" customWidth="1"/>
    <col min="12297" max="12297" width="12" bestFit="1" customWidth="1"/>
    <col min="12298" max="12298" width="28.125" bestFit="1" customWidth="1"/>
    <col min="12299" max="12299" width="26.625" bestFit="1" customWidth="1"/>
    <col min="12300" max="12300" width="32.875" customWidth="1"/>
    <col min="12301" max="12301" width="32.125" bestFit="1" customWidth="1"/>
    <col min="12302" max="12302" width="17.625" bestFit="1" customWidth="1"/>
    <col min="12303" max="12303" width="28.5" bestFit="1" customWidth="1"/>
    <col min="12304" max="12304" width="29.875" customWidth="1"/>
    <col min="12305" max="12305" width="23.625" customWidth="1"/>
    <col min="12316" max="12319" width="0" hidden="1" customWidth="1"/>
    <col min="12544" max="12544" width="15.625" customWidth="1"/>
    <col min="12545" max="12545" width="13.125" customWidth="1"/>
    <col min="12546" max="12546" width="28" bestFit="1" customWidth="1"/>
    <col min="12547" max="12547" width="25.375" customWidth="1"/>
    <col min="12548" max="12548" width="32.875" customWidth="1"/>
    <col min="12549" max="12549" width="0" hidden="1" customWidth="1"/>
    <col min="12550" max="12550" width="25.625" customWidth="1"/>
    <col min="12551" max="12551" width="30.625" bestFit="1" customWidth="1"/>
    <col min="12552" max="12552" width="17.625" bestFit="1" customWidth="1"/>
    <col min="12553" max="12553" width="12" bestFit="1" customWidth="1"/>
    <col min="12554" max="12554" width="28.125" bestFit="1" customWidth="1"/>
    <col min="12555" max="12555" width="26.625" bestFit="1" customWidth="1"/>
    <col min="12556" max="12556" width="32.875" customWidth="1"/>
    <col min="12557" max="12557" width="32.125" bestFit="1" customWidth="1"/>
    <col min="12558" max="12558" width="17.625" bestFit="1" customWidth="1"/>
    <col min="12559" max="12559" width="28.5" bestFit="1" customWidth="1"/>
    <col min="12560" max="12560" width="29.875" customWidth="1"/>
    <col min="12561" max="12561" width="23.625" customWidth="1"/>
    <col min="12572" max="12575" width="0" hidden="1" customWidth="1"/>
    <col min="12800" max="12800" width="15.625" customWidth="1"/>
    <col min="12801" max="12801" width="13.125" customWidth="1"/>
    <col min="12802" max="12802" width="28" bestFit="1" customWidth="1"/>
    <col min="12803" max="12803" width="25.375" customWidth="1"/>
    <col min="12804" max="12804" width="32.875" customWidth="1"/>
    <col min="12805" max="12805" width="0" hidden="1" customWidth="1"/>
    <col min="12806" max="12806" width="25.625" customWidth="1"/>
    <col min="12807" max="12807" width="30.625" bestFit="1" customWidth="1"/>
    <col min="12808" max="12808" width="17.625" bestFit="1" customWidth="1"/>
    <col min="12809" max="12809" width="12" bestFit="1" customWidth="1"/>
    <col min="12810" max="12810" width="28.125" bestFit="1" customWidth="1"/>
    <col min="12811" max="12811" width="26.625" bestFit="1" customWidth="1"/>
    <col min="12812" max="12812" width="32.875" customWidth="1"/>
    <col min="12813" max="12813" width="32.125" bestFit="1" customWidth="1"/>
    <col min="12814" max="12814" width="17.625" bestFit="1" customWidth="1"/>
    <col min="12815" max="12815" width="28.5" bestFit="1" customWidth="1"/>
    <col min="12816" max="12816" width="29.875" customWidth="1"/>
    <col min="12817" max="12817" width="23.625" customWidth="1"/>
    <col min="12828" max="12831" width="0" hidden="1" customWidth="1"/>
    <col min="13056" max="13056" width="15.625" customWidth="1"/>
    <col min="13057" max="13057" width="13.125" customWidth="1"/>
    <col min="13058" max="13058" width="28" bestFit="1" customWidth="1"/>
    <col min="13059" max="13059" width="25.375" customWidth="1"/>
    <col min="13060" max="13060" width="32.875" customWidth="1"/>
    <col min="13061" max="13061" width="0" hidden="1" customWidth="1"/>
    <col min="13062" max="13062" width="25.625" customWidth="1"/>
    <col min="13063" max="13063" width="30.625" bestFit="1" customWidth="1"/>
    <col min="13064" max="13064" width="17.625" bestFit="1" customWidth="1"/>
    <col min="13065" max="13065" width="12" bestFit="1" customWidth="1"/>
    <col min="13066" max="13066" width="28.125" bestFit="1" customWidth="1"/>
    <col min="13067" max="13067" width="26.625" bestFit="1" customWidth="1"/>
    <col min="13068" max="13068" width="32.875" customWidth="1"/>
    <col min="13069" max="13069" width="32.125" bestFit="1" customWidth="1"/>
    <col min="13070" max="13070" width="17.625" bestFit="1" customWidth="1"/>
    <col min="13071" max="13071" width="28.5" bestFit="1" customWidth="1"/>
    <col min="13072" max="13072" width="29.875" customWidth="1"/>
    <col min="13073" max="13073" width="23.625" customWidth="1"/>
    <col min="13084" max="13087" width="0" hidden="1" customWidth="1"/>
    <col min="13312" max="13312" width="15.625" customWidth="1"/>
    <col min="13313" max="13313" width="13.125" customWidth="1"/>
    <col min="13314" max="13314" width="28" bestFit="1" customWidth="1"/>
    <col min="13315" max="13315" width="25.375" customWidth="1"/>
    <col min="13316" max="13316" width="32.875" customWidth="1"/>
    <col min="13317" max="13317" width="0" hidden="1" customWidth="1"/>
    <col min="13318" max="13318" width="25.625" customWidth="1"/>
    <col min="13319" max="13319" width="30.625" bestFit="1" customWidth="1"/>
    <col min="13320" max="13320" width="17.625" bestFit="1" customWidth="1"/>
    <col min="13321" max="13321" width="12" bestFit="1" customWidth="1"/>
    <col min="13322" max="13322" width="28.125" bestFit="1" customWidth="1"/>
    <col min="13323" max="13323" width="26.625" bestFit="1" customWidth="1"/>
    <col min="13324" max="13324" width="32.875" customWidth="1"/>
    <col min="13325" max="13325" width="32.125" bestFit="1" customWidth="1"/>
    <col min="13326" max="13326" width="17.625" bestFit="1" customWidth="1"/>
    <col min="13327" max="13327" width="28.5" bestFit="1" customWidth="1"/>
    <col min="13328" max="13328" width="29.875" customWidth="1"/>
    <col min="13329" max="13329" width="23.625" customWidth="1"/>
    <col min="13340" max="13343" width="0" hidden="1" customWidth="1"/>
    <col min="13568" max="13568" width="15.625" customWidth="1"/>
    <col min="13569" max="13569" width="13.125" customWidth="1"/>
    <col min="13570" max="13570" width="28" bestFit="1" customWidth="1"/>
    <col min="13571" max="13571" width="25.375" customWidth="1"/>
    <col min="13572" max="13572" width="32.875" customWidth="1"/>
    <col min="13573" max="13573" width="0" hidden="1" customWidth="1"/>
    <col min="13574" max="13574" width="25.625" customWidth="1"/>
    <col min="13575" max="13575" width="30.625" bestFit="1" customWidth="1"/>
    <col min="13576" max="13576" width="17.625" bestFit="1" customWidth="1"/>
    <col min="13577" max="13577" width="12" bestFit="1" customWidth="1"/>
    <col min="13578" max="13578" width="28.125" bestFit="1" customWidth="1"/>
    <col min="13579" max="13579" width="26.625" bestFit="1" customWidth="1"/>
    <col min="13580" max="13580" width="32.875" customWidth="1"/>
    <col min="13581" max="13581" width="32.125" bestFit="1" customWidth="1"/>
    <col min="13582" max="13582" width="17.625" bestFit="1" customWidth="1"/>
    <col min="13583" max="13583" width="28.5" bestFit="1" customWidth="1"/>
    <col min="13584" max="13584" width="29.875" customWidth="1"/>
    <col min="13585" max="13585" width="23.625" customWidth="1"/>
    <col min="13596" max="13599" width="0" hidden="1" customWidth="1"/>
    <col min="13824" max="13824" width="15.625" customWidth="1"/>
    <col min="13825" max="13825" width="13.125" customWidth="1"/>
    <col min="13826" max="13826" width="28" bestFit="1" customWidth="1"/>
    <col min="13827" max="13827" width="25.375" customWidth="1"/>
    <col min="13828" max="13828" width="32.875" customWidth="1"/>
    <col min="13829" max="13829" width="0" hidden="1" customWidth="1"/>
    <col min="13830" max="13830" width="25.625" customWidth="1"/>
    <col min="13831" max="13831" width="30.625" bestFit="1" customWidth="1"/>
    <col min="13832" max="13832" width="17.625" bestFit="1" customWidth="1"/>
    <col min="13833" max="13833" width="12" bestFit="1" customWidth="1"/>
    <col min="13834" max="13834" width="28.125" bestFit="1" customWidth="1"/>
    <col min="13835" max="13835" width="26.625" bestFit="1" customWidth="1"/>
    <col min="13836" max="13836" width="32.875" customWidth="1"/>
    <col min="13837" max="13837" width="32.125" bestFit="1" customWidth="1"/>
    <col min="13838" max="13838" width="17.625" bestFit="1" customWidth="1"/>
    <col min="13839" max="13839" width="28.5" bestFit="1" customWidth="1"/>
    <col min="13840" max="13840" width="29.875" customWidth="1"/>
    <col min="13841" max="13841" width="23.625" customWidth="1"/>
    <col min="13852" max="13855" width="0" hidden="1" customWidth="1"/>
    <col min="14080" max="14080" width="15.625" customWidth="1"/>
    <col min="14081" max="14081" width="13.125" customWidth="1"/>
    <col min="14082" max="14082" width="28" bestFit="1" customWidth="1"/>
    <col min="14083" max="14083" width="25.375" customWidth="1"/>
    <col min="14084" max="14084" width="32.875" customWidth="1"/>
    <col min="14085" max="14085" width="0" hidden="1" customWidth="1"/>
    <col min="14086" max="14086" width="25.625" customWidth="1"/>
    <col min="14087" max="14087" width="30.625" bestFit="1" customWidth="1"/>
    <col min="14088" max="14088" width="17.625" bestFit="1" customWidth="1"/>
    <col min="14089" max="14089" width="12" bestFit="1" customWidth="1"/>
    <col min="14090" max="14090" width="28.125" bestFit="1" customWidth="1"/>
    <col min="14091" max="14091" width="26.625" bestFit="1" customWidth="1"/>
    <col min="14092" max="14092" width="32.875" customWidth="1"/>
    <col min="14093" max="14093" width="32.125" bestFit="1" customWidth="1"/>
    <col min="14094" max="14094" width="17.625" bestFit="1" customWidth="1"/>
    <col min="14095" max="14095" width="28.5" bestFit="1" customWidth="1"/>
    <col min="14096" max="14096" width="29.875" customWidth="1"/>
    <col min="14097" max="14097" width="23.625" customWidth="1"/>
    <col min="14108" max="14111" width="0" hidden="1" customWidth="1"/>
    <col min="14336" max="14336" width="15.625" customWidth="1"/>
    <col min="14337" max="14337" width="13.125" customWidth="1"/>
    <col min="14338" max="14338" width="28" bestFit="1" customWidth="1"/>
    <col min="14339" max="14339" width="25.375" customWidth="1"/>
    <col min="14340" max="14340" width="32.875" customWidth="1"/>
    <col min="14341" max="14341" width="0" hidden="1" customWidth="1"/>
    <col min="14342" max="14342" width="25.625" customWidth="1"/>
    <col min="14343" max="14343" width="30.625" bestFit="1" customWidth="1"/>
    <col min="14344" max="14344" width="17.625" bestFit="1" customWidth="1"/>
    <col min="14345" max="14345" width="12" bestFit="1" customWidth="1"/>
    <col min="14346" max="14346" width="28.125" bestFit="1" customWidth="1"/>
    <col min="14347" max="14347" width="26.625" bestFit="1" customWidth="1"/>
    <col min="14348" max="14348" width="32.875" customWidth="1"/>
    <col min="14349" max="14349" width="32.125" bestFit="1" customWidth="1"/>
    <col min="14350" max="14350" width="17.625" bestFit="1" customWidth="1"/>
    <col min="14351" max="14351" width="28.5" bestFit="1" customWidth="1"/>
    <col min="14352" max="14352" width="29.875" customWidth="1"/>
    <col min="14353" max="14353" width="23.625" customWidth="1"/>
    <col min="14364" max="14367" width="0" hidden="1" customWidth="1"/>
    <col min="14592" max="14592" width="15.625" customWidth="1"/>
    <col min="14593" max="14593" width="13.125" customWidth="1"/>
    <col min="14594" max="14594" width="28" bestFit="1" customWidth="1"/>
    <col min="14595" max="14595" width="25.375" customWidth="1"/>
    <col min="14596" max="14596" width="32.875" customWidth="1"/>
    <col min="14597" max="14597" width="0" hidden="1" customWidth="1"/>
    <col min="14598" max="14598" width="25.625" customWidth="1"/>
    <col min="14599" max="14599" width="30.625" bestFit="1" customWidth="1"/>
    <col min="14600" max="14600" width="17.625" bestFit="1" customWidth="1"/>
    <col min="14601" max="14601" width="12" bestFit="1" customWidth="1"/>
    <col min="14602" max="14602" width="28.125" bestFit="1" customWidth="1"/>
    <col min="14603" max="14603" width="26.625" bestFit="1" customWidth="1"/>
    <col min="14604" max="14604" width="32.875" customWidth="1"/>
    <col min="14605" max="14605" width="32.125" bestFit="1" customWidth="1"/>
    <col min="14606" max="14606" width="17.625" bestFit="1" customWidth="1"/>
    <col min="14607" max="14607" width="28.5" bestFit="1" customWidth="1"/>
    <col min="14608" max="14608" width="29.875" customWidth="1"/>
    <col min="14609" max="14609" width="23.625" customWidth="1"/>
    <col min="14620" max="14623" width="0" hidden="1" customWidth="1"/>
    <col min="14848" max="14848" width="15.625" customWidth="1"/>
    <col min="14849" max="14849" width="13.125" customWidth="1"/>
    <col min="14850" max="14850" width="28" bestFit="1" customWidth="1"/>
    <col min="14851" max="14851" width="25.375" customWidth="1"/>
    <col min="14852" max="14852" width="32.875" customWidth="1"/>
    <col min="14853" max="14853" width="0" hidden="1" customWidth="1"/>
    <col min="14854" max="14854" width="25.625" customWidth="1"/>
    <col min="14855" max="14855" width="30.625" bestFit="1" customWidth="1"/>
    <col min="14856" max="14856" width="17.625" bestFit="1" customWidth="1"/>
    <col min="14857" max="14857" width="12" bestFit="1" customWidth="1"/>
    <col min="14858" max="14858" width="28.125" bestFit="1" customWidth="1"/>
    <col min="14859" max="14859" width="26.625" bestFit="1" customWidth="1"/>
    <col min="14860" max="14860" width="32.875" customWidth="1"/>
    <col min="14861" max="14861" width="32.125" bestFit="1" customWidth="1"/>
    <col min="14862" max="14862" width="17.625" bestFit="1" customWidth="1"/>
    <col min="14863" max="14863" width="28.5" bestFit="1" customWidth="1"/>
    <col min="14864" max="14864" width="29.875" customWidth="1"/>
    <col min="14865" max="14865" width="23.625" customWidth="1"/>
    <col min="14876" max="14879" width="0" hidden="1" customWidth="1"/>
    <col min="15104" max="15104" width="15.625" customWidth="1"/>
    <col min="15105" max="15105" width="13.125" customWidth="1"/>
    <col min="15106" max="15106" width="28" bestFit="1" customWidth="1"/>
    <col min="15107" max="15107" width="25.375" customWidth="1"/>
    <col min="15108" max="15108" width="32.875" customWidth="1"/>
    <col min="15109" max="15109" width="0" hidden="1" customWidth="1"/>
    <col min="15110" max="15110" width="25.625" customWidth="1"/>
    <col min="15111" max="15111" width="30.625" bestFit="1" customWidth="1"/>
    <col min="15112" max="15112" width="17.625" bestFit="1" customWidth="1"/>
    <col min="15113" max="15113" width="12" bestFit="1" customWidth="1"/>
    <col min="15114" max="15114" width="28.125" bestFit="1" customWidth="1"/>
    <col min="15115" max="15115" width="26.625" bestFit="1" customWidth="1"/>
    <col min="15116" max="15116" width="32.875" customWidth="1"/>
    <col min="15117" max="15117" width="32.125" bestFit="1" customWidth="1"/>
    <col min="15118" max="15118" width="17.625" bestFit="1" customWidth="1"/>
    <col min="15119" max="15119" width="28.5" bestFit="1" customWidth="1"/>
    <col min="15120" max="15120" width="29.875" customWidth="1"/>
    <col min="15121" max="15121" width="23.625" customWidth="1"/>
    <col min="15132" max="15135" width="0" hidden="1" customWidth="1"/>
    <col min="15360" max="15360" width="15.625" customWidth="1"/>
    <col min="15361" max="15361" width="13.125" customWidth="1"/>
    <col min="15362" max="15362" width="28" bestFit="1" customWidth="1"/>
    <col min="15363" max="15363" width="25.375" customWidth="1"/>
    <col min="15364" max="15364" width="32.875" customWidth="1"/>
    <col min="15365" max="15365" width="0" hidden="1" customWidth="1"/>
    <col min="15366" max="15366" width="25.625" customWidth="1"/>
    <col min="15367" max="15367" width="30.625" bestFit="1" customWidth="1"/>
    <col min="15368" max="15368" width="17.625" bestFit="1" customWidth="1"/>
    <col min="15369" max="15369" width="12" bestFit="1" customWidth="1"/>
    <col min="15370" max="15370" width="28.125" bestFit="1" customWidth="1"/>
    <col min="15371" max="15371" width="26.625" bestFit="1" customWidth="1"/>
    <col min="15372" max="15372" width="32.875" customWidth="1"/>
    <col min="15373" max="15373" width="32.125" bestFit="1" customWidth="1"/>
    <col min="15374" max="15374" width="17.625" bestFit="1" customWidth="1"/>
    <col min="15375" max="15375" width="28.5" bestFit="1" customWidth="1"/>
    <col min="15376" max="15376" width="29.875" customWidth="1"/>
    <col min="15377" max="15377" width="23.625" customWidth="1"/>
    <col min="15388" max="15391" width="0" hidden="1" customWidth="1"/>
    <col min="15616" max="15616" width="15.625" customWidth="1"/>
    <col min="15617" max="15617" width="13.125" customWidth="1"/>
    <col min="15618" max="15618" width="28" bestFit="1" customWidth="1"/>
    <col min="15619" max="15619" width="25.375" customWidth="1"/>
    <col min="15620" max="15620" width="32.875" customWidth="1"/>
    <col min="15621" max="15621" width="0" hidden="1" customWidth="1"/>
    <col min="15622" max="15622" width="25.625" customWidth="1"/>
    <col min="15623" max="15623" width="30.625" bestFit="1" customWidth="1"/>
    <col min="15624" max="15624" width="17.625" bestFit="1" customWidth="1"/>
    <col min="15625" max="15625" width="12" bestFit="1" customWidth="1"/>
    <col min="15626" max="15626" width="28.125" bestFit="1" customWidth="1"/>
    <col min="15627" max="15627" width="26.625" bestFit="1" customWidth="1"/>
    <col min="15628" max="15628" width="32.875" customWidth="1"/>
    <col min="15629" max="15629" width="32.125" bestFit="1" customWidth="1"/>
    <col min="15630" max="15630" width="17.625" bestFit="1" customWidth="1"/>
    <col min="15631" max="15631" width="28.5" bestFit="1" customWidth="1"/>
    <col min="15632" max="15632" width="29.875" customWidth="1"/>
    <col min="15633" max="15633" width="23.625" customWidth="1"/>
    <col min="15644" max="15647" width="0" hidden="1" customWidth="1"/>
    <col min="15872" max="15872" width="15.625" customWidth="1"/>
    <col min="15873" max="15873" width="13.125" customWidth="1"/>
    <col min="15874" max="15874" width="28" bestFit="1" customWidth="1"/>
    <col min="15875" max="15875" width="25.375" customWidth="1"/>
    <col min="15876" max="15876" width="32.875" customWidth="1"/>
    <col min="15877" max="15877" width="0" hidden="1" customWidth="1"/>
    <col min="15878" max="15878" width="25.625" customWidth="1"/>
    <col min="15879" max="15879" width="30.625" bestFit="1" customWidth="1"/>
    <col min="15880" max="15880" width="17.625" bestFit="1" customWidth="1"/>
    <col min="15881" max="15881" width="12" bestFit="1" customWidth="1"/>
    <col min="15882" max="15882" width="28.125" bestFit="1" customWidth="1"/>
    <col min="15883" max="15883" width="26.625" bestFit="1" customWidth="1"/>
    <col min="15884" max="15884" width="32.875" customWidth="1"/>
    <col min="15885" max="15885" width="32.125" bestFit="1" customWidth="1"/>
    <col min="15886" max="15886" width="17.625" bestFit="1" customWidth="1"/>
    <col min="15887" max="15887" width="28.5" bestFit="1" customWidth="1"/>
    <col min="15888" max="15888" width="29.875" customWidth="1"/>
    <col min="15889" max="15889" width="23.625" customWidth="1"/>
    <col min="15900" max="15903" width="0" hidden="1" customWidth="1"/>
    <col min="16128" max="16128" width="15.625" customWidth="1"/>
    <col min="16129" max="16129" width="13.125" customWidth="1"/>
    <col min="16130" max="16130" width="28" bestFit="1" customWidth="1"/>
    <col min="16131" max="16131" width="25.375" customWidth="1"/>
    <col min="16132" max="16132" width="32.875" customWidth="1"/>
    <col min="16133" max="16133" width="0" hidden="1" customWidth="1"/>
    <col min="16134" max="16134" width="25.625" customWidth="1"/>
    <col min="16135" max="16135" width="30.625" bestFit="1" customWidth="1"/>
    <col min="16136" max="16136" width="17.625" bestFit="1" customWidth="1"/>
    <col min="16137" max="16137" width="12" bestFit="1" customWidth="1"/>
    <col min="16138" max="16138" width="28.125" bestFit="1" customWidth="1"/>
    <col min="16139" max="16139" width="26.625" bestFit="1" customWidth="1"/>
    <col min="16140" max="16140" width="32.875" customWidth="1"/>
    <col min="16141" max="16141" width="32.125" bestFit="1" customWidth="1"/>
    <col min="16142" max="16142" width="17.625" bestFit="1" customWidth="1"/>
    <col min="16143" max="16143" width="28.5" bestFit="1" customWidth="1"/>
    <col min="16144" max="16144" width="29.875" customWidth="1"/>
    <col min="16145" max="16145" width="23.625" customWidth="1"/>
    <col min="16156" max="16159" width="0" hidden="1" customWidth="1"/>
  </cols>
  <sheetData>
    <row r="1" spans="1:30" ht="30" customHeight="1" x14ac:dyDescent="0.15">
      <c r="A1" s="1" t="s">
        <v>52</v>
      </c>
      <c r="B1" s="3"/>
      <c r="C1" s="2"/>
      <c r="D1" s="2"/>
      <c r="E1" s="4"/>
      <c r="F1" s="5"/>
      <c r="G1" s="5"/>
      <c r="H1" s="5"/>
      <c r="I1" s="5"/>
      <c r="J1" s="5"/>
      <c r="K1" s="5"/>
      <c r="L1" s="5"/>
      <c r="M1" s="5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44.25" customHeight="1" x14ac:dyDescent="0.15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43.5" customHeight="1" thickBot="1" x14ac:dyDescent="0.25">
      <c r="A3" s="2"/>
      <c r="B3" s="2"/>
      <c r="C3" s="2"/>
      <c r="D3" s="2"/>
      <c r="E3" s="6"/>
      <c r="F3" s="6"/>
      <c r="G3" s="7"/>
      <c r="H3" s="7"/>
      <c r="I3" s="7"/>
      <c r="J3" s="8"/>
      <c r="K3" s="9"/>
      <c r="L3" s="9"/>
      <c r="M3" s="9"/>
      <c r="N3" s="2"/>
      <c r="O3" s="2"/>
      <c r="P3" s="10"/>
      <c r="Q3" s="10" t="s">
        <v>0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08" customHeight="1" x14ac:dyDescent="0.15">
      <c r="A4" s="11" t="s">
        <v>1</v>
      </c>
      <c r="B4" s="12" t="s">
        <v>2</v>
      </c>
      <c r="C4" s="13" t="s">
        <v>3</v>
      </c>
      <c r="D4" s="12" t="s">
        <v>4</v>
      </c>
      <c r="E4" s="12" t="s">
        <v>5</v>
      </c>
      <c r="F4" s="11" t="s">
        <v>6</v>
      </c>
      <c r="G4" s="14" t="s">
        <v>7</v>
      </c>
      <c r="H4" s="11" t="s">
        <v>8</v>
      </c>
      <c r="I4" s="11" t="s">
        <v>9</v>
      </c>
      <c r="J4" s="11" t="s">
        <v>10</v>
      </c>
      <c r="K4" s="15" t="s">
        <v>11</v>
      </c>
      <c r="L4" s="15" t="s">
        <v>12</v>
      </c>
      <c r="M4" s="15" t="s">
        <v>13</v>
      </c>
      <c r="N4" s="11" t="s">
        <v>14</v>
      </c>
      <c r="O4" s="16" t="s">
        <v>15</v>
      </c>
      <c r="P4" s="56" t="s">
        <v>16</v>
      </c>
      <c r="Q4" s="17" t="s">
        <v>51</v>
      </c>
      <c r="R4" s="2"/>
      <c r="S4" s="2"/>
      <c r="T4" s="2"/>
      <c r="U4" s="2"/>
      <c r="V4" s="2"/>
      <c r="W4" s="2"/>
      <c r="X4" s="2"/>
      <c r="Y4" s="2"/>
      <c r="Z4" s="2"/>
      <c r="AA4" s="2"/>
      <c r="AB4" s="2" t="s">
        <v>43</v>
      </c>
      <c r="AC4" t="s">
        <v>17</v>
      </c>
      <c r="AD4" t="s">
        <v>18</v>
      </c>
    </row>
    <row r="5" spans="1:30" ht="45" customHeight="1" x14ac:dyDescent="0.15">
      <c r="A5" s="18"/>
      <c r="B5" s="19"/>
      <c r="C5" s="20"/>
      <c r="D5" s="21"/>
      <c r="E5" s="19"/>
      <c r="F5" s="19"/>
      <c r="G5" s="22"/>
      <c r="H5" s="23"/>
      <c r="I5" s="23"/>
      <c r="J5" s="24" t="str">
        <f>IFERROR((G5+I5/H5),"")</f>
        <v/>
      </c>
      <c r="K5" s="24" t="str">
        <f>IF(F5="移乗介護",1000000,IF(F5="入浴支援",1000000,IF(F5="移動支援",300000,IF(F5="排泄支援",300000,IF(F5="見守り・コミュニケーション支援",300000,IF(F5="機能訓練支援",300000,IF(F5="栄養管理支援",300000,"")))))))</f>
        <v/>
      </c>
      <c r="L5" s="24">
        <f>MIN(J5:K5)</f>
        <v>0</v>
      </c>
      <c r="M5" s="25">
        <f>H5*L5</f>
        <v>0</v>
      </c>
      <c r="N5" s="26">
        <f>SUMIF($D5:$D29,D5,$M5:$M29)</f>
        <v>0</v>
      </c>
      <c r="O5" s="27" t="str">
        <f>IF(N5&gt;0,IFERROR(VLOOKUP($A5,$AC$5:$AD$11,2,FALSE),""),"")</f>
        <v/>
      </c>
      <c r="P5" s="57">
        <f>MIN(M5:N5)</f>
        <v>0</v>
      </c>
      <c r="Q5" s="28">
        <f>ROUNDDOWN(P5*3/4,-3)</f>
        <v>0</v>
      </c>
      <c r="R5" s="2"/>
      <c r="S5" s="2"/>
      <c r="T5" s="2"/>
      <c r="U5" s="2"/>
      <c r="V5" s="2"/>
      <c r="W5" s="2"/>
      <c r="X5" s="2"/>
      <c r="Y5" s="2"/>
      <c r="Z5" s="2"/>
      <c r="AA5" s="2"/>
      <c r="AB5" s="2" t="s">
        <v>50</v>
      </c>
      <c r="AC5" t="s">
        <v>19</v>
      </c>
      <c r="AD5" s="29">
        <v>2100000</v>
      </c>
    </row>
    <row r="6" spans="1:30" ht="45" customHeight="1" x14ac:dyDescent="0.15">
      <c r="A6" s="18"/>
      <c r="B6" s="19"/>
      <c r="C6" s="20"/>
      <c r="D6" s="21"/>
      <c r="E6" s="19"/>
      <c r="F6" s="19"/>
      <c r="G6" s="22"/>
      <c r="H6" s="23"/>
      <c r="I6" s="23"/>
      <c r="J6" s="24" t="str">
        <f t="shared" ref="J6:J7" si="0">IFERROR((G6+I6/H6),"")</f>
        <v/>
      </c>
      <c r="K6" s="24" t="str">
        <f t="shared" ref="K6:K7" si="1">IF(F6="移乗介護",1000000,IF(F6="入浴支援",1000000,IF(F6="移動支援",300000,IF(F6="排泄支援",300000,IF(F6="見守り・コミュニケーション支援",300000,IF(F6="機能訓練支援",300000,IF(F6="栄養管理支援",300000,"")))))))</f>
        <v/>
      </c>
      <c r="L6" s="24">
        <f t="shared" ref="L6:L7" si="2">MIN(J6:K6)</f>
        <v>0</v>
      </c>
      <c r="M6" s="25">
        <f t="shared" ref="M6:M7" si="3">H6*L6</f>
        <v>0</v>
      </c>
      <c r="N6" s="26">
        <f t="shared" ref="N6:N7" si="4">SUMIF($D6:$D30,D6,$M6:$M30)</f>
        <v>0</v>
      </c>
      <c r="O6" s="27" t="str">
        <f t="shared" ref="O6:O7" si="5">IF(N6&gt;0,IFERROR(VLOOKUP($A6,$AC$5:$AD$11,2,FALSE),""),"")</f>
        <v/>
      </c>
      <c r="P6" s="57">
        <f t="shared" ref="P6:P7" si="6">MIN(M6:N6)</f>
        <v>0</v>
      </c>
      <c r="Q6" s="28">
        <f t="shared" ref="Q6:Q7" si="7">ROUNDDOWN(P6*3/4,-3)</f>
        <v>0</v>
      </c>
      <c r="R6" s="2"/>
      <c r="S6" s="2"/>
      <c r="T6" s="2"/>
      <c r="U6" s="2"/>
      <c r="V6" s="2"/>
      <c r="W6" s="2"/>
      <c r="X6" s="2"/>
      <c r="Y6" s="2"/>
      <c r="Z6" s="2"/>
      <c r="AA6" s="2"/>
      <c r="AB6" s="2" t="s">
        <v>44</v>
      </c>
      <c r="AC6" t="s">
        <v>20</v>
      </c>
      <c r="AD6" s="29">
        <v>1500000</v>
      </c>
    </row>
    <row r="7" spans="1:30" ht="45" customHeight="1" x14ac:dyDescent="0.15">
      <c r="A7" s="18"/>
      <c r="B7" s="19"/>
      <c r="C7" s="20"/>
      <c r="D7" s="21"/>
      <c r="E7" s="19"/>
      <c r="F7" s="19"/>
      <c r="G7" s="22"/>
      <c r="H7" s="23"/>
      <c r="I7" s="23"/>
      <c r="J7" s="24" t="str">
        <f t="shared" si="0"/>
        <v/>
      </c>
      <c r="K7" s="24" t="str">
        <f t="shared" si="1"/>
        <v/>
      </c>
      <c r="L7" s="24">
        <f t="shared" si="2"/>
        <v>0</v>
      </c>
      <c r="M7" s="25">
        <f t="shared" si="3"/>
        <v>0</v>
      </c>
      <c r="N7" s="26">
        <f t="shared" si="4"/>
        <v>0</v>
      </c>
      <c r="O7" s="27" t="str">
        <f t="shared" si="5"/>
        <v/>
      </c>
      <c r="P7" s="57">
        <f t="shared" si="6"/>
        <v>0</v>
      </c>
      <c r="Q7" s="28">
        <f t="shared" si="7"/>
        <v>0</v>
      </c>
      <c r="R7" s="2"/>
      <c r="S7" s="2"/>
      <c r="T7" s="2"/>
      <c r="U7" s="2"/>
      <c r="V7" s="2"/>
      <c r="W7" s="2"/>
      <c r="X7" s="2"/>
      <c r="Y7" s="2"/>
      <c r="Z7" s="2"/>
      <c r="AA7" s="2"/>
      <c r="AB7" s="2" t="s">
        <v>45</v>
      </c>
      <c r="AC7" t="s">
        <v>21</v>
      </c>
      <c r="AD7" s="29">
        <v>1200000</v>
      </c>
    </row>
    <row r="8" spans="1:30" ht="45" hidden="1" customHeight="1" x14ac:dyDescent="0.15">
      <c r="A8" s="18"/>
      <c r="B8" s="19"/>
      <c r="C8" s="20"/>
      <c r="D8" s="21" t="str">
        <f t="shared" ref="D8:D29" si="8">B8&amp;C8</f>
        <v/>
      </c>
      <c r="E8" s="30"/>
      <c r="F8" s="19"/>
      <c r="G8" s="22"/>
      <c r="H8" s="23"/>
      <c r="I8" s="23"/>
      <c r="J8" s="24" t="str">
        <f t="shared" ref="J8:J29" si="9">IFERROR((G8+I8/H8),"")</f>
        <v/>
      </c>
      <c r="K8" s="24" t="str">
        <f t="array" aca="1" ref="K8" ca="1">IFERROR(_xlfn.IFS(F8="移乗介護",1000000,F8="入浴支援",1000000,F8="移動支援",300000,F8="排泄支援",300000,F8="見守り・コミュニケーション",300000,F8="機能訓練支援",300000,F8="栄養管理支援",300000),"")</f>
        <v/>
      </c>
      <c r="L8" s="24">
        <f t="shared" ref="L8:L29" ca="1" si="10">MIN(J8:K8)</f>
        <v>0</v>
      </c>
      <c r="M8" s="25">
        <f t="shared" ref="M8:M29" ca="1" si="11">H8*L8</f>
        <v>0</v>
      </c>
      <c r="N8" s="26" t="str">
        <f>IF(OR(D8=$D$5,D8=$D$6,D8=$D$7),"",SUMIF($D$5:$D$29,D8,$M$5:$M$29))</f>
        <v/>
      </c>
      <c r="O8" s="27" t="str">
        <f t="shared" ref="O8:O29" si="12">IF($N8="","",IF(N8&gt;0,IFERROR(VLOOKUP($A8,$AC$5:$AD$11,2,FALSE),""),""))</f>
        <v/>
      </c>
      <c r="P8" s="57">
        <f t="shared" ref="P8:Q29" ca="1" si="13">MIN(M8:N8)</f>
        <v>0</v>
      </c>
      <c r="Q8" s="28">
        <f t="shared" si="13"/>
        <v>0</v>
      </c>
      <c r="R8" s="2"/>
      <c r="S8" s="2"/>
      <c r="T8" s="2"/>
      <c r="U8" s="2"/>
      <c r="V8" s="2"/>
      <c r="W8" s="2"/>
      <c r="X8" s="2"/>
      <c r="Y8" s="2"/>
      <c r="Z8" s="2"/>
      <c r="AA8" s="2"/>
      <c r="AB8" s="2" t="s">
        <v>46</v>
      </c>
      <c r="AC8" t="s">
        <v>22</v>
      </c>
      <c r="AD8" s="29">
        <v>1200000</v>
      </c>
    </row>
    <row r="9" spans="1:30" ht="45" hidden="1" customHeight="1" x14ac:dyDescent="0.15">
      <c r="A9" s="18"/>
      <c r="B9" s="19"/>
      <c r="C9" s="20"/>
      <c r="D9" s="21" t="str">
        <f t="shared" si="8"/>
        <v/>
      </c>
      <c r="E9" s="19"/>
      <c r="F9" s="19"/>
      <c r="G9" s="22"/>
      <c r="H9" s="23"/>
      <c r="I9" s="23"/>
      <c r="J9" s="24" t="str">
        <f t="shared" si="9"/>
        <v/>
      </c>
      <c r="K9" s="24" t="str">
        <f t="array" aca="1" ref="K9" ca="1">IFERROR(_xlfn.IFS(F9="移乗介護",1000000,F9="入浴支援",1000000,F9="移動支援",300000,F9="排泄支援",300000,F9="見守り・コミュニケーション",300000,F9="機能訓練支援",300000,F9="栄養管理支援",300000),"")</f>
        <v/>
      </c>
      <c r="L9" s="24">
        <f t="shared" ca="1" si="10"/>
        <v>0</v>
      </c>
      <c r="M9" s="25">
        <f t="shared" ca="1" si="11"/>
        <v>0</v>
      </c>
      <c r="N9" s="26" t="str">
        <f>IF(OR(D9=$D$5,D9=$D$6,D9=$D$7,D9=$D$8),"",SUMIF($D$5:$D$29,D9,$M$5:$M$29))</f>
        <v/>
      </c>
      <c r="O9" s="27" t="str">
        <f t="shared" si="12"/>
        <v/>
      </c>
      <c r="P9" s="57">
        <f t="shared" ca="1" si="13"/>
        <v>0</v>
      </c>
      <c r="Q9" s="28">
        <f t="shared" si="13"/>
        <v>0</v>
      </c>
      <c r="R9" s="2"/>
      <c r="S9" s="2"/>
      <c r="T9" s="2"/>
      <c r="U9" s="2"/>
      <c r="V9" s="2"/>
      <c r="W9" s="2"/>
      <c r="X9" s="2"/>
      <c r="Y9" s="2"/>
      <c r="Z9" s="2"/>
      <c r="AA9" s="2"/>
      <c r="AB9" s="2" t="s">
        <v>47</v>
      </c>
      <c r="AC9" t="s">
        <v>23</v>
      </c>
      <c r="AD9" s="29">
        <v>1200000</v>
      </c>
    </row>
    <row r="10" spans="1:30" ht="45" hidden="1" customHeight="1" x14ac:dyDescent="0.15">
      <c r="A10" s="18"/>
      <c r="B10" s="19"/>
      <c r="C10" s="20"/>
      <c r="D10" s="21" t="str">
        <f t="shared" si="8"/>
        <v/>
      </c>
      <c r="E10" s="30"/>
      <c r="F10" s="19"/>
      <c r="G10" s="22"/>
      <c r="H10" s="23"/>
      <c r="I10" s="23"/>
      <c r="J10" s="24" t="str">
        <f t="shared" si="9"/>
        <v/>
      </c>
      <c r="K10" s="24" t="str">
        <f t="array" aca="1" ref="K10" ca="1">IFERROR(_xlfn.IFS(F10="移乗介護",1000000,F10="入浴支援",1000000,F10="移動支援",300000,F10="排泄支援",300000,F10="見守り・コミュニケーション",300000,F10="機能訓練支援",300000,F10="栄養管理支援",300000),"")</f>
        <v/>
      </c>
      <c r="L10" s="24">
        <f t="shared" ca="1" si="10"/>
        <v>0</v>
      </c>
      <c r="M10" s="25">
        <f t="shared" ca="1" si="11"/>
        <v>0</v>
      </c>
      <c r="N10" s="26" t="str">
        <f>IF(OR(D10=$D$5,D10=$D$6,D10=$D$7,D10=$D$8,D10=$D$9),"",SUMIF($D$5:$D$29,D10,$M$5:$M$29))</f>
        <v/>
      </c>
      <c r="O10" s="27" t="str">
        <f t="shared" si="12"/>
        <v/>
      </c>
      <c r="P10" s="57">
        <f t="shared" ca="1" si="13"/>
        <v>0</v>
      </c>
      <c r="Q10" s="28">
        <f t="shared" si="13"/>
        <v>0</v>
      </c>
      <c r="R10" s="2"/>
      <c r="S10" s="2"/>
      <c r="T10" s="2"/>
      <c r="U10" s="2"/>
      <c r="V10" s="2"/>
      <c r="W10" s="2"/>
      <c r="X10" s="2"/>
      <c r="Y10" s="2"/>
      <c r="Z10" s="2"/>
      <c r="AA10" s="2"/>
      <c r="AB10" s="2" t="s">
        <v>48</v>
      </c>
      <c r="AC10" s="2" t="s">
        <v>24</v>
      </c>
      <c r="AD10" s="29">
        <v>1200000</v>
      </c>
    </row>
    <row r="11" spans="1:30" ht="45" hidden="1" customHeight="1" x14ac:dyDescent="0.15">
      <c r="A11" s="18"/>
      <c r="B11" s="19"/>
      <c r="C11" s="20"/>
      <c r="D11" s="21" t="str">
        <f t="shared" si="8"/>
        <v/>
      </c>
      <c r="E11" s="19"/>
      <c r="F11" s="19"/>
      <c r="G11" s="22"/>
      <c r="H11" s="23"/>
      <c r="I11" s="23"/>
      <c r="J11" s="24" t="str">
        <f t="shared" si="9"/>
        <v/>
      </c>
      <c r="K11" s="24" t="str">
        <f t="array" aca="1" ref="K11" ca="1">IFERROR(_xlfn.IFS(F11="移乗介護",1000000,F11="入浴支援",1000000,F11="移動支援",300000,F11="排泄支援",300000,F11="見守り・コミュニケーション",300000,F11="機能訓練支援",300000,F11="栄養管理支援",300000),"")</f>
        <v/>
      </c>
      <c r="L11" s="24">
        <f t="shared" ca="1" si="10"/>
        <v>0</v>
      </c>
      <c r="M11" s="25">
        <f t="shared" ca="1" si="11"/>
        <v>0</v>
      </c>
      <c r="N11" s="26" t="str">
        <f>IF(OR(D11=$D$5,D11=$D$6,D11=$D$7,D11=$D$8,D11=$D$9,D11=$D$10),"",SUMIF($D$5:$D$29,D11,$M$5:$M$29))</f>
        <v/>
      </c>
      <c r="O11" s="27" t="str">
        <f t="shared" si="12"/>
        <v/>
      </c>
      <c r="P11" s="57">
        <f t="shared" ca="1" si="13"/>
        <v>0</v>
      </c>
      <c r="Q11" s="28">
        <f t="shared" si="13"/>
        <v>0</v>
      </c>
      <c r="R11" s="2"/>
      <c r="S11" s="2"/>
      <c r="T11" s="2"/>
      <c r="U11" s="2"/>
      <c r="V11" s="2"/>
      <c r="W11" s="2"/>
      <c r="X11" s="2"/>
      <c r="Y11" s="2"/>
      <c r="Z11" s="2"/>
      <c r="AA11" s="2"/>
      <c r="AB11" s="2" t="s">
        <v>49</v>
      </c>
      <c r="AC11" s="2"/>
      <c r="AD11" s="29"/>
    </row>
    <row r="12" spans="1:30" ht="45" hidden="1" customHeight="1" x14ac:dyDescent="0.15">
      <c r="A12" s="18"/>
      <c r="B12" s="19"/>
      <c r="C12" s="20"/>
      <c r="D12" s="21" t="str">
        <f t="shared" si="8"/>
        <v/>
      </c>
      <c r="E12" s="30"/>
      <c r="F12" s="19"/>
      <c r="G12" s="22"/>
      <c r="H12" s="23"/>
      <c r="I12" s="23"/>
      <c r="J12" s="24" t="str">
        <f t="shared" si="9"/>
        <v/>
      </c>
      <c r="K12" s="24" t="str">
        <f t="array" aca="1" ref="K12" ca="1">IFERROR(_xlfn.IFS(F12="移乗介護",1000000,F12="入浴支援",1000000,F12="移動支援",300000,F12="排泄支援",300000,F12="見守り・コミュニケーション",300000,F12="機能訓練支援",300000,F12="栄養管理支援",300000),"")</f>
        <v/>
      </c>
      <c r="L12" s="24">
        <f t="shared" ca="1" si="10"/>
        <v>0</v>
      </c>
      <c r="M12" s="25">
        <f t="shared" ca="1" si="11"/>
        <v>0</v>
      </c>
      <c r="N12" s="26" t="str">
        <f>IF(OR(D12=$D$5,D12=$D$6,D12=$D$7,D12=$D$8,D12=$D$9,D12=$D$10,D12=$D$11),"",SUMIF($D$5:$D$29,D12,$M$5:$M$29))</f>
        <v/>
      </c>
      <c r="O12" s="27" t="str">
        <f t="shared" si="12"/>
        <v/>
      </c>
      <c r="P12" s="57">
        <f t="shared" ca="1" si="13"/>
        <v>0</v>
      </c>
      <c r="Q12" s="28">
        <f t="shared" si="13"/>
        <v>0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ht="45" hidden="1" customHeight="1" x14ac:dyDescent="0.15">
      <c r="A13" s="18"/>
      <c r="B13" s="19"/>
      <c r="C13" s="20"/>
      <c r="D13" s="21" t="str">
        <f t="shared" si="8"/>
        <v/>
      </c>
      <c r="E13" s="19"/>
      <c r="F13" s="19"/>
      <c r="G13" s="22"/>
      <c r="H13" s="23"/>
      <c r="I13" s="23"/>
      <c r="J13" s="24" t="str">
        <f t="shared" si="9"/>
        <v/>
      </c>
      <c r="K13" s="24" t="str">
        <f t="array" aca="1" ref="K13" ca="1">IFERROR(_xlfn.IFS(F13="移乗介護",1000000,F13="入浴支援",1000000,F13="移動支援",300000,F13="排泄支援",300000,F13="見守り・コミュニケーション",300000,F13="機能訓練支援",300000,F13="栄養管理支援",300000),"")</f>
        <v/>
      </c>
      <c r="L13" s="24">
        <f t="shared" ca="1" si="10"/>
        <v>0</v>
      </c>
      <c r="M13" s="25">
        <f t="shared" ca="1" si="11"/>
        <v>0</v>
      </c>
      <c r="N13" s="26" t="str">
        <f>IF(OR(D13=$D$5,D13=$D$6,D13=$D$7,D13=$D$8,D13=$D$9,D13=$D$10,D13=$D$11,D13=$D$12),"",SUMIF($D$5:$D$29,D13,$M$5:$M$29))</f>
        <v/>
      </c>
      <c r="O13" s="27" t="str">
        <f t="shared" si="12"/>
        <v/>
      </c>
      <c r="P13" s="57">
        <f t="shared" ca="1" si="13"/>
        <v>0</v>
      </c>
      <c r="Q13" s="28">
        <f t="shared" si="13"/>
        <v>0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45" hidden="1" customHeight="1" x14ac:dyDescent="0.15">
      <c r="A14" s="18"/>
      <c r="B14" s="19"/>
      <c r="C14" s="20"/>
      <c r="D14" s="21" t="str">
        <f t="shared" si="8"/>
        <v/>
      </c>
      <c r="E14" s="30"/>
      <c r="F14" s="19"/>
      <c r="G14" s="22"/>
      <c r="H14" s="23"/>
      <c r="I14" s="23"/>
      <c r="J14" s="24" t="str">
        <f t="shared" si="9"/>
        <v/>
      </c>
      <c r="K14" s="24" t="str">
        <f t="array" aca="1" ref="K14" ca="1">IFERROR(_xlfn.IFS(F14="移乗介護",1000000,F14="入浴支援",1000000,F14="移動支援",300000,F14="排泄支援",300000,F14="見守り・コミュニケーション",300000,F14="機能訓練支援",300000,F14="栄養管理支援",300000),"")</f>
        <v/>
      </c>
      <c r="L14" s="24">
        <f t="shared" ca="1" si="10"/>
        <v>0</v>
      </c>
      <c r="M14" s="25">
        <f t="shared" ca="1" si="11"/>
        <v>0</v>
      </c>
      <c r="N14" s="26" t="str">
        <f>IF(OR(D14=$D$5,D14=$D$6,D14=$D$7,D14=$D$8,D14=$D$9,D14=$D$10,D14=$D$11,D14=$D$12,D14=$D$13),"",SUMIF($D$5:$D$29,D14,$M$5:$M$29))</f>
        <v/>
      </c>
      <c r="O14" s="27" t="str">
        <f t="shared" si="12"/>
        <v/>
      </c>
      <c r="P14" s="57">
        <f t="shared" ca="1" si="13"/>
        <v>0</v>
      </c>
      <c r="Q14" s="28">
        <f t="shared" si="13"/>
        <v>0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ht="45" hidden="1" customHeight="1" x14ac:dyDescent="0.15">
      <c r="A15" s="18"/>
      <c r="B15" s="19"/>
      <c r="C15" s="20"/>
      <c r="D15" s="21" t="str">
        <f t="shared" si="8"/>
        <v/>
      </c>
      <c r="E15" s="19"/>
      <c r="F15" s="19"/>
      <c r="G15" s="22"/>
      <c r="H15" s="23"/>
      <c r="I15" s="23"/>
      <c r="J15" s="24" t="str">
        <f t="shared" si="9"/>
        <v/>
      </c>
      <c r="K15" s="24" t="str">
        <f t="array" aca="1" ref="K15" ca="1">IFERROR(_xlfn.IFS(F15="移乗介護",1000000,F15="入浴支援",1000000,F15="移動支援",300000,F15="排泄支援",300000,F15="見守り・コミュニケーション",300000,F15="機能訓練支援",300000,F15="栄養管理支援",300000),"")</f>
        <v/>
      </c>
      <c r="L15" s="24">
        <f t="shared" ca="1" si="10"/>
        <v>0</v>
      </c>
      <c r="M15" s="25">
        <f t="shared" ca="1" si="11"/>
        <v>0</v>
      </c>
      <c r="N15" s="26" t="str">
        <f>IF(OR(D15=$D$5,D15=$D$6,D15=$D$7,D15=$D$8,D15=$D$9,D15=$D$10,D15=$D$11,D15=$D$12,D15=$D$13,D15=$D$14),"",SUMIF($D$5:$D$29,D15,$M$5:$M$29))</f>
        <v/>
      </c>
      <c r="O15" s="27" t="str">
        <f t="shared" si="12"/>
        <v/>
      </c>
      <c r="P15" s="57">
        <f t="shared" ca="1" si="13"/>
        <v>0</v>
      </c>
      <c r="Q15" s="28">
        <f t="shared" si="13"/>
        <v>0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ht="45" hidden="1" customHeight="1" x14ac:dyDescent="0.15">
      <c r="A16" s="18"/>
      <c r="B16" s="19"/>
      <c r="C16" s="20"/>
      <c r="D16" s="21" t="str">
        <f t="shared" si="8"/>
        <v/>
      </c>
      <c r="E16" s="30"/>
      <c r="F16" s="19"/>
      <c r="G16" s="22"/>
      <c r="H16" s="23"/>
      <c r="I16" s="23"/>
      <c r="J16" s="24" t="str">
        <f t="shared" si="9"/>
        <v/>
      </c>
      <c r="K16" s="24" t="str">
        <f t="array" aca="1" ref="K16" ca="1">IFERROR(_xlfn.IFS(F16="移乗介護",1000000,F16="入浴支援",1000000,F16="移動支援",300000,F16="排泄支援",300000,F16="見守り・コミュニケーション",300000,F16="機能訓練支援",300000,F16="栄養管理支援",300000),"")</f>
        <v/>
      </c>
      <c r="L16" s="24">
        <f t="shared" ca="1" si="10"/>
        <v>0</v>
      </c>
      <c r="M16" s="25">
        <f t="shared" ca="1" si="11"/>
        <v>0</v>
      </c>
      <c r="N16" s="26" t="str">
        <f>IF(OR(D16=$D$5,D16=$D$6,D16=$D$7,D16=$D$8,D16=$D$9,D16=$D$10,D16=$D$11,D16=$D$12,D16=$D$13,D16=$D$14,D16=$D$15),"",SUMIF($D$5:$D$29,D16,$M$5:$M$29))</f>
        <v/>
      </c>
      <c r="O16" s="27" t="str">
        <f t="shared" si="12"/>
        <v/>
      </c>
      <c r="P16" s="57">
        <f t="shared" ca="1" si="13"/>
        <v>0</v>
      </c>
      <c r="Q16" s="28">
        <f t="shared" si="13"/>
        <v>0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17" ht="45" hidden="1" customHeight="1" x14ac:dyDescent="0.15">
      <c r="A17" s="18"/>
      <c r="B17" s="19"/>
      <c r="C17" s="20"/>
      <c r="D17" s="21" t="str">
        <f t="shared" si="8"/>
        <v/>
      </c>
      <c r="E17" s="19"/>
      <c r="F17" s="19"/>
      <c r="G17" s="22"/>
      <c r="H17" s="23"/>
      <c r="I17" s="23"/>
      <c r="J17" s="24" t="str">
        <f t="shared" si="9"/>
        <v/>
      </c>
      <c r="K17" s="24" t="str">
        <f t="array" aca="1" ref="K17" ca="1">IFERROR(_xlfn.IFS(F17="移乗介護",1000000,F17="入浴支援",1000000,F17="移動支援",300000,F17="排泄支援",300000,F17="見守り・コミュニケーション",300000,F17="機能訓練支援",300000,F17="栄養管理支援",300000),"")</f>
        <v/>
      </c>
      <c r="L17" s="24">
        <f t="shared" ca="1" si="10"/>
        <v>0</v>
      </c>
      <c r="M17" s="25">
        <f t="shared" ca="1" si="11"/>
        <v>0</v>
      </c>
      <c r="N17" s="26" t="str">
        <f>IF(OR(D17=$D$5,D17=$D$6,D17=$D$7,D17=$D$8,D17=$D$9,D17=$D$10,D17=$D$11,D17=$D$12,D17=$D$13,D17=$D$14,D17=$D$15,D17=$D$16),"",SUMIF($D$5:$D$29,D17,$M$5:$M$29))</f>
        <v/>
      </c>
      <c r="O17" s="27" t="str">
        <f t="shared" si="12"/>
        <v/>
      </c>
      <c r="P17" s="57">
        <f t="shared" ca="1" si="13"/>
        <v>0</v>
      </c>
      <c r="Q17" s="28">
        <f t="shared" si="13"/>
        <v>0</v>
      </c>
    </row>
    <row r="18" spans="1:17" ht="45" hidden="1" customHeight="1" x14ac:dyDescent="0.15">
      <c r="A18" s="18"/>
      <c r="B18" s="19"/>
      <c r="C18" s="20"/>
      <c r="D18" s="21" t="str">
        <f t="shared" si="8"/>
        <v/>
      </c>
      <c r="E18" s="19"/>
      <c r="F18" s="19"/>
      <c r="G18" s="22"/>
      <c r="H18" s="23"/>
      <c r="I18" s="23"/>
      <c r="J18" s="24" t="str">
        <f t="shared" si="9"/>
        <v/>
      </c>
      <c r="K18" s="24" t="str">
        <f t="array" aca="1" ref="K18" ca="1">IFERROR(_xlfn.IFS(F18="移乗介護",1000000,F18="入浴支援",1000000,F18="移動支援",300000,F18="排泄支援",300000,F18="見守り・コミュニケーション",300000,F18="機能訓練支援",300000,F18="栄養管理支援",300000),"")</f>
        <v/>
      </c>
      <c r="L18" s="24">
        <f t="shared" ca="1" si="10"/>
        <v>0</v>
      </c>
      <c r="M18" s="25">
        <f t="shared" ca="1" si="11"/>
        <v>0</v>
      </c>
      <c r="N18" s="26" t="str">
        <f>IF(OR(D18=$D$5,D18=$D$6,D18=$D$7,D18=$D$8,D18=$D$9,D18=$D$10,D18=$D$11,D18=$D$12,D18=$D$13,D18=$D$14,D18=$D$15,D18=$D$16,D18=$D$17),"",SUMIF($D$5:$D$29,D18,$M$5:$M$29))</f>
        <v/>
      </c>
      <c r="O18" s="27" t="str">
        <f t="shared" si="12"/>
        <v/>
      </c>
      <c r="P18" s="57">
        <f t="shared" ca="1" si="13"/>
        <v>0</v>
      </c>
      <c r="Q18" s="28">
        <f t="shared" si="13"/>
        <v>0</v>
      </c>
    </row>
    <row r="19" spans="1:17" ht="45" hidden="1" customHeight="1" x14ac:dyDescent="0.15">
      <c r="A19" s="18"/>
      <c r="B19" s="19"/>
      <c r="C19" s="20"/>
      <c r="D19" s="21" t="str">
        <f t="shared" si="8"/>
        <v/>
      </c>
      <c r="E19" s="19"/>
      <c r="F19" s="19"/>
      <c r="G19" s="22"/>
      <c r="H19" s="23"/>
      <c r="I19" s="23"/>
      <c r="J19" s="24" t="str">
        <f t="shared" si="9"/>
        <v/>
      </c>
      <c r="K19" s="24" t="str">
        <f t="array" aca="1" ref="K19" ca="1">IFERROR(_xlfn.IFS(F19="移乗介護",1000000,F19="入浴支援",1000000,F19="移動支援",300000,F19="排泄支援",300000,F19="見守り・コミュニケーション",300000,F19="機能訓練支援",300000,F19="栄養管理支援",300000),"")</f>
        <v/>
      </c>
      <c r="L19" s="24">
        <f t="shared" ca="1" si="10"/>
        <v>0</v>
      </c>
      <c r="M19" s="25">
        <f t="shared" ca="1" si="11"/>
        <v>0</v>
      </c>
      <c r="N19" s="26" t="str">
        <f>IF(OR(D19=$D$5,D19=$D$6,D19=$D$7,D19=$D$8,D19=$D$9,D19=$D$10,D19=$D$11,D19=$D$12,D19=$D$13,D19=$D$14,D19=$D$15,D19=$D$16,D19=$D$17,D19=$D$18),"",SUMIF($D$5:$D$29,D19,$M$5:$M$29))</f>
        <v/>
      </c>
      <c r="O19" s="27" t="str">
        <f t="shared" si="12"/>
        <v/>
      </c>
      <c r="P19" s="57">
        <f t="shared" ca="1" si="13"/>
        <v>0</v>
      </c>
      <c r="Q19" s="28">
        <f t="shared" si="13"/>
        <v>0</v>
      </c>
    </row>
    <row r="20" spans="1:17" ht="45" hidden="1" customHeight="1" x14ac:dyDescent="0.15">
      <c r="A20" s="18"/>
      <c r="B20" s="19"/>
      <c r="C20" s="20"/>
      <c r="D20" s="21" t="str">
        <f t="shared" si="8"/>
        <v/>
      </c>
      <c r="E20" s="19"/>
      <c r="F20" s="19"/>
      <c r="G20" s="22"/>
      <c r="H20" s="23"/>
      <c r="I20" s="23"/>
      <c r="J20" s="24" t="str">
        <f t="shared" si="9"/>
        <v/>
      </c>
      <c r="K20" s="24" t="str">
        <f t="array" aca="1" ref="K20" ca="1">IFERROR(_xlfn.IFS(F20="移乗介護",1000000,F20="入浴支援",1000000,F20="移動支援",300000,F20="排泄支援",300000,F20="見守り・コミュニケーション",300000,F20="機能訓練支援",300000,F20="栄養管理支援",300000),"")</f>
        <v/>
      </c>
      <c r="L20" s="24">
        <f t="shared" ca="1" si="10"/>
        <v>0</v>
      </c>
      <c r="M20" s="25">
        <f t="shared" ca="1" si="11"/>
        <v>0</v>
      </c>
      <c r="N20" s="26" t="str">
        <f>IF(OR(D20=$D$5,D20=$D$6,D20=$D$7,D20=$D$8,D20=$D$9,D20=$D$10,D20=$D$11,D20=$D$12,D20=$D$13,D20=$D$14,D20=$D$15,D20=$D$16,D20=$D$17,D20=$D$18,D20=$D$19),"",SUMIF($D$5:$D$29,D20,$M$5:$M$29))</f>
        <v/>
      </c>
      <c r="O20" s="27" t="str">
        <f t="shared" si="12"/>
        <v/>
      </c>
      <c r="P20" s="57">
        <f t="shared" ca="1" si="13"/>
        <v>0</v>
      </c>
      <c r="Q20" s="28">
        <f t="shared" si="13"/>
        <v>0</v>
      </c>
    </row>
    <row r="21" spans="1:17" ht="45" hidden="1" customHeight="1" x14ac:dyDescent="0.15">
      <c r="A21" s="18"/>
      <c r="B21" s="19"/>
      <c r="C21" s="20"/>
      <c r="D21" s="21" t="str">
        <f t="shared" si="8"/>
        <v/>
      </c>
      <c r="E21" s="19"/>
      <c r="F21" s="19"/>
      <c r="G21" s="22"/>
      <c r="H21" s="23"/>
      <c r="I21" s="23"/>
      <c r="J21" s="24" t="str">
        <f t="shared" si="9"/>
        <v/>
      </c>
      <c r="K21" s="24" t="str">
        <f t="array" aca="1" ref="K21" ca="1">IFERROR(_xlfn.IFS(F21="移乗介護",1000000,F21="入浴支援",1000000,F21="移動支援",300000,F21="排泄支援",300000,F21="見守り・コミュニケーション",300000,F21="機能訓練支援",300000,F21="栄養管理支援",300000),"")</f>
        <v/>
      </c>
      <c r="L21" s="24">
        <f t="shared" ca="1" si="10"/>
        <v>0</v>
      </c>
      <c r="M21" s="25">
        <f t="shared" ca="1" si="11"/>
        <v>0</v>
      </c>
      <c r="N21" s="26" t="str">
        <f>IF(OR(D21=$D$5,D21=$D$6,D21=$D$7,D21=$D$8,D21=$D$9,D21=$D$10,D21=$D$11,D21=$D$12,D21=$D$13,D21=$D$14,D21=$D$15,D21=$D$16,D21=$D$17,D21=$D$18,D21=$D$19,D21=$D$20),"",SUMIF($D$5:$D$29,D21,$M$5:$M$29))</f>
        <v/>
      </c>
      <c r="O21" s="27" t="str">
        <f t="shared" si="12"/>
        <v/>
      </c>
      <c r="P21" s="57">
        <f t="shared" ca="1" si="13"/>
        <v>0</v>
      </c>
      <c r="Q21" s="28">
        <f t="shared" si="13"/>
        <v>0</v>
      </c>
    </row>
    <row r="22" spans="1:17" ht="45" hidden="1" customHeight="1" x14ac:dyDescent="0.15">
      <c r="A22" s="18"/>
      <c r="B22" s="19"/>
      <c r="C22" s="20"/>
      <c r="D22" s="21" t="str">
        <f t="shared" si="8"/>
        <v/>
      </c>
      <c r="E22" s="19"/>
      <c r="F22" s="19"/>
      <c r="G22" s="22"/>
      <c r="H22" s="23"/>
      <c r="I22" s="23"/>
      <c r="J22" s="24" t="str">
        <f t="shared" si="9"/>
        <v/>
      </c>
      <c r="K22" s="24" t="str">
        <f t="array" aca="1" ref="K22" ca="1">IFERROR(_xlfn.IFS(F22="移乗介護",1000000,F22="入浴支援",1000000,F22="移動支援",300000,F22="排泄支援",300000,F22="見守り・コミュニケーション",300000,F22="機能訓練支援",300000,F22="栄養管理支援",300000),"")</f>
        <v/>
      </c>
      <c r="L22" s="24">
        <f t="shared" ca="1" si="10"/>
        <v>0</v>
      </c>
      <c r="M22" s="25">
        <f t="shared" ca="1" si="11"/>
        <v>0</v>
      </c>
      <c r="N22" s="26" t="str">
        <f>IF(OR(D22=$D$5,D22=$D$6,D22=$D$7,D22=$D$8,D22=$D$9,D22=$D$10,D22=$D$11,D22=$D$12,D22=$D$13,D22=$D$14,D22=$D$15,D22=$D$16,D22=$D$17,D22=$D$18,D22=$D$19,D22=$D$20,D22=$D$21),"",SUMIF($D$5:$D$29,D22,$M$5:$M$29))</f>
        <v/>
      </c>
      <c r="O22" s="27" t="str">
        <f t="shared" si="12"/>
        <v/>
      </c>
      <c r="P22" s="57">
        <f t="shared" ca="1" si="13"/>
        <v>0</v>
      </c>
      <c r="Q22" s="28">
        <f t="shared" si="13"/>
        <v>0</v>
      </c>
    </row>
    <row r="23" spans="1:17" ht="45" hidden="1" customHeight="1" x14ac:dyDescent="0.15">
      <c r="A23" s="18"/>
      <c r="B23" s="19"/>
      <c r="C23" s="20"/>
      <c r="D23" s="21" t="str">
        <f t="shared" si="8"/>
        <v/>
      </c>
      <c r="E23" s="19"/>
      <c r="F23" s="19"/>
      <c r="G23" s="22"/>
      <c r="H23" s="23"/>
      <c r="I23" s="23"/>
      <c r="J23" s="24" t="str">
        <f t="shared" si="9"/>
        <v/>
      </c>
      <c r="K23" s="24" t="str">
        <f t="array" aca="1" ref="K23" ca="1">IFERROR(_xlfn.IFS(F23="移乗介護",1000000,F23="入浴支援",1000000,F23="移動支援",300000,F23="排泄支援",300000,F23="見守り・コミュニケーション",300000,F23="機能訓練支援",300000,F23="栄養管理支援",300000),"")</f>
        <v/>
      </c>
      <c r="L23" s="24">
        <f t="shared" ca="1" si="10"/>
        <v>0</v>
      </c>
      <c r="M23" s="25">
        <f t="shared" ca="1" si="11"/>
        <v>0</v>
      </c>
      <c r="N23" s="26" t="str">
        <f>IF(OR(D23=$D$5,D23=$D$6,D23=$D$7,D23=$D$8,D23=$D$9,D23=$D$10,D23=$D$11,D23=$D$12,D23=$D$13,D23=$D$14,D23=$D$15,D23=$D$16,D23=$D$17,D23=$D$18,D23=$D$19,D23=$D$20,D23=$D$21,D23=$D$22),"",SUMIF($D$5:$D$29,D23,$M$5:$M$29))</f>
        <v/>
      </c>
      <c r="O23" s="27" t="str">
        <f t="shared" si="12"/>
        <v/>
      </c>
      <c r="P23" s="57">
        <f t="shared" ca="1" si="13"/>
        <v>0</v>
      </c>
      <c r="Q23" s="28">
        <f t="shared" si="13"/>
        <v>0</v>
      </c>
    </row>
    <row r="24" spans="1:17" ht="45" hidden="1" customHeight="1" x14ac:dyDescent="0.15">
      <c r="A24" s="18"/>
      <c r="B24" s="19"/>
      <c r="C24" s="20"/>
      <c r="D24" s="21" t="str">
        <f t="shared" si="8"/>
        <v/>
      </c>
      <c r="E24" s="19"/>
      <c r="F24" s="19"/>
      <c r="G24" s="22"/>
      <c r="H24" s="23"/>
      <c r="I24" s="23"/>
      <c r="J24" s="24" t="str">
        <f t="shared" si="9"/>
        <v/>
      </c>
      <c r="K24" s="24" t="str">
        <f t="array" aca="1" ref="K24" ca="1">IFERROR(_xlfn.IFS(F24="移乗介護",1000000,F24="入浴支援",1000000,F24="移動支援",300000,F24="排泄支援",300000,F24="見守り・コミュニケーション",300000,F24="機能訓練支援",300000,F24="栄養管理支援",300000),"")</f>
        <v/>
      </c>
      <c r="L24" s="24">
        <f t="shared" ca="1" si="10"/>
        <v>0</v>
      </c>
      <c r="M24" s="25">
        <f t="shared" ca="1" si="11"/>
        <v>0</v>
      </c>
      <c r="N24" s="26" t="str">
        <f>IF(OR(D24=$D$5,D24=$D$6,D24=$D$7,D24=$D$8,D24=$D$9,D24=$D$10,D24=$D$11,D24=$D$12,D24=$D$13,D24=$D$14,D24=$D$15,D24=$D$16,D24=$D$17,D24=$D$18,D24=$D$19,D24=$D$20,D24=$D$21,D24=$D$22,D24=$D$23),"",SUMIF($D$5:$D$29,D24,$M$5:$M$29))</f>
        <v/>
      </c>
      <c r="O24" s="27" t="str">
        <f t="shared" si="12"/>
        <v/>
      </c>
      <c r="P24" s="57">
        <f t="shared" ca="1" si="13"/>
        <v>0</v>
      </c>
      <c r="Q24" s="28">
        <f t="shared" si="13"/>
        <v>0</v>
      </c>
    </row>
    <row r="25" spans="1:17" ht="45" hidden="1" customHeight="1" x14ac:dyDescent="0.15">
      <c r="A25" s="18"/>
      <c r="B25" s="19"/>
      <c r="C25" s="20"/>
      <c r="D25" s="21" t="str">
        <f t="shared" si="8"/>
        <v/>
      </c>
      <c r="E25" s="19"/>
      <c r="F25" s="19"/>
      <c r="G25" s="22"/>
      <c r="H25" s="23"/>
      <c r="I25" s="23"/>
      <c r="J25" s="24" t="str">
        <f t="shared" si="9"/>
        <v/>
      </c>
      <c r="K25" s="24" t="str">
        <f t="array" aca="1" ref="K25" ca="1">IFERROR(_xlfn.IFS(F25="移乗介護",1000000,F25="入浴支援",1000000,F25="移動支援",300000,F25="排泄支援",300000,F25="見守り・コミュニケーション",300000,F25="機能訓練支援",300000,F25="栄養管理支援",300000),"")</f>
        <v/>
      </c>
      <c r="L25" s="24">
        <f t="shared" ca="1" si="10"/>
        <v>0</v>
      </c>
      <c r="M25" s="25">
        <f t="shared" ca="1" si="11"/>
        <v>0</v>
      </c>
      <c r="N25" s="26" t="str">
        <f>IF(OR(D25=$D$5,D25=$D$6,D25=$D$7,D25=$D$8,D25=$D$9,D25=$D$10,D25=$D$11,D25=$D$12,D25=$D$13,D25=$D$14,D25=$D$15,D25=$D$16,D25=$D$17,D25=$D$18,D25=$D$19,D25=$D$20,D25=$D$21,D25=$D$22,D25=$D$23,D25=$D$24),"",SUMIF($D$5:$D$29,D25,$M$5:$M$29))</f>
        <v/>
      </c>
      <c r="O25" s="27" t="str">
        <f t="shared" si="12"/>
        <v/>
      </c>
      <c r="P25" s="57">
        <f t="shared" ca="1" si="13"/>
        <v>0</v>
      </c>
      <c r="Q25" s="28">
        <f t="shared" si="13"/>
        <v>0</v>
      </c>
    </row>
    <row r="26" spans="1:17" ht="45" hidden="1" customHeight="1" x14ac:dyDescent="0.15">
      <c r="A26" s="18"/>
      <c r="B26" s="19"/>
      <c r="C26" s="20"/>
      <c r="D26" s="21" t="str">
        <f t="shared" si="8"/>
        <v/>
      </c>
      <c r="E26" s="19"/>
      <c r="F26" s="19"/>
      <c r="G26" s="22"/>
      <c r="H26" s="23"/>
      <c r="I26" s="23"/>
      <c r="J26" s="24" t="str">
        <f t="shared" si="9"/>
        <v/>
      </c>
      <c r="K26" s="24" t="str">
        <f t="array" aca="1" ref="K26" ca="1">IFERROR(_xlfn.IFS(F26="移乗介護",1000000,F26="入浴支援",1000000,F26="移動支援",300000,F26="排泄支援",300000,F26="見守り・コミュニケーション",300000,F26="機能訓練支援",300000,F26="栄養管理支援",300000),"")</f>
        <v/>
      </c>
      <c r="L26" s="24">
        <f t="shared" ca="1" si="10"/>
        <v>0</v>
      </c>
      <c r="M26" s="25">
        <f t="shared" ca="1" si="11"/>
        <v>0</v>
      </c>
      <c r="N26" s="26" t="str">
        <f>IF(OR(D26=$D$5,D26=$D$6,D26=$D$7,D26=$D$8,D26=$D$9,D26=$D$10,D26=$D$11,D26=$D$12,D26=$D$13,D26=$D$14,D26=$D$15,D26=$D$16,D26=$D$17,D26=$D$18,D26=$D$19,D26=$D$20,D26=$D$21,D26=$D$22,D26=$D$23,D26=$D$24,D26=$D$25),"",SUMIF($D$5:$D$29,D26,$M$5:$M$29))</f>
        <v/>
      </c>
      <c r="O26" s="27" t="str">
        <f t="shared" si="12"/>
        <v/>
      </c>
      <c r="P26" s="57">
        <f t="shared" ca="1" si="13"/>
        <v>0</v>
      </c>
      <c r="Q26" s="28">
        <f t="shared" si="13"/>
        <v>0</v>
      </c>
    </row>
    <row r="27" spans="1:17" ht="45" hidden="1" customHeight="1" x14ac:dyDescent="0.15">
      <c r="A27" s="18"/>
      <c r="B27" s="19"/>
      <c r="C27" s="20"/>
      <c r="D27" s="21" t="str">
        <f t="shared" si="8"/>
        <v/>
      </c>
      <c r="E27" s="19"/>
      <c r="F27" s="19"/>
      <c r="G27" s="22"/>
      <c r="H27" s="23"/>
      <c r="I27" s="23"/>
      <c r="J27" s="24" t="str">
        <f t="shared" si="9"/>
        <v/>
      </c>
      <c r="K27" s="24" t="str">
        <f t="array" aca="1" ref="K27" ca="1">IFERROR(_xlfn.IFS(F27="移乗介護",1000000,F27="入浴支援",1000000,F27="移動支援",300000,F27="排泄支援",300000,F27="見守り・コミュニケーション",300000,F27="機能訓練支援",300000,F27="栄養管理支援",300000),"")</f>
        <v/>
      </c>
      <c r="L27" s="24">
        <f t="shared" ca="1" si="10"/>
        <v>0</v>
      </c>
      <c r="M27" s="25">
        <f t="shared" ca="1" si="11"/>
        <v>0</v>
      </c>
      <c r="N27" s="26" t="str">
        <f>IF(OR(D27=$D$5,D27=$D$6,D27=$D$7,D27=$D$8,D27=$D$9,D27=$D$10,D27=$D$11,D27=$D$12,D27=$D$13,D27=$D$14,D27=$D$15,D27=$D$16,D27=$D$17,D27=$D$18,D27=$D$19,D27=$D$20,D27=$D$21,D27=$D$22,D27=$D$23,D27=$D$24,D27=$D$25,D27=$D$26),"",SUMIF($D$5:$D$29,D27,$M$5:$M$29))</f>
        <v/>
      </c>
      <c r="O27" s="27" t="str">
        <f t="shared" si="12"/>
        <v/>
      </c>
      <c r="P27" s="57">
        <f t="shared" ca="1" si="13"/>
        <v>0</v>
      </c>
      <c r="Q27" s="28">
        <f t="shared" si="13"/>
        <v>0</v>
      </c>
    </row>
    <row r="28" spans="1:17" ht="45" hidden="1" customHeight="1" x14ac:dyDescent="0.15">
      <c r="A28" s="18"/>
      <c r="B28" s="19"/>
      <c r="C28" s="20"/>
      <c r="D28" s="21" t="str">
        <f t="shared" si="8"/>
        <v/>
      </c>
      <c r="E28" s="19"/>
      <c r="F28" s="19"/>
      <c r="G28" s="22"/>
      <c r="H28" s="23"/>
      <c r="I28" s="23"/>
      <c r="J28" s="24" t="str">
        <f t="shared" si="9"/>
        <v/>
      </c>
      <c r="K28" s="24" t="str">
        <f t="array" aca="1" ref="K28" ca="1">IFERROR(_xlfn.IFS(F28="移乗介護",1000000,F28="入浴支援",1000000,F28="移動支援",300000,F28="排泄支援",300000,F28="見守り・コミュニケーション",300000,F28="機能訓練支援",300000,F28="栄養管理支援",300000),"")</f>
        <v/>
      </c>
      <c r="L28" s="24">
        <f t="shared" ca="1" si="10"/>
        <v>0</v>
      </c>
      <c r="M28" s="25">
        <f t="shared" ca="1" si="11"/>
        <v>0</v>
      </c>
      <c r="N28" s="26" t="str">
        <f>IF(OR(D28=$D$5,D28=$D$6,D28=$D$7,D28=$D$8,D28=$D$9,D28=$D$10,D28=$D$11,D28=$D$12,D28=$D$13,D28=$D$14,D28=$D$15,D28=$D$16,D28=$D$17,D28=$D$18,D28=$D$19,D28=$D$20,D28=$D$21,D28=$D$22,D28=$D$23,D28=$D$24,D28=$D$25,D28=$D$26,D28=$D$27),"",SUMIF($D$5:$D$29,D28,$M$5:$M$29))</f>
        <v/>
      </c>
      <c r="O28" s="27" t="str">
        <f t="shared" si="12"/>
        <v/>
      </c>
      <c r="P28" s="57">
        <f t="shared" ca="1" si="13"/>
        <v>0</v>
      </c>
      <c r="Q28" s="28">
        <f t="shared" si="13"/>
        <v>0</v>
      </c>
    </row>
    <row r="29" spans="1:17" ht="45" hidden="1" customHeight="1" x14ac:dyDescent="0.15">
      <c r="A29" s="18"/>
      <c r="B29" s="19"/>
      <c r="C29" s="20"/>
      <c r="D29" s="21" t="str">
        <f t="shared" si="8"/>
        <v/>
      </c>
      <c r="E29" s="30"/>
      <c r="F29" s="19"/>
      <c r="G29" s="22"/>
      <c r="H29" s="23"/>
      <c r="I29" s="23"/>
      <c r="J29" s="24" t="str">
        <f t="shared" si="9"/>
        <v/>
      </c>
      <c r="K29" s="24" t="str">
        <f t="array" aca="1" ref="K29" ca="1">IFERROR(_xlfn.IFS(F29="移乗介護",1000000,F29="入浴支援",1000000,F29="移動支援",300000,F29="排泄支援",300000,F29="見守り・コミュニケーション",300000,F29="機能訓練支援",300000,F29="栄養管理支援",300000),"")</f>
        <v/>
      </c>
      <c r="L29" s="24">
        <f t="shared" ca="1" si="10"/>
        <v>0</v>
      </c>
      <c r="M29" s="25">
        <f t="shared" ca="1" si="11"/>
        <v>0</v>
      </c>
      <c r="N29" s="26" t="str">
        <f>IF(OR(D29=$D$5,D29=$D$6,D29=$D$7,D29=$D$8,D29=$D$9,D29=$D$10,D29=$D$11,D29=$D$12,D29=$D$13,D29=$D$14,D29=$D$15,D29=$D$16,D29=$D$17,D29=$D$18,D29=$D$19,D29=$D$20,D29=$D$21,D29=$D$22,D29=$D$23,D29=$D$24,D29=$D$25,D29=$D$26,D29=$D$27,D29=$D$28),"",SUMIF($D$5:$D$29,D29,$M$5:$M$29))</f>
        <v/>
      </c>
      <c r="O29" s="27" t="str">
        <f t="shared" si="12"/>
        <v/>
      </c>
      <c r="P29" s="57">
        <f t="shared" ca="1" si="13"/>
        <v>0</v>
      </c>
      <c r="Q29" s="28">
        <f t="shared" si="13"/>
        <v>0</v>
      </c>
    </row>
    <row r="30" spans="1:17" ht="45" customHeight="1" thickBot="1" x14ac:dyDescent="0.2">
      <c r="A30" s="53" t="s">
        <v>25</v>
      </c>
      <c r="B30" s="31"/>
      <c r="C30" s="32"/>
      <c r="D30" s="33"/>
      <c r="E30" s="34"/>
      <c r="F30" s="31"/>
      <c r="G30" s="35"/>
      <c r="H30" s="36"/>
      <c r="I30" s="36"/>
      <c r="J30" s="37"/>
      <c r="K30" s="37"/>
      <c r="L30" s="37"/>
      <c r="M30" s="38">
        <f ca="1">SUM(M5:M29)</f>
        <v>0</v>
      </c>
      <c r="N30" s="39">
        <f>SUM(N5:N29)</f>
        <v>0</v>
      </c>
      <c r="O30" s="40" t="str">
        <f>IF(N30&gt;0,IFERROR(VLOOKUP($A30,$AC$5:$AD$11,2,FALSE),""),"")</f>
        <v/>
      </c>
      <c r="P30" s="58">
        <f ca="1">SUM(P5:P29)</f>
        <v>0</v>
      </c>
      <c r="Q30" s="41">
        <f>SUM(Q5:Q29)</f>
        <v>0</v>
      </c>
    </row>
    <row r="31" spans="1:17" ht="45" customHeight="1" x14ac:dyDescent="0.15">
      <c r="A31" s="43"/>
      <c r="B31" s="43"/>
      <c r="C31" s="43"/>
      <c r="D31" s="43"/>
      <c r="E31" s="42"/>
      <c r="F31" s="43"/>
      <c r="G31" s="44"/>
      <c r="H31" s="44"/>
      <c r="I31" s="44"/>
      <c r="J31" s="44"/>
      <c r="K31" s="44"/>
      <c r="L31" s="44"/>
      <c r="M31" s="44"/>
      <c r="N31" s="44"/>
      <c r="O31" s="45"/>
      <c r="P31" s="44"/>
      <c r="Q31" s="44"/>
    </row>
    <row r="32" spans="1:17" ht="45" customHeight="1" x14ac:dyDescent="0.15">
      <c r="A32" s="46" t="s">
        <v>26</v>
      </c>
      <c r="B32" s="47" t="s">
        <v>27</v>
      </c>
      <c r="C32" s="43"/>
      <c r="D32" s="43"/>
      <c r="E32" s="42"/>
      <c r="F32" s="43"/>
      <c r="G32" s="44"/>
      <c r="H32" s="44"/>
      <c r="I32" s="44"/>
      <c r="J32" s="44"/>
      <c r="K32" s="44"/>
      <c r="L32" s="44"/>
      <c r="M32" s="44"/>
      <c r="N32" s="2"/>
      <c r="O32" s="44"/>
      <c r="P32" s="43"/>
      <c r="Q32" s="43"/>
    </row>
    <row r="33" spans="1:17" ht="45" customHeight="1" x14ac:dyDescent="0.15">
      <c r="A33" s="48" t="s">
        <v>28</v>
      </c>
      <c r="B33" s="5" t="s">
        <v>29</v>
      </c>
      <c r="C33" s="43"/>
      <c r="D33" s="43"/>
      <c r="E33" s="42"/>
      <c r="F33" s="43"/>
      <c r="G33" s="44"/>
      <c r="H33" s="44"/>
      <c r="I33" s="44"/>
      <c r="J33" s="44"/>
      <c r="K33" s="44"/>
      <c r="L33" s="44"/>
      <c r="M33" s="44"/>
      <c r="N33" s="2"/>
      <c r="O33" s="54"/>
      <c r="P33" s="55"/>
      <c r="Q33" s="55"/>
    </row>
    <row r="34" spans="1:17" ht="45" customHeight="1" x14ac:dyDescent="0.15">
      <c r="A34" s="48" t="s">
        <v>30</v>
      </c>
      <c r="B34" s="5" t="s">
        <v>31</v>
      </c>
      <c r="C34" s="43"/>
      <c r="D34" s="43"/>
      <c r="E34" s="42"/>
      <c r="F34" s="43"/>
      <c r="G34" s="44"/>
      <c r="H34" s="44"/>
      <c r="I34" s="44"/>
      <c r="J34" s="44"/>
      <c r="K34" s="44"/>
      <c r="L34" s="44"/>
      <c r="M34" s="44"/>
      <c r="N34" s="2"/>
      <c r="O34" s="44"/>
      <c r="P34" s="43"/>
      <c r="Q34" s="43"/>
    </row>
    <row r="35" spans="1:17" ht="45" customHeight="1" x14ac:dyDescent="0.15">
      <c r="A35" s="48" t="s">
        <v>32</v>
      </c>
      <c r="B35" s="1" t="s">
        <v>33</v>
      </c>
      <c r="C35" s="43"/>
      <c r="D35" s="43"/>
      <c r="E35" s="42"/>
      <c r="F35" s="43"/>
      <c r="G35" s="44"/>
      <c r="H35" s="44"/>
      <c r="I35" s="44"/>
      <c r="J35" s="44"/>
      <c r="K35" s="44"/>
      <c r="L35" s="44"/>
      <c r="M35" s="44"/>
      <c r="N35" s="2"/>
      <c r="O35" s="44"/>
      <c r="P35" s="43"/>
      <c r="Q35" s="43"/>
    </row>
    <row r="36" spans="1:17" ht="23.1" customHeight="1" x14ac:dyDescent="0.15">
      <c r="A36" s="48"/>
      <c r="B36" s="1"/>
      <c r="D36" s="43"/>
      <c r="E36" s="42"/>
      <c r="F36" s="43"/>
      <c r="G36" s="44"/>
      <c r="H36" s="44"/>
      <c r="I36" s="44"/>
      <c r="J36" s="44"/>
      <c r="K36" s="44"/>
      <c r="L36" s="44"/>
      <c r="M36" s="44"/>
      <c r="N36" s="2"/>
      <c r="O36" s="44"/>
      <c r="P36" s="45"/>
      <c r="Q36" s="45"/>
    </row>
    <row r="37" spans="1:17" ht="23.1" customHeight="1" x14ac:dyDescent="0.15">
      <c r="A37" s="49"/>
      <c r="D37" s="49"/>
      <c r="E37" s="3"/>
      <c r="F37" s="3"/>
      <c r="G37" s="3"/>
      <c r="H37" s="3"/>
      <c r="I37" s="4"/>
      <c r="J37" s="4"/>
      <c r="K37" s="4"/>
      <c r="L37" s="4"/>
      <c r="M37" s="4"/>
      <c r="N37" s="2"/>
      <c r="O37" s="50"/>
      <c r="P37" s="2"/>
      <c r="Q37" s="2"/>
    </row>
    <row r="38" spans="1:17" ht="23.1" customHeight="1" x14ac:dyDescent="0.15">
      <c r="A38" s="49"/>
      <c r="D38" s="49"/>
      <c r="E38" s="3"/>
      <c r="F38" s="3"/>
      <c r="G38" s="3"/>
      <c r="H38" s="3"/>
      <c r="I38" s="4"/>
      <c r="J38" s="4"/>
      <c r="K38" s="4"/>
      <c r="L38" s="4"/>
      <c r="M38" s="4"/>
      <c r="N38" s="2"/>
      <c r="O38" s="2"/>
      <c r="P38" s="2"/>
      <c r="Q38" s="2"/>
    </row>
    <row r="39" spans="1:17" ht="23.1" customHeight="1" x14ac:dyDescent="0.15">
      <c r="A39" s="49"/>
      <c r="D39" s="49"/>
      <c r="E39" s="51"/>
      <c r="F39" s="3"/>
      <c r="G39" s="49"/>
      <c r="H39" s="3"/>
      <c r="I39" s="4"/>
      <c r="J39" s="4"/>
      <c r="K39" s="4"/>
      <c r="L39" s="4"/>
      <c r="M39" s="4"/>
      <c r="N39" s="2"/>
      <c r="O39" s="2"/>
      <c r="P39" s="2"/>
      <c r="Q39" s="2"/>
    </row>
    <row r="40" spans="1:17" ht="23.1" customHeight="1" x14ac:dyDescent="0.15">
      <c r="A40" s="2"/>
      <c r="D40" s="2"/>
      <c r="E40" s="4"/>
      <c r="F40" s="4"/>
      <c r="G40" s="4"/>
      <c r="H40" s="4"/>
      <c r="I40" s="4"/>
      <c r="J40" s="4"/>
      <c r="K40" s="4"/>
      <c r="L40" s="4"/>
      <c r="M40" s="4"/>
      <c r="N40" s="2"/>
      <c r="O40" s="2"/>
      <c r="P40" s="2"/>
      <c r="Q40" s="2"/>
    </row>
    <row r="41" spans="1:17" ht="17.25" customHeight="1" x14ac:dyDescent="0.15">
      <c r="A41" s="2"/>
      <c r="B41" s="2"/>
      <c r="C41" s="2"/>
      <c r="D41" s="2"/>
      <c r="E41" s="4"/>
      <c r="F41" s="4"/>
      <c r="G41" s="4"/>
      <c r="H41" s="4"/>
      <c r="I41" s="4"/>
      <c r="J41" s="4"/>
      <c r="K41" s="4"/>
      <c r="L41" s="4"/>
      <c r="M41" s="52"/>
      <c r="N41" s="2"/>
      <c r="O41" s="2"/>
      <c r="P41" s="2"/>
      <c r="Q41" s="2"/>
    </row>
    <row r="42" spans="1:17" s="4" customFormat="1" ht="24.75" customHeight="1" x14ac:dyDescent="0.15"/>
    <row r="43" spans="1:17" s="4" customFormat="1" ht="45.75" customHeight="1" x14ac:dyDescent="0.15"/>
    <row r="44" spans="1:17" s="4" customFormat="1" ht="45" customHeight="1" x14ac:dyDescent="0.15"/>
    <row r="45" spans="1:17" s="4" customFormat="1" ht="24.75" customHeight="1" x14ac:dyDescent="0.15"/>
    <row r="46" spans="1:17" s="4" customFormat="1" ht="24.75" customHeight="1" x14ac:dyDescent="0.15"/>
    <row r="47" spans="1:17" s="4" customFormat="1" ht="24.75" customHeight="1" x14ac:dyDescent="0.15"/>
    <row r="48" spans="1:17" s="4" customFormat="1" ht="24.75" customHeight="1" x14ac:dyDescent="0.15"/>
    <row r="49" spans="2:7" s="4" customFormat="1" ht="24.75" customHeight="1" x14ac:dyDescent="0.15"/>
    <row r="50" spans="2:7" s="4" customFormat="1" ht="24.75" customHeight="1" x14ac:dyDescent="0.15"/>
    <row r="51" spans="2:7" ht="14.25" hidden="1" x14ac:dyDescent="0.15">
      <c r="B51" s="4" t="s">
        <v>34</v>
      </c>
      <c r="C51" s="4" t="s">
        <v>20</v>
      </c>
      <c r="D51" s="4" t="s">
        <v>35</v>
      </c>
      <c r="E51" s="4" t="s">
        <v>22</v>
      </c>
      <c r="F51" s="4" t="s">
        <v>23</v>
      </c>
      <c r="G51" s="2" t="s">
        <v>24</v>
      </c>
    </row>
    <row r="52" spans="2:7" ht="14.25" hidden="1" x14ac:dyDescent="0.15">
      <c r="B52" s="4" t="s">
        <v>36</v>
      </c>
      <c r="C52" s="4" t="s">
        <v>36</v>
      </c>
      <c r="D52" s="4" t="s">
        <v>36</v>
      </c>
      <c r="E52" s="4" t="s">
        <v>36</v>
      </c>
      <c r="F52" s="4" t="s">
        <v>36</v>
      </c>
      <c r="G52" s="4" t="s">
        <v>36</v>
      </c>
    </row>
    <row r="53" spans="2:7" ht="14.25" hidden="1" x14ac:dyDescent="0.15">
      <c r="B53" s="4" t="s">
        <v>37</v>
      </c>
      <c r="C53" s="4" t="s">
        <v>37</v>
      </c>
      <c r="D53" s="4" t="s">
        <v>37</v>
      </c>
      <c r="E53" s="4" t="s">
        <v>37</v>
      </c>
      <c r="F53" s="4" t="s">
        <v>37</v>
      </c>
      <c r="G53" s="4" t="s">
        <v>37</v>
      </c>
    </row>
    <row r="54" spans="2:7" ht="14.25" hidden="1" x14ac:dyDescent="0.15">
      <c r="B54" s="4" t="s">
        <v>38</v>
      </c>
      <c r="C54" s="4" t="s">
        <v>38</v>
      </c>
      <c r="D54" s="4" t="s">
        <v>38</v>
      </c>
      <c r="E54" s="4" t="s">
        <v>38</v>
      </c>
      <c r="F54" s="4" t="s">
        <v>38</v>
      </c>
      <c r="G54" s="4" t="s">
        <v>38</v>
      </c>
    </row>
    <row r="55" spans="2:7" ht="14.25" hidden="1" x14ac:dyDescent="0.15">
      <c r="B55" s="4" t="s">
        <v>39</v>
      </c>
      <c r="C55" s="4" t="s">
        <v>39</v>
      </c>
      <c r="D55" s="4" t="s">
        <v>40</v>
      </c>
      <c r="E55" s="4" t="s">
        <v>40</v>
      </c>
      <c r="F55" s="4" t="s">
        <v>40</v>
      </c>
      <c r="G55" s="4" t="s">
        <v>40</v>
      </c>
    </row>
    <row r="56" spans="2:7" ht="14.25" hidden="1" x14ac:dyDescent="0.15">
      <c r="B56" s="4" t="s">
        <v>40</v>
      </c>
      <c r="C56" s="4" t="s">
        <v>40</v>
      </c>
      <c r="D56" s="4" t="s">
        <v>41</v>
      </c>
      <c r="E56" s="4" t="s">
        <v>41</v>
      </c>
      <c r="F56" s="4" t="s">
        <v>41</v>
      </c>
      <c r="G56" s="4" t="s">
        <v>41</v>
      </c>
    </row>
    <row r="57" spans="2:7" ht="14.25" hidden="1" x14ac:dyDescent="0.15">
      <c r="B57" s="2" t="s">
        <v>41</v>
      </c>
      <c r="C57" s="2" t="s">
        <v>41</v>
      </c>
      <c r="D57" s="4" t="s">
        <v>42</v>
      </c>
      <c r="E57" s="4" t="s">
        <v>42</v>
      </c>
      <c r="F57" s="4" t="s">
        <v>42</v>
      </c>
      <c r="G57" s="4" t="s">
        <v>42</v>
      </c>
    </row>
    <row r="58" spans="2:7" ht="14.25" hidden="1" x14ac:dyDescent="0.15">
      <c r="B58" s="2" t="s">
        <v>42</v>
      </c>
      <c r="C58" s="2" t="s">
        <v>42</v>
      </c>
      <c r="D58" s="2"/>
      <c r="E58" s="4"/>
      <c r="F58" s="4"/>
      <c r="G58" s="4"/>
    </row>
    <row r="59" spans="2:7" ht="14.25" x14ac:dyDescent="0.15">
      <c r="B59" s="2"/>
      <c r="C59" s="2"/>
      <c r="D59" s="2"/>
      <c r="E59" s="4"/>
      <c r="F59" s="4"/>
      <c r="G59" s="4"/>
    </row>
  </sheetData>
  <mergeCells count="1">
    <mergeCell ref="A2:Q2"/>
  </mergeCells>
  <phoneticPr fontId="3"/>
  <dataValidations count="4">
    <dataValidation type="list" allowBlank="1" showInputMessage="1" showErrorMessage="1" sqref="WVO983058:WVO983071 JC5:JC29 SY5:SY29 ACU5:ACU29 AMQ5:AMQ29 AWM5:AWM29 BGI5:BGI29 BQE5:BQE29 CAA5:CAA29 CJW5:CJW29 CTS5:CTS29 DDO5:DDO29 DNK5:DNK29 DXG5:DXG29 EHC5:EHC29 EQY5:EQY29 FAU5:FAU29 FKQ5:FKQ29 FUM5:FUM29 GEI5:GEI29 GOE5:GOE29 GYA5:GYA29 HHW5:HHW29 HRS5:HRS29 IBO5:IBO29 ILK5:ILK29 IVG5:IVG29 JFC5:JFC29 JOY5:JOY29 JYU5:JYU29 KIQ5:KIQ29 KSM5:KSM29 LCI5:LCI29 LME5:LME29 LWA5:LWA29 MFW5:MFW29 MPS5:MPS29 MZO5:MZO29 NJK5:NJK29 NTG5:NTG29 ODC5:ODC29 OMY5:OMY29 OWU5:OWU29 PGQ5:PGQ29 PQM5:PQM29 QAI5:QAI29 QKE5:QKE29 QUA5:QUA29 RDW5:RDW29 RNS5:RNS29 RXO5:RXO29 SHK5:SHK29 SRG5:SRG29 TBC5:TBC29 TKY5:TKY29 TUU5:TUU29 UEQ5:UEQ29 UOM5:UOM29 UYI5:UYI29 VIE5:VIE29 VSA5:VSA29 WBW5:WBW29 WLS5:WLS29 WVO5:WVO29 F65554:F65567 JC65554:JC65567 SY65554:SY65567 ACU65554:ACU65567 AMQ65554:AMQ65567 AWM65554:AWM65567 BGI65554:BGI65567 BQE65554:BQE65567 CAA65554:CAA65567 CJW65554:CJW65567 CTS65554:CTS65567 DDO65554:DDO65567 DNK65554:DNK65567 DXG65554:DXG65567 EHC65554:EHC65567 EQY65554:EQY65567 FAU65554:FAU65567 FKQ65554:FKQ65567 FUM65554:FUM65567 GEI65554:GEI65567 GOE65554:GOE65567 GYA65554:GYA65567 HHW65554:HHW65567 HRS65554:HRS65567 IBO65554:IBO65567 ILK65554:ILK65567 IVG65554:IVG65567 JFC65554:JFC65567 JOY65554:JOY65567 JYU65554:JYU65567 KIQ65554:KIQ65567 KSM65554:KSM65567 LCI65554:LCI65567 LME65554:LME65567 LWA65554:LWA65567 MFW65554:MFW65567 MPS65554:MPS65567 MZO65554:MZO65567 NJK65554:NJK65567 NTG65554:NTG65567 ODC65554:ODC65567 OMY65554:OMY65567 OWU65554:OWU65567 PGQ65554:PGQ65567 PQM65554:PQM65567 QAI65554:QAI65567 QKE65554:QKE65567 QUA65554:QUA65567 RDW65554:RDW65567 RNS65554:RNS65567 RXO65554:RXO65567 SHK65554:SHK65567 SRG65554:SRG65567 TBC65554:TBC65567 TKY65554:TKY65567 TUU65554:TUU65567 UEQ65554:UEQ65567 UOM65554:UOM65567 UYI65554:UYI65567 VIE65554:VIE65567 VSA65554:VSA65567 WBW65554:WBW65567 WLS65554:WLS65567 WVO65554:WVO65567 F131090:F131103 JC131090:JC131103 SY131090:SY131103 ACU131090:ACU131103 AMQ131090:AMQ131103 AWM131090:AWM131103 BGI131090:BGI131103 BQE131090:BQE131103 CAA131090:CAA131103 CJW131090:CJW131103 CTS131090:CTS131103 DDO131090:DDO131103 DNK131090:DNK131103 DXG131090:DXG131103 EHC131090:EHC131103 EQY131090:EQY131103 FAU131090:FAU131103 FKQ131090:FKQ131103 FUM131090:FUM131103 GEI131090:GEI131103 GOE131090:GOE131103 GYA131090:GYA131103 HHW131090:HHW131103 HRS131090:HRS131103 IBO131090:IBO131103 ILK131090:ILK131103 IVG131090:IVG131103 JFC131090:JFC131103 JOY131090:JOY131103 JYU131090:JYU131103 KIQ131090:KIQ131103 KSM131090:KSM131103 LCI131090:LCI131103 LME131090:LME131103 LWA131090:LWA131103 MFW131090:MFW131103 MPS131090:MPS131103 MZO131090:MZO131103 NJK131090:NJK131103 NTG131090:NTG131103 ODC131090:ODC131103 OMY131090:OMY131103 OWU131090:OWU131103 PGQ131090:PGQ131103 PQM131090:PQM131103 QAI131090:QAI131103 QKE131090:QKE131103 QUA131090:QUA131103 RDW131090:RDW131103 RNS131090:RNS131103 RXO131090:RXO131103 SHK131090:SHK131103 SRG131090:SRG131103 TBC131090:TBC131103 TKY131090:TKY131103 TUU131090:TUU131103 UEQ131090:UEQ131103 UOM131090:UOM131103 UYI131090:UYI131103 VIE131090:VIE131103 VSA131090:VSA131103 WBW131090:WBW131103 WLS131090:WLS131103 WVO131090:WVO131103 F196626:F196639 JC196626:JC196639 SY196626:SY196639 ACU196626:ACU196639 AMQ196626:AMQ196639 AWM196626:AWM196639 BGI196626:BGI196639 BQE196626:BQE196639 CAA196626:CAA196639 CJW196626:CJW196639 CTS196626:CTS196639 DDO196626:DDO196639 DNK196626:DNK196639 DXG196626:DXG196639 EHC196626:EHC196639 EQY196626:EQY196639 FAU196626:FAU196639 FKQ196626:FKQ196639 FUM196626:FUM196639 GEI196626:GEI196639 GOE196626:GOE196639 GYA196626:GYA196639 HHW196626:HHW196639 HRS196626:HRS196639 IBO196626:IBO196639 ILK196626:ILK196639 IVG196626:IVG196639 JFC196626:JFC196639 JOY196626:JOY196639 JYU196626:JYU196639 KIQ196626:KIQ196639 KSM196626:KSM196639 LCI196626:LCI196639 LME196626:LME196639 LWA196626:LWA196639 MFW196626:MFW196639 MPS196626:MPS196639 MZO196626:MZO196639 NJK196626:NJK196639 NTG196626:NTG196639 ODC196626:ODC196639 OMY196626:OMY196639 OWU196626:OWU196639 PGQ196626:PGQ196639 PQM196626:PQM196639 QAI196626:QAI196639 QKE196626:QKE196639 QUA196626:QUA196639 RDW196626:RDW196639 RNS196626:RNS196639 RXO196626:RXO196639 SHK196626:SHK196639 SRG196626:SRG196639 TBC196626:TBC196639 TKY196626:TKY196639 TUU196626:TUU196639 UEQ196626:UEQ196639 UOM196626:UOM196639 UYI196626:UYI196639 VIE196626:VIE196639 VSA196626:VSA196639 WBW196626:WBW196639 WLS196626:WLS196639 WVO196626:WVO196639 F262162:F262175 JC262162:JC262175 SY262162:SY262175 ACU262162:ACU262175 AMQ262162:AMQ262175 AWM262162:AWM262175 BGI262162:BGI262175 BQE262162:BQE262175 CAA262162:CAA262175 CJW262162:CJW262175 CTS262162:CTS262175 DDO262162:DDO262175 DNK262162:DNK262175 DXG262162:DXG262175 EHC262162:EHC262175 EQY262162:EQY262175 FAU262162:FAU262175 FKQ262162:FKQ262175 FUM262162:FUM262175 GEI262162:GEI262175 GOE262162:GOE262175 GYA262162:GYA262175 HHW262162:HHW262175 HRS262162:HRS262175 IBO262162:IBO262175 ILK262162:ILK262175 IVG262162:IVG262175 JFC262162:JFC262175 JOY262162:JOY262175 JYU262162:JYU262175 KIQ262162:KIQ262175 KSM262162:KSM262175 LCI262162:LCI262175 LME262162:LME262175 LWA262162:LWA262175 MFW262162:MFW262175 MPS262162:MPS262175 MZO262162:MZO262175 NJK262162:NJK262175 NTG262162:NTG262175 ODC262162:ODC262175 OMY262162:OMY262175 OWU262162:OWU262175 PGQ262162:PGQ262175 PQM262162:PQM262175 QAI262162:QAI262175 QKE262162:QKE262175 QUA262162:QUA262175 RDW262162:RDW262175 RNS262162:RNS262175 RXO262162:RXO262175 SHK262162:SHK262175 SRG262162:SRG262175 TBC262162:TBC262175 TKY262162:TKY262175 TUU262162:TUU262175 UEQ262162:UEQ262175 UOM262162:UOM262175 UYI262162:UYI262175 VIE262162:VIE262175 VSA262162:VSA262175 WBW262162:WBW262175 WLS262162:WLS262175 WVO262162:WVO262175 F327698:F327711 JC327698:JC327711 SY327698:SY327711 ACU327698:ACU327711 AMQ327698:AMQ327711 AWM327698:AWM327711 BGI327698:BGI327711 BQE327698:BQE327711 CAA327698:CAA327711 CJW327698:CJW327711 CTS327698:CTS327711 DDO327698:DDO327711 DNK327698:DNK327711 DXG327698:DXG327711 EHC327698:EHC327711 EQY327698:EQY327711 FAU327698:FAU327711 FKQ327698:FKQ327711 FUM327698:FUM327711 GEI327698:GEI327711 GOE327698:GOE327711 GYA327698:GYA327711 HHW327698:HHW327711 HRS327698:HRS327711 IBO327698:IBO327711 ILK327698:ILK327711 IVG327698:IVG327711 JFC327698:JFC327711 JOY327698:JOY327711 JYU327698:JYU327711 KIQ327698:KIQ327711 KSM327698:KSM327711 LCI327698:LCI327711 LME327698:LME327711 LWA327698:LWA327711 MFW327698:MFW327711 MPS327698:MPS327711 MZO327698:MZO327711 NJK327698:NJK327711 NTG327698:NTG327711 ODC327698:ODC327711 OMY327698:OMY327711 OWU327698:OWU327711 PGQ327698:PGQ327711 PQM327698:PQM327711 QAI327698:QAI327711 QKE327698:QKE327711 QUA327698:QUA327711 RDW327698:RDW327711 RNS327698:RNS327711 RXO327698:RXO327711 SHK327698:SHK327711 SRG327698:SRG327711 TBC327698:TBC327711 TKY327698:TKY327711 TUU327698:TUU327711 UEQ327698:UEQ327711 UOM327698:UOM327711 UYI327698:UYI327711 VIE327698:VIE327711 VSA327698:VSA327711 WBW327698:WBW327711 WLS327698:WLS327711 WVO327698:WVO327711 F393234:F393247 JC393234:JC393247 SY393234:SY393247 ACU393234:ACU393247 AMQ393234:AMQ393247 AWM393234:AWM393247 BGI393234:BGI393247 BQE393234:BQE393247 CAA393234:CAA393247 CJW393234:CJW393247 CTS393234:CTS393247 DDO393234:DDO393247 DNK393234:DNK393247 DXG393234:DXG393247 EHC393234:EHC393247 EQY393234:EQY393247 FAU393234:FAU393247 FKQ393234:FKQ393247 FUM393234:FUM393247 GEI393234:GEI393247 GOE393234:GOE393247 GYA393234:GYA393247 HHW393234:HHW393247 HRS393234:HRS393247 IBO393234:IBO393247 ILK393234:ILK393247 IVG393234:IVG393247 JFC393234:JFC393247 JOY393234:JOY393247 JYU393234:JYU393247 KIQ393234:KIQ393247 KSM393234:KSM393247 LCI393234:LCI393247 LME393234:LME393247 LWA393234:LWA393247 MFW393234:MFW393247 MPS393234:MPS393247 MZO393234:MZO393247 NJK393234:NJK393247 NTG393234:NTG393247 ODC393234:ODC393247 OMY393234:OMY393247 OWU393234:OWU393247 PGQ393234:PGQ393247 PQM393234:PQM393247 QAI393234:QAI393247 QKE393234:QKE393247 QUA393234:QUA393247 RDW393234:RDW393247 RNS393234:RNS393247 RXO393234:RXO393247 SHK393234:SHK393247 SRG393234:SRG393247 TBC393234:TBC393247 TKY393234:TKY393247 TUU393234:TUU393247 UEQ393234:UEQ393247 UOM393234:UOM393247 UYI393234:UYI393247 VIE393234:VIE393247 VSA393234:VSA393247 WBW393234:WBW393247 WLS393234:WLS393247 WVO393234:WVO393247 F458770:F458783 JC458770:JC458783 SY458770:SY458783 ACU458770:ACU458783 AMQ458770:AMQ458783 AWM458770:AWM458783 BGI458770:BGI458783 BQE458770:BQE458783 CAA458770:CAA458783 CJW458770:CJW458783 CTS458770:CTS458783 DDO458770:DDO458783 DNK458770:DNK458783 DXG458770:DXG458783 EHC458770:EHC458783 EQY458770:EQY458783 FAU458770:FAU458783 FKQ458770:FKQ458783 FUM458770:FUM458783 GEI458770:GEI458783 GOE458770:GOE458783 GYA458770:GYA458783 HHW458770:HHW458783 HRS458770:HRS458783 IBO458770:IBO458783 ILK458770:ILK458783 IVG458770:IVG458783 JFC458770:JFC458783 JOY458770:JOY458783 JYU458770:JYU458783 KIQ458770:KIQ458783 KSM458770:KSM458783 LCI458770:LCI458783 LME458770:LME458783 LWA458770:LWA458783 MFW458770:MFW458783 MPS458770:MPS458783 MZO458770:MZO458783 NJK458770:NJK458783 NTG458770:NTG458783 ODC458770:ODC458783 OMY458770:OMY458783 OWU458770:OWU458783 PGQ458770:PGQ458783 PQM458770:PQM458783 QAI458770:QAI458783 QKE458770:QKE458783 QUA458770:QUA458783 RDW458770:RDW458783 RNS458770:RNS458783 RXO458770:RXO458783 SHK458770:SHK458783 SRG458770:SRG458783 TBC458770:TBC458783 TKY458770:TKY458783 TUU458770:TUU458783 UEQ458770:UEQ458783 UOM458770:UOM458783 UYI458770:UYI458783 VIE458770:VIE458783 VSA458770:VSA458783 WBW458770:WBW458783 WLS458770:WLS458783 WVO458770:WVO458783 F524306:F524319 JC524306:JC524319 SY524306:SY524319 ACU524306:ACU524319 AMQ524306:AMQ524319 AWM524306:AWM524319 BGI524306:BGI524319 BQE524306:BQE524319 CAA524306:CAA524319 CJW524306:CJW524319 CTS524306:CTS524319 DDO524306:DDO524319 DNK524306:DNK524319 DXG524306:DXG524319 EHC524306:EHC524319 EQY524306:EQY524319 FAU524306:FAU524319 FKQ524306:FKQ524319 FUM524306:FUM524319 GEI524306:GEI524319 GOE524306:GOE524319 GYA524306:GYA524319 HHW524306:HHW524319 HRS524306:HRS524319 IBO524306:IBO524319 ILK524306:ILK524319 IVG524306:IVG524319 JFC524306:JFC524319 JOY524306:JOY524319 JYU524306:JYU524319 KIQ524306:KIQ524319 KSM524306:KSM524319 LCI524306:LCI524319 LME524306:LME524319 LWA524306:LWA524319 MFW524306:MFW524319 MPS524306:MPS524319 MZO524306:MZO524319 NJK524306:NJK524319 NTG524306:NTG524319 ODC524306:ODC524319 OMY524306:OMY524319 OWU524306:OWU524319 PGQ524306:PGQ524319 PQM524306:PQM524319 QAI524306:QAI524319 QKE524306:QKE524319 QUA524306:QUA524319 RDW524306:RDW524319 RNS524306:RNS524319 RXO524306:RXO524319 SHK524306:SHK524319 SRG524306:SRG524319 TBC524306:TBC524319 TKY524306:TKY524319 TUU524306:TUU524319 UEQ524306:UEQ524319 UOM524306:UOM524319 UYI524306:UYI524319 VIE524306:VIE524319 VSA524306:VSA524319 WBW524306:WBW524319 WLS524306:WLS524319 WVO524306:WVO524319 F589842:F589855 JC589842:JC589855 SY589842:SY589855 ACU589842:ACU589855 AMQ589842:AMQ589855 AWM589842:AWM589855 BGI589842:BGI589855 BQE589842:BQE589855 CAA589842:CAA589855 CJW589842:CJW589855 CTS589842:CTS589855 DDO589842:DDO589855 DNK589842:DNK589855 DXG589842:DXG589855 EHC589842:EHC589855 EQY589842:EQY589855 FAU589842:FAU589855 FKQ589842:FKQ589855 FUM589842:FUM589855 GEI589842:GEI589855 GOE589842:GOE589855 GYA589842:GYA589855 HHW589842:HHW589855 HRS589842:HRS589855 IBO589842:IBO589855 ILK589842:ILK589855 IVG589842:IVG589855 JFC589842:JFC589855 JOY589842:JOY589855 JYU589842:JYU589855 KIQ589842:KIQ589855 KSM589842:KSM589855 LCI589842:LCI589855 LME589842:LME589855 LWA589842:LWA589855 MFW589842:MFW589855 MPS589842:MPS589855 MZO589842:MZO589855 NJK589842:NJK589855 NTG589842:NTG589855 ODC589842:ODC589855 OMY589842:OMY589855 OWU589842:OWU589855 PGQ589842:PGQ589855 PQM589842:PQM589855 QAI589842:QAI589855 QKE589842:QKE589855 QUA589842:QUA589855 RDW589842:RDW589855 RNS589842:RNS589855 RXO589842:RXO589855 SHK589842:SHK589855 SRG589842:SRG589855 TBC589842:TBC589855 TKY589842:TKY589855 TUU589842:TUU589855 UEQ589842:UEQ589855 UOM589842:UOM589855 UYI589842:UYI589855 VIE589842:VIE589855 VSA589842:VSA589855 WBW589842:WBW589855 WLS589842:WLS589855 WVO589842:WVO589855 F655378:F655391 JC655378:JC655391 SY655378:SY655391 ACU655378:ACU655391 AMQ655378:AMQ655391 AWM655378:AWM655391 BGI655378:BGI655391 BQE655378:BQE655391 CAA655378:CAA655391 CJW655378:CJW655391 CTS655378:CTS655391 DDO655378:DDO655391 DNK655378:DNK655391 DXG655378:DXG655391 EHC655378:EHC655391 EQY655378:EQY655391 FAU655378:FAU655391 FKQ655378:FKQ655391 FUM655378:FUM655391 GEI655378:GEI655391 GOE655378:GOE655391 GYA655378:GYA655391 HHW655378:HHW655391 HRS655378:HRS655391 IBO655378:IBO655391 ILK655378:ILK655391 IVG655378:IVG655391 JFC655378:JFC655391 JOY655378:JOY655391 JYU655378:JYU655391 KIQ655378:KIQ655391 KSM655378:KSM655391 LCI655378:LCI655391 LME655378:LME655391 LWA655378:LWA655391 MFW655378:MFW655391 MPS655378:MPS655391 MZO655378:MZO655391 NJK655378:NJK655391 NTG655378:NTG655391 ODC655378:ODC655391 OMY655378:OMY655391 OWU655378:OWU655391 PGQ655378:PGQ655391 PQM655378:PQM655391 QAI655378:QAI655391 QKE655378:QKE655391 QUA655378:QUA655391 RDW655378:RDW655391 RNS655378:RNS655391 RXO655378:RXO655391 SHK655378:SHK655391 SRG655378:SRG655391 TBC655378:TBC655391 TKY655378:TKY655391 TUU655378:TUU655391 UEQ655378:UEQ655391 UOM655378:UOM655391 UYI655378:UYI655391 VIE655378:VIE655391 VSA655378:VSA655391 WBW655378:WBW655391 WLS655378:WLS655391 WVO655378:WVO655391 F720914:F720927 JC720914:JC720927 SY720914:SY720927 ACU720914:ACU720927 AMQ720914:AMQ720927 AWM720914:AWM720927 BGI720914:BGI720927 BQE720914:BQE720927 CAA720914:CAA720927 CJW720914:CJW720927 CTS720914:CTS720927 DDO720914:DDO720927 DNK720914:DNK720927 DXG720914:DXG720927 EHC720914:EHC720927 EQY720914:EQY720927 FAU720914:FAU720927 FKQ720914:FKQ720927 FUM720914:FUM720927 GEI720914:GEI720927 GOE720914:GOE720927 GYA720914:GYA720927 HHW720914:HHW720927 HRS720914:HRS720927 IBO720914:IBO720927 ILK720914:ILK720927 IVG720914:IVG720927 JFC720914:JFC720927 JOY720914:JOY720927 JYU720914:JYU720927 KIQ720914:KIQ720927 KSM720914:KSM720927 LCI720914:LCI720927 LME720914:LME720927 LWA720914:LWA720927 MFW720914:MFW720927 MPS720914:MPS720927 MZO720914:MZO720927 NJK720914:NJK720927 NTG720914:NTG720927 ODC720914:ODC720927 OMY720914:OMY720927 OWU720914:OWU720927 PGQ720914:PGQ720927 PQM720914:PQM720927 QAI720914:QAI720927 QKE720914:QKE720927 QUA720914:QUA720927 RDW720914:RDW720927 RNS720914:RNS720927 RXO720914:RXO720927 SHK720914:SHK720927 SRG720914:SRG720927 TBC720914:TBC720927 TKY720914:TKY720927 TUU720914:TUU720927 UEQ720914:UEQ720927 UOM720914:UOM720927 UYI720914:UYI720927 VIE720914:VIE720927 VSA720914:VSA720927 WBW720914:WBW720927 WLS720914:WLS720927 WVO720914:WVO720927 F786450:F786463 JC786450:JC786463 SY786450:SY786463 ACU786450:ACU786463 AMQ786450:AMQ786463 AWM786450:AWM786463 BGI786450:BGI786463 BQE786450:BQE786463 CAA786450:CAA786463 CJW786450:CJW786463 CTS786450:CTS786463 DDO786450:DDO786463 DNK786450:DNK786463 DXG786450:DXG786463 EHC786450:EHC786463 EQY786450:EQY786463 FAU786450:FAU786463 FKQ786450:FKQ786463 FUM786450:FUM786463 GEI786450:GEI786463 GOE786450:GOE786463 GYA786450:GYA786463 HHW786450:HHW786463 HRS786450:HRS786463 IBO786450:IBO786463 ILK786450:ILK786463 IVG786450:IVG786463 JFC786450:JFC786463 JOY786450:JOY786463 JYU786450:JYU786463 KIQ786450:KIQ786463 KSM786450:KSM786463 LCI786450:LCI786463 LME786450:LME786463 LWA786450:LWA786463 MFW786450:MFW786463 MPS786450:MPS786463 MZO786450:MZO786463 NJK786450:NJK786463 NTG786450:NTG786463 ODC786450:ODC786463 OMY786450:OMY786463 OWU786450:OWU786463 PGQ786450:PGQ786463 PQM786450:PQM786463 QAI786450:QAI786463 QKE786450:QKE786463 QUA786450:QUA786463 RDW786450:RDW786463 RNS786450:RNS786463 RXO786450:RXO786463 SHK786450:SHK786463 SRG786450:SRG786463 TBC786450:TBC786463 TKY786450:TKY786463 TUU786450:TUU786463 UEQ786450:UEQ786463 UOM786450:UOM786463 UYI786450:UYI786463 VIE786450:VIE786463 VSA786450:VSA786463 WBW786450:WBW786463 WLS786450:WLS786463 WVO786450:WVO786463 F851986:F851999 JC851986:JC851999 SY851986:SY851999 ACU851986:ACU851999 AMQ851986:AMQ851999 AWM851986:AWM851999 BGI851986:BGI851999 BQE851986:BQE851999 CAA851986:CAA851999 CJW851986:CJW851999 CTS851986:CTS851999 DDO851986:DDO851999 DNK851986:DNK851999 DXG851986:DXG851999 EHC851986:EHC851999 EQY851986:EQY851999 FAU851986:FAU851999 FKQ851986:FKQ851999 FUM851986:FUM851999 GEI851986:GEI851999 GOE851986:GOE851999 GYA851986:GYA851999 HHW851986:HHW851999 HRS851986:HRS851999 IBO851986:IBO851999 ILK851986:ILK851999 IVG851986:IVG851999 JFC851986:JFC851999 JOY851986:JOY851999 JYU851986:JYU851999 KIQ851986:KIQ851999 KSM851986:KSM851999 LCI851986:LCI851999 LME851986:LME851999 LWA851986:LWA851999 MFW851986:MFW851999 MPS851986:MPS851999 MZO851986:MZO851999 NJK851986:NJK851999 NTG851986:NTG851999 ODC851986:ODC851999 OMY851986:OMY851999 OWU851986:OWU851999 PGQ851986:PGQ851999 PQM851986:PQM851999 QAI851986:QAI851999 QKE851986:QKE851999 QUA851986:QUA851999 RDW851986:RDW851999 RNS851986:RNS851999 RXO851986:RXO851999 SHK851986:SHK851999 SRG851986:SRG851999 TBC851986:TBC851999 TKY851986:TKY851999 TUU851986:TUU851999 UEQ851986:UEQ851999 UOM851986:UOM851999 UYI851986:UYI851999 VIE851986:VIE851999 VSA851986:VSA851999 WBW851986:WBW851999 WLS851986:WLS851999 WVO851986:WVO851999 F917522:F917535 JC917522:JC917535 SY917522:SY917535 ACU917522:ACU917535 AMQ917522:AMQ917535 AWM917522:AWM917535 BGI917522:BGI917535 BQE917522:BQE917535 CAA917522:CAA917535 CJW917522:CJW917535 CTS917522:CTS917535 DDO917522:DDO917535 DNK917522:DNK917535 DXG917522:DXG917535 EHC917522:EHC917535 EQY917522:EQY917535 FAU917522:FAU917535 FKQ917522:FKQ917535 FUM917522:FUM917535 GEI917522:GEI917535 GOE917522:GOE917535 GYA917522:GYA917535 HHW917522:HHW917535 HRS917522:HRS917535 IBO917522:IBO917535 ILK917522:ILK917535 IVG917522:IVG917535 JFC917522:JFC917535 JOY917522:JOY917535 JYU917522:JYU917535 KIQ917522:KIQ917535 KSM917522:KSM917535 LCI917522:LCI917535 LME917522:LME917535 LWA917522:LWA917535 MFW917522:MFW917535 MPS917522:MPS917535 MZO917522:MZO917535 NJK917522:NJK917535 NTG917522:NTG917535 ODC917522:ODC917535 OMY917522:OMY917535 OWU917522:OWU917535 PGQ917522:PGQ917535 PQM917522:PQM917535 QAI917522:QAI917535 QKE917522:QKE917535 QUA917522:QUA917535 RDW917522:RDW917535 RNS917522:RNS917535 RXO917522:RXO917535 SHK917522:SHK917535 SRG917522:SRG917535 TBC917522:TBC917535 TKY917522:TKY917535 TUU917522:TUU917535 UEQ917522:UEQ917535 UOM917522:UOM917535 UYI917522:UYI917535 VIE917522:VIE917535 VSA917522:VSA917535 WBW917522:WBW917535 WLS917522:WLS917535 WVO917522:WVO917535 F983058:F983071 JC983058:JC983071 SY983058:SY983071 ACU983058:ACU983071 AMQ983058:AMQ983071 AWM983058:AWM983071 BGI983058:BGI983071 BQE983058:BQE983071 CAA983058:CAA983071 CJW983058:CJW983071 CTS983058:CTS983071 DDO983058:DDO983071 DNK983058:DNK983071 DXG983058:DXG983071 EHC983058:EHC983071 EQY983058:EQY983071 FAU983058:FAU983071 FKQ983058:FKQ983071 FUM983058:FUM983071 GEI983058:GEI983071 GOE983058:GOE983071 GYA983058:GYA983071 HHW983058:HHW983071 HRS983058:HRS983071 IBO983058:IBO983071 ILK983058:ILK983071 IVG983058:IVG983071 JFC983058:JFC983071 JOY983058:JOY983071 JYU983058:JYU983071 KIQ983058:KIQ983071 KSM983058:KSM983071 LCI983058:LCI983071 LME983058:LME983071 LWA983058:LWA983071 MFW983058:MFW983071 MPS983058:MPS983071 MZO983058:MZO983071 NJK983058:NJK983071 NTG983058:NTG983071 ODC983058:ODC983071 OMY983058:OMY983071 OWU983058:OWU983071 PGQ983058:PGQ983071 PQM983058:PQM983071 QAI983058:QAI983071 QKE983058:QKE983071 QUA983058:QUA983071 RDW983058:RDW983071 RNS983058:RNS983071 RXO983058:RXO983071 SHK983058:SHK983071 SRG983058:SRG983071 TBC983058:TBC983071 TKY983058:TKY983071 TUU983058:TUU983071 UEQ983058:UEQ983071 UOM983058:UOM983071 UYI983058:UYI983071 VIE983058:VIE983071 VSA983058:VSA983071 WBW983058:WBW983071 WLS983058:WLS983071">
      <formula1>"移乗介護,移動支援,排泄支援,見守り・コミュニケーション,入浴支援"</formula1>
    </dataValidation>
    <dataValidation type="list" allowBlank="1" showInputMessage="1" showErrorMessage="1" sqref="WVJ983058:WVJ983071 IX5:IX29 ST5:ST29 ACP5:ACP29 AML5:AML29 AWH5:AWH29 BGD5:BGD29 BPZ5:BPZ29 BZV5:BZV29 CJR5:CJR29 CTN5:CTN29 DDJ5:DDJ29 DNF5:DNF29 DXB5:DXB29 EGX5:EGX29 EQT5:EQT29 FAP5:FAP29 FKL5:FKL29 FUH5:FUH29 GED5:GED29 GNZ5:GNZ29 GXV5:GXV29 HHR5:HHR29 HRN5:HRN29 IBJ5:IBJ29 ILF5:ILF29 IVB5:IVB29 JEX5:JEX29 JOT5:JOT29 JYP5:JYP29 KIL5:KIL29 KSH5:KSH29 LCD5:LCD29 LLZ5:LLZ29 LVV5:LVV29 MFR5:MFR29 MPN5:MPN29 MZJ5:MZJ29 NJF5:NJF29 NTB5:NTB29 OCX5:OCX29 OMT5:OMT29 OWP5:OWP29 PGL5:PGL29 PQH5:PQH29 QAD5:QAD29 QJZ5:QJZ29 QTV5:QTV29 RDR5:RDR29 RNN5:RNN29 RXJ5:RXJ29 SHF5:SHF29 SRB5:SRB29 TAX5:TAX29 TKT5:TKT29 TUP5:TUP29 UEL5:UEL29 UOH5:UOH29 UYD5:UYD29 VHZ5:VHZ29 VRV5:VRV29 WBR5:WBR29 WLN5:WLN29 WVJ5:WVJ29 A65554:A65567 IX65554:IX65567 ST65554:ST65567 ACP65554:ACP65567 AML65554:AML65567 AWH65554:AWH65567 BGD65554:BGD65567 BPZ65554:BPZ65567 BZV65554:BZV65567 CJR65554:CJR65567 CTN65554:CTN65567 DDJ65554:DDJ65567 DNF65554:DNF65567 DXB65554:DXB65567 EGX65554:EGX65567 EQT65554:EQT65567 FAP65554:FAP65567 FKL65554:FKL65567 FUH65554:FUH65567 GED65554:GED65567 GNZ65554:GNZ65567 GXV65554:GXV65567 HHR65554:HHR65567 HRN65554:HRN65567 IBJ65554:IBJ65567 ILF65554:ILF65567 IVB65554:IVB65567 JEX65554:JEX65567 JOT65554:JOT65567 JYP65554:JYP65567 KIL65554:KIL65567 KSH65554:KSH65567 LCD65554:LCD65567 LLZ65554:LLZ65567 LVV65554:LVV65567 MFR65554:MFR65567 MPN65554:MPN65567 MZJ65554:MZJ65567 NJF65554:NJF65567 NTB65554:NTB65567 OCX65554:OCX65567 OMT65554:OMT65567 OWP65554:OWP65567 PGL65554:PGL65567 PQH65554:PQH65567 QAD65554:QAD65567 QJZ65554:QJZ65567 QTV65554:QTV65567 RDR65554:RDR65567 RNN65554:RNN65567 RXJ65554:RXJ65567 SHF65554:SHF65567 SRB65554:SRB65567 TAX65554:TAX65567 TKT65554:TKT65567 TUP65554:TUP65567 UEL65554:UEL65567 UOH65554:UOH65567 UYD65554:UYD65567 VHZ65554:VHZ65567 VRV65554:VRV65567 WBR65554:WBR65567 WLN65554:WLN65567 WVJ65554:WVJ65567 A131090:A131103 IX131090:IX131103 ST131090:ST131103 ACP131090:ACP131103 AML131090:AML131103 AWH131090:AWH131103 BGD131090:BGD131103 BPZ131090:BPZ131103 BZV131090:BZV131103 CJR131090:CJR131103 CTN131090:CTN131103 DDJ131090:DDJ131103 DNF131090:DNF131103 DXB131090:DXB131103 EGX131090:EGX131103 EQT131090:EQT131103 FAP131090:FAP131103 FKL131090:FKL131103 FUH131090:FUH131103 GED131090:GED131103 GNZ131090:GNZ131103 GXV131090:GXV131103 HHR131090:HHR131103 HRN131090:HRN131103 IBJ131090:IBJ131103 ILF131090:ILF131103 IVB131090:IVB131103 JEX131090:JEX131103 JOT131090:JOT131103 JYP131090:JYP131103 KIL131090:KIL131103 KSH131090:KSH131103 LCD131090:LCD131103 LLZ131090:LLZ131103 LVV131090:LVV131103 MFR131090:MFR131103 MPN131090:MPN131103 MZJ131090:MZJ131103 NJF131090:NJF131103 NTB131090:NTB131103 OCX131090:OCX131103 OMT131090:OMT131103 OWP131090:OWP131103 PGL131090:PGL131103 PQH131090:PQH131103 QAD131090:QAD131103 QJZ131090:QJZ131103 QTV131090:QTV131103 RDR131090:RDR131103 RNN131090:RNN131103 RXJ131090:RXJ131103 SHF131090:SHF131103 SRB131090:SRB131103 TAX131090:TAX131103 TKT131090:TKT131103 TUP131090:TUP131103 UEL131090:UEL131103 UOH131090:UOH131103 UYD131090:UYD131103 VHZ131090:VHZ131103 VRV131090:VRV131103 WBR131090:WBR131103 WLN131090:WLN131103 WVJ131090:WVJ131103 A196626:A196639 IX196626:IX196639 ST196626:ST196639 ACP196626:ACP196639 AML196626:AML196639 AWH196626:AWH196639 BGD196626:BGD196639 BPZ196626:BPZ196639 BZV196626:BZV196639 CJR196626:CJR196639 CTN196626:CTN196639 DDJ196626:DDJ196639 DNF196626:DNF196639 DXB196626:DXB196639 EGX196626:EGX196639 EQT196626:EQT196639 FAP196626:FAP196639 FKL196626:FKL196639 FUH196626:FUH196639 GED196626:GED196639 GNZ196626:GNZ196639 GXV196626:GXV196639 HHR196626:HHR196639 HRN196626:HRN196639 IBJ196626:IBJ196639 ILF196626:ILF196639 IVB196626:IVB196639 JEX196626:JEX196639 JOT196626:JOT196639 JYP196626:JYP196639 KIL196626:KIL196639 KSH196626:KSH196639 LCD196626:LCD196639 LLZ196626:LLZ196639 LVV196626:LVV196639 MFR196626:MFR196639 MPN196626:MPN196639 MZJ196626:MZJ196639 NJF196626:NJF196639 NTB196626:NTB196639 OCX196626:OCX196639 OMT196626:OMT196639 OWP196626:OWP196639 PGL196626:PGL196639 PQH196626:PQH196639 QAD196626:QAD196639 QJZ196626:QJZ196639 QTV196626:QTV196639 RDR196626:RDR196639 RNN196626:RNN196639 RXJ196626:RXJ196639 SHF196626:SHF196639 SRB196626:SRB196639 TAX196626:TAX196639 TKT196626:TKT196639 TUP196626:TUP196639 UEL196626:UEL196639 UOH196626:UOH196639 UYD196626:UYD196639 VHZ196626:VHZ196639 VRV196626:VRV196639 WBR196626:WBR196639 WLN196626:WLN196639 WVJ196626:WVJ196639 A262162:A262175 IX262162:IX262175 ST262162:ST262175 ACP262162:ACP262175 AML262162:AML262175 AWH262162:AWH262175 BGD262162:BGD262175 BPZ262162:BPZ262175 BZV262162:BZV262175 CJR262162:CJR262175 CTN262162:CTN262175 DDJ262162:DDJ262175 DNF262162:DNF262175 DXB262162:DXB262175 EGX262162:EGX262175 EQT262162:EQT262175 FAP262162:FAP262175 FKL262162:FKL262175 FUH262162:FUH262175 GED262162:GED262175 GNZ262162:GNZ262175 GXV262162:GXV262175 HHR262162:HHR262175 HRN262162:HRN262175 IBJ262162:IBJ262175 ILF262162:ILF262175 IVB262162:IVB262175 JEX262162:JEX262175 JOT262162:JOT262175 JYP262162:JYP262175 KIL262162:KIL262175 KSH262162:KSH262175 LCD262162:LCD262175 LLZ262162:LLZ262175 LVV262162:LVV262175 MFR262162:MFR262175 MPN262162:MPN262175 MZJ262162:MZJ262175 NJF262162:NJF262175 NTB262162:NTB262175 OCX262162:OCX262175 OMT262162:OMT262175 OWP262162:OWP262175 PGL262162:PGL262175 PQH262162:PQH262175 QAD262162:QAD262175 QJZ262162:QJZ262175 QTV262162:QTV262175 RDR262162:RDR262175 RNN262162:RNN262175 RXJ262162:RXJ262175 SHF262162:SHF262175 SRB262162:SRB262175 TAX262162:TAX262175 TKT262162:TKT262175 TUP262162:TUP262175 UEL262162:UEL262175 UOH262162:UOH262175 UYD262162:UYD262175 VHZ262162:VHZ262175 VRV262162:VRV262175 WBR262162:WBR262175 WLN262162:WLN262175 WVJ262162:WVJ262175 A327698:A327711 IX327698:IX327711 ST327698:ST327711 ACP327698:ACP327711 AML327698:AML327711 AWH327698:AWH327711 BGD327698:BGD327711 BPZ327698:BPZ327711 BZV327698:BZV327711 CJR327698:CJR327711 CTN327698:CTN327711 DDJ327698:DDJ327711 DNF327698:DNF327711 DXB327698:DXB327711 EGX327698:EGX327711 EQT327698:EQT327711 FAP327698:FAP327711 FKL327698:FKL327711 FUH327698:FUH327711 GED327698:GED327711 GNZ327698:GNZ327711 GXV327698:GXV327711 HHR327698:HHR327711 HRN327698:HRN327711 IBJ327698:IBJ327711 ILF327698:ILF327711 IVB327698:IVB327711 JEX327698:JEX327711 JOT327698:JOT327711 JYP327698:JYP327711 KIL327698:KIL327711 KSH327698:KSH327711 LCD327698:LCD327711 LLZ327698:LLZ327711 LVV327698:LVV327711 MFR327698:MFR327711 MPN327698:MPN327711 MZJ327698:MZJ327711 NJF327698:NJF327711 NTB327698:NTB327711 OCX327698:OCX327711 OMT327698:OMT327711 OWP327698:OWP327711 PGL327698:PGL327711 PQH327698:PQH327711 QAD327698:QAD327711 QJZ327698:QJZ327711 QTV327698:QTV327711 RDR327698:RDR327711 RNN327698:RNN327711 RXJ327698:RXJ327711 SHF327698:SHF327711 SRB327698:SRB327711 TAX327698:TAX327711 TKT327698:TKT327711 TUP327698:TUP327711 UEL327698:UEL327711 UOH327698:UOH327711 UYD327698:UYD327711 VHZ327698:VHZ327711 VRV327698:VRV327711 WBR327698:WBR327711 WLN327698:WLN327711 WVJ327698:WVJ327711 A393234:A393247 IX393234:IX393247 ST393234:ST393247 ACP393234:ACP393247 AML393234:AML393247 AWH393234:AWH393247 BGD393234:BGD393247 BPZ393234:BPZ393247 BZV393234:BZV393247 CJR393234:CJR393247 CTN393234:CTN393247 DDJ393234:DDJ393247 DNF393234:DNF393247 DXB393234:DXB393247 EGX393234:EGX393247 EQT393234:EQT393247 FAP393234:FAP393247 FKL393234:FKL393247 FUH393234:FUH393247 GED393234:GED393247 GNZ393234:GNZ393247 GXV393234:GXV393247 HHR393234:HHR393247 HRN393234:HRN393247 IBJ393234:IBJ393247 ILF393234:ILF393247 IVB393234:IVB393247 JEX393234:JEX393247 JOT393234:JOT393247 JYP393234:JYP393247 KIL393234:KIL393247 KSH393234:KSH393247 LCD393234:LCD393247 LLZ393234:LLZ393247 LVV393234:LVV393247 MFR393234:MFR393247 MPN393234:MPN393247 MZJ393234:MZJ393247 NJF393234:NJF393247 NTB393234:NTB393247 OCX393234:OCX393247 OMT393234:OMT393247 OWP393234:OWP393247 PGL393234:PGL393247 PQH393234:PQH393247 QAD393234:QAD393247 QJZ393234:QJZ393247 QTV393234:QTV393247 RDR393234:RDR393247 RNN393234:RNN393247 RXJ393234:RXJ393247 SHF393234:SHF393247 SRB393234:SRB393247 TAX393234:TAX393247 TKT393234:TKT393247 TUP393234:TUP393247 UEL393234:UEL393247 UOH393234:UOH393247 UYD393234:UYD393247 VHZ393234:VHZ393247 VRV393234:VRV393247 WBR393234:WBR393247 WLN393234:WLN393247 WVJ393234:WVJ393247 A458770:A458783 IX458770:IX458783 ST458770:ST458783 ACP458770:ACP458783 AML458770:AML458783 AWH458770:AWH458783 BGD458770:BGD458783 BPZ458770:BPZ458783 BZV458770:BZV458783 CJR458770:CJR458783 CTN458770:CTN458783 DDJ458770:DDJ458783 DNF458770:DNF458783 DXB458770:DXB458783 EGX458770:EGX458783 EQT458770:EQT458783 FAP458770:FAP458783 FKL458770:FKL458783 FUH458770:FUH458783 GED458770:GED458783 GNZ458770:GNZ458783 GXV458770:GXV458783 HHR458770:HHR458783 HRN458770:HRN458783 IBJ458770:IBJ458783 ILF458770:ILF458783 IVB458770:IVB458783 JEX458770:JEX458783 JOT458770:JOT458783 JYP458770:JYP458783 KIL458770:KIL458783 KSH458770:KSH458783 LCD458770:LCD458783 LLZ458770:LLZ458783 LVV458770:LVV458783 MFR458770:MFR458783 MPN458770:MPN458783 MZJ458770:MZJ458783 NJF458770:NJF458783 NTB458770:NTB458783 OCX458770:OCX458783 OMT458770:OMT458783 OWP458770:OWP458783 PGL458770:PGL458783 PQH458770:PQH458783 QAD458770:QAD458783 QJZ458770:QJZ458783 QTV458770:QTV458783 RDR458770:RDR458783 RNN458770:RNN458783 RXJ458770:RXJ458783 SHF458770:SHF458783 SRB458770:SRB458783 TAX458770:TAX458783 TKT458770:TKT458783 TUP458770:TUP458783 UEL458770:UEL458783 UOH458770:UOH458783 UYD458770:UYD458783 VHZ458770:VHZ458783 VRV458770:VRV458783 WBR458770:WBR458783 WLN458770:WLN458783 WVJ458770:WVJ458783 A524306:A524319 IX524306:IX524319 ST524306:ST524319 ACP524306:ACP524319 AML524306:AML524319 AWH524306:AWH524319 BGD524306:BGD524319 BPZ524306:BPZ524319 BZV524306:BZV524319 CJR524306:CJR524319 CTN524306:CTN524319 DDJ524306:DDJ524319 DNF524306:DNF524319 DXB524306:DXB524319 EGX524306:EGX524319 EQT524306:EQT524319 FAP524306:FAP524319 FKL524306:FKL524319 FUH524306:FUH524319 GED524306:GED524319 GNZ524306:GNZ524319 GXV524306:GXV524319 HHR524306:HHR524319 HRN524306:HRN524319 IBJ524306:IBJ524319 ILF524306:ILF524319 IVB524306:IVB524319 JEX524306:JEX524319 JOT524306:JOT524319 JYP524306:JYP524319 KIL524306:KIL524319 KSH524306:KSH524319 LCD524306:LCD524319 LLZ524306:LLZ524319 LVV524306:LVV524319 MFR524306:MFR524319 MPN524306:MPN524319 MZJ524306:MZJ524319 NJF524306:NJF524319 NTB524306:NTB524319 OCX524306:OCX524319 OMT524306:OMT524319 OWP524306:OWP524319 PGL524306:PGL524319 PQH524306:PQH524319 QAD524306:QAD524319 QJZ524306:QJZ524319 QTV524306:QTV524319 RDR524306:RDR524319 RNN524306:RNN524319 RXJ524306:RXJ524319 SHF524306:SHF524319 SRB524306:SRB524319 TAX524306:TAX524319 TKT524306:TKT524319 TUP524306:TUP524319 UEL524306:UEL524319 UOH524306:UOH524319 UYD524306:UYD524319 VHZ524306:VHZ524319 VRV524306:VRV524319 WBR524306:WBR524319 WLN524306:WLN524319 WVJ524306:WVJ524319 A589842:A589855 IX589842:IX589855 ST589842:ST589855 ACP589842:ACP589855 AML589842:AML589855 AWH589842:AWH589855 BGD589842:BGD589855 BPZ589842:BPZ589855 BZV589842:BZV589855 CJR589842:CJR589855 CTN589842:CTN589855 DDJ589842:DDJ589855 DNF589842:DNF589855 DXB589842:DXB589855 EGX589842:EGX589855 EQT589842:EQT589855 FAP589842:FAP589855 FKL589842:FKL589855 FUH589842:FUH589855 GED589842:GED589855 GNZ589842:GNZ589855 GXV589842:GXV589855 HHR589842:HHR589855 HRN589842:HRN589855 IBJ589842:IBJ589855 ILF589842:ILF589855 IVB589842:IVB589855 JEX589842:JEX589855 JOT589842:JOT589855 JYP589842:JYP589855 KIL589842:KIL589855 KSH589842:KSH589855 LCD589842:LCD589855 LLZ589842:LLZ589855 LVV589842:LVV589855 MFR589842:MFR589855 MPN589842:MPN589855 MZJ589842:MZJ589855 NJF589842:NJF589855 NTB589842:NTB589855 OCX589842:OCX589855 OMT589842:OMT589855 OWP589842:OWP589855 PGL589842:PGL589855 PQH589842:PQH589855 QAD589842:QAD589855 QJZ589842:QJZ589855 QTV589842:QTV589855 RDR589842:RDR589855 RNN589842:RNN589855 RXJ589842:RXJ589855 SHF589842:SHF589855 SRB589842:SRB589855 TAX589842:TAX589855 TKT589842:TKT589855 TUP589842:TUP589855 UEL589842:UEL589855 UOH589842:UOH589855 UYD589842:UYD589855 VHZ589842:VHZ589855 VRV589842:VRV589855 WBR589842:WBR589855 WLN589842:WLN589855 WVJ589842:WVJ589855 A655378:A655391 IX655378:IX655391 ST655378:ST655391 ACP655378:ACP655391 AML655378:AML655391 AWH655378:AWH655391 BGD655378:BGD655391 BPZ655378:BPZ655391 BZV655378:BZV655391 CJR655378:CJR655391 CTN655378:CTN655391 DDJ655378:DDJ655391 DNF655378:DNF655391 DXB655378:DXB655391 EGX655378:EGX655391 EQT655378:EQT655391 FAP655378:FAP655391 FKL655378:FKL655391 FUH655378:FUH655391 GED655378:GED655391 GNZ655378:GNZ655391 GXV655378:GXV655391 HHR655378:HHR655391 HRN655378:HRN655391 IBJ655378:IBJ655391 ILF655378:ILF655391 IVB655378:IVB655391 JEX655378:JEX655391 JOT655378:JOT655391 JYP655378:JYP655391 KIL655378:KIL655391 KSH655378:KSH655391 LCD655378:LCD655391 LLZ655378:LLZ655391 LVV655378:LVV655391 MFR655378:MFR655391 MPN655378:MPN655391 MZJ655378:MZJ655391 NJF655378:NJF655391 NTB655378:NTB655391 OCX655378:OCX655391 OMT655378:OMT655391 OWP655378:OWP655391 PGL655378:PGL655391 PQH655378:PQH655391 QAD655378:QAD655391 QJZ655378:QJZ655391 QTV655378:QTV655391 RDR655378:RDR655391 RNN655378:RNN655391 RXJ655378:RXJ655391 SHF655378:SHF655391 SRB655378:SRB655391 TAX655378:TAX655391 TKT655378:TKT655391 TUP655378:TUP655391 UEL655378:UEL655391 UOH655378:UOH655391 UYD655378:UYD655391 VHZ655378:VHZ655391 VRV655378:VRV655391 WBR655378:WBR655391 WLN655378:WLN655391 WVJ655378:WVJ655391 A720914:A720927 IX720914:IX720927 ST720914:ST720927 ACP720914:ACP720927 AML720914:AML720927 AWH720914:AWH720927 BGD720914:BGD720927 BPZ720914:BPZ720927 BZV720914:BZV720927 CJR720914:CJR720927 CTN720914:CTN720927 DDJ720914:DDJ720927 DNF720914:DNF720927 DXB720914:DXB720927 EGX720914:EGX720927 EQT720914:EQT720927 FAP720914:FAP720927 FKL720914:FKL720927 FUH720914:FUH720927 GED720914:GED720927 GNZ720914:GNZ720927 GXV720914:GXV720927 HHR720914:HHR720927 HRN720914:HRN720927 IBJ720914:IBJ720927 ILF720914:ILF720927 IVB720914:IVB720927 JEX720914:JEX720927 JOT720914:JOT720927 JYP720914:JYP720927 KIL720914:KIL720927 KSH720914:KSH720927 LCD720914:LCD720927 LLZ720914:LLZ720927 LVV720914:LVV720927 MFR720914:MFR720927 MPN720914:MPN720927 MZJ720914:MZJ720927 NJF720914:NJF720927 NTB720914:NTB720927 OCX720914:OCX720927 OMT720914:OMT720927 OWP720914:OWP720927 PGL720914:PGL720927 PQH720914:PQH720927 QAD720914:QAD720927 QJZ720914:QJZ720927 QTV720914:QTV720927 RDR720914:RDR720927 RNN720914:RNN720927 RXJ720914:RXJ720927 SHF720914:SHF720927 SRB720914:SRB720927 TAX720914:TAX720927 TKT720914:TKT720927 TUP720914:TUP720927 UEL720914:UEL720927 UOH720914:UOH720927 UYD720914:UYD720927 VHZ720914:VHZ720927 VRV720914:VRV720927 WBR720914:WBR720927 WLN720914:WLN720927 WVJ720914:WVJ720927 A786450:A786463 IX786450:IX786463 ST786450:ST786463 ACP786450:ACP786463 AML786450:AML786463 AWH786450:AWH786463 BGD786450:BGD786463 BPZ786450:BPZ786463 BZV786450:BZV786463 CJR786450:CJR786463 CTN786450:CTN786463 DDJ786450:DDJ786463 DNF786450:DNF786463 DXB786450:DXB786463 EGX786450:EGX786463 EQT786450:EQT786463 FAP786450:FAP786463 FKL786450:FKL786463 FUH786450:FUH786463 GED786450:GED786463 GNZ786450:GNZ786463 GXV786450:GXV786463 HHR786450:HHR786463 HRN786450:HRN786463 IBJ786450:IBJ786463 ILF786450:ILF786463 IVB786450:IVB786463 JEX786450:JEX786463 JOT786450:JOT786463 JYP786450:JYP786463 KIL786450:KIL786463 KSH786450:KSH786463 LCD786450:LCD786463 LLZ786450:LLZ786463 LVV786450:LVV786463 MFR786450:MFR786463 MPN786450:MPN786463 MZJ786450:MZJ786463 NJF786450:NJF786463 NTB786450:NTB786463 OCX786450:OCX786463 OMT786450:OMT786463 OWP786450:OWP786463 PGL786450:PGL786463 PQH786450:PQH786463 QAD786450:QAD786463 QJZ786450:QJZ786463 QTV786450:QTV786463 RDR786450:RDR786463 RNN786450:RNN786463 RXJ786450:RXJ786463 SHF786450:SHF786463 SRB786450:SRB786463 TAX786450:TAX786463 TKT786450:TKT786463 TUP786450:TUP786463 UEL786450:UEL786463 UOH786450:UOH786463 UYD786450:UYD786463 VHZ786450:VHZ786463 VRV786450:VRV786463 WBR786450:WBR786463 WLN786450:WLN786463 WVJ786450:WVJ786463 A851986:A851999 IX851986:IX851999 ST851986:ST851999 ACP851986:ACP851999 AML851986:AML851999 AWH851986:AWH851999 BGD851986:BGD851999 BPZ851986:BPZ851999 BZV851986:BZV851999 CJR851986:CJR851999 CTN851986:CTN851999 DDJ851986:DDJ851999 DNF851986:DNF851999 DXB851986:DXB851999 EGX851986:EGX851999 EQT851986:EQT851999 FAP851986:FAP851999 FKL851986:FKL851999 FUH851986:FUH851999 GED851986:GED851999 GNZ851986:GNZ851999 GXV851986:GXV851999 HHR851986:HHR851999 HRN851986:HRN851999 IBJ851986:IBJ851999 ILF851986:ILF851999 IVB851986:IVB851999 JEX851986:JEX851999 JOT851986:JOT851999 JYP851986:JYP851999 KIL851986:KIL851999 KSH851986:KSH851999 LCD851986:LCD851999 LLZ851986:LLZ851999 LVV851986:LVV851999 MFR851986:MFR851999 MPN851986:MPN851999 MZJ851986:MZJ851999 NJF851986:NJF851999 NTB851986:NTB851999 OCX851986:OCX851999 OMT851986:OMT851999 OWP851986:OWP851999 PGL851986:PGL851999 PQH851986:PQH851999 QAD851986:QAD851999 QJZ851986:QJZ851999 QTV851986:QTV851999 RDR851986:RDR851999 RNN851986:RNN851999 RXJ851986:RXJ851999 SHF851986:SHF851999 SRB851986:SRB851999 TAX851986:TAX851999 TKT851986:TKT851999 TUP851986:TUP851999 UEL851986:UEL851999 UOH851986:UOH851999 UYD851986:UYD851999 VHZ851986:VHZ851999 VRV851986:VRV851999 WBR851986:WBR851999 WLN851986:WLN851999 WVJ851986:WVJ851999 A917522:A917535 IX917522:IX917535 ST917522:ST917535 ACP917522:ACP917535 AML917522:AML917535 AWH917522:AWH917535 BGD917522:BGD917535 BPZ917522:BPZ917535 BZV917522:BZV917535 CJR917522:CJR917535 CTN917522:CTN917535 DDJ917522:DDJ917535 DNF917522:DNF917535 DXB917522:DXB917535 EGX917522:EGX917535 EQT917522:EQT917535 FAP917522:FAP917535 FKL917522:FKL917535 FUH917522:FUH917535 GED917522:GED917535 GNZ917522:GNZ917535 GXV917522:GXV917535 HHR917522:HHR917535 HRN917522:HRN917535 IBJ917522:IBJ917535 ILF917522:ILF917535 IVB917522:IVB917535 JEX917522:JEX917535 JOT917522:JOT917535 JYP917522:JYP917535 KIL917522:KIL917535 KSH917522:KSH917535 LCD917522:LCD917535 LLZ917522:LLZ917535 LVV917522:LVV917535 MFR917522:MFR917535 MPN917522:MPN917535 MZJ917522:MZJ917535 NJF917522:NJF917535 NTB917522:NTB917535 OCX917522:OCX917535 OMT917522:OMT917535 OWP917522:OWP917535 PGL917522:PGL917535 PQH917522:PQH917535 QAD917522:QAD917535 QJZ917522:QJZ917535 QTV917522:QTV917535 RDR917522:RDR917535 RNN917522:RNN917535 RXJ917522:RXJ917535 SHF917522:SHF917535 SRB917522:SRB917535 TAX917522:TAX917535 TKT917522:TKT917535 TUP917522:TUP917535 UEL917522:UEL917535 UOH917522:UOH917535 UYD917522:UYD917535 VHZ917522:VHZ917535 VRV917522:VRV917535 WBR917522:WBR917535 WLN917522:WLN917535 WVJ917522:WVJ917535 A983058:A983071 IX983058:IX983071 ST983058:ST983071 ACP983058:ACP983071 AML983058:AML983071 AWH983058:AWH983071 BGD983058:BGD983071 BPZ983058:BPZ983071 BZV983058:BZV983071 CJR983058:CJR983071 CTN983058:CTN983071 DDJ983058:DDJ983071 DNF983058:DNF983071 DXB983058:DXB983071 EGX983058:EGX983071 EQT983058:EQT983071 FAP983058:FAP983071 FKL983058:FKL983071 FUH983058:FUH983071 GED983058:GED983071 GNZ983058:GNZ983071 GXV983058:GXV983071 HHR983058:HHR983071 HRN983058:HRN983071 IBJ983058:IBJ983071 ILF983058:ILF983071 IVB983058:IVB983071 JEX983058:JEX983071 JOT983058:JOT983071 JYP983058:JYP983071 KIL983058:KIL983071 KSH983058:KSH983071 LCD983058:LCD983071 LLZ983058:LLZ983071 LVV983058:LVV983071 MFR983058:MFR983071 MPN983058:MPN983071 MZJ983058:MZJ983071 NJF983058:NJF983071 NTB983058:NTB983071 OCX983058:OCX983071 OMT983058:OMT983071 OWP983058:OWP983071 PGL983058:PGL983071 PQH983058:PQH983071 QAD983058:QAD983071 QJZ983058:QJZ983071 QTV983058:QTV983071 RDR983058:RDR983071 RNN983058:RNN983071 RXJ983058:RXJ983071 SHF983058:SHF983071 SRB983058:SRB983071 TAX983058:TAX983071 TKT983058:TKT983071 TUP983058:TUP983071 UEL983058:UEL983071 UOH983058:UOH983071 UYD983058:UYD983071 VHZ983058:VHZ983071 VRV983058:VRV983071 WBR983058:WBR983071 WLN983058:WLN983071 A5:A29">
      <formula1>"障害者支援施設,グループホーム,居宅介護,重度訪問介護,短期入所,重度障害者等包括支援,障害児入所施設"</formula1>
    </dataValidation>
    <dataValidation type="list" allowBlank="1" showInputMessage="1" showErrorMessage="1" sqref="F8:F29">
      <formula1>INDIRECT($A8)</formula1>
    </dataValidation>
    <dataValidation type="list" allowBlank="1" showInputMessage="1" showErrorMessage="1" sqref="F5:F7">
      <formula1>$AB$5:$AB$11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31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7</vt:i4>
      </vt:variant>
    </vt:vector>
  </HeadingPairs>
  <TitlesOfParts>
    <vt:vector size="8" baseType="lpstr">
      <vt:lpstr>別紙2-１-2(2) 介護ロボット等導入支援　総表（間接補助）</vt:lpstr>
      <vt:lpstr>'別紙2-１-2(2) 介護ロボット等導入支援　総表（間接補助）'!Print_Area</vt:lpstr>
      <vt:lpstr>'別紙2-１-2(2) 介護ロボット等導入支援　総表（間接補助）'!グループホーム</vt:lpstr>
      <vt:lpstr>'別紙2-１-2(2) 介護ロボット等導入支援　総表（間接補助）'!居宅介護</vt:lpstr>
      <vt:lpstr>'別紙2-１-2(2) 介護ロボット等導入支援　総表（間接補助）'!重度障害者等包括支援</vt:lpstr>
      <vt:lpstr>'別紙2-１-2(2) 介護ロボット等導入支援　総表（間接補助）'!重度訪問介護</vt:lpstr>
      <vt:lpstr>'別紙2-１-2(2) 介護ロボット等導入支援　総表（間接補助）'!障害者支援施設</vt:lpstr>
      <vt:lpstr>'別紙2-１-2(2) 介護ロボット等導入支援　総表（間接補助）'!短期入所</vt:lpstr>
    </vt:vector>
  </TitlesOfParts>
  <Company>名古屋市総務局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名古屋市総務局</dc:creator>
  <cp:lastModifiedBy>名古屋市総務局</cp:lastModifiedBy>
  <dcterms:created xsi:type="dcterms:W3CDTF">2025-07-29T08:56:17Z</dcterms:created>
  <dcterms:modified xsi:type="dcterms:W3CDTF">2025-07-30T09:24:02Z</dcterms:modified>
</cp:coreProperties>
</file>