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0010$\00介護保険課【課内専用】\05_指導担当\00_個人フォルダ\管理栄養士\05 研修\11HP 栄養・給食関係\R8.5.1更新\"/>
    </mc:Choice>
  </mc:AlternateContent>
  <xr:revisionPtr revIDLastSave="0" documentId="13_ncr:1_{C1849C17-4D54-4F94-B78C-D8015780E4EA}" xr6:coauthVersionLast="47" xr6:coauthVersionMax="47" xr10:uidLastSave="{00000000-0000-0000-0000-000000000000}"/>
  <bookViews>
    <workbookView xWindow="-60" yWindow="-60" windowWidth="28920" windowHeight="15600" xr2:uid="{00000000-000D-0000-FFFF-FFFF00000000}"/>
  </bookViews>
  <sheets>
    <sheet name="その２" sheetId="3" r:id="rId1"/>
  </sheets>
  <definedNames>
    <definedName name="_xlnm._FilterDatabase" localSheetId="0" hidden="1">その２!$A$5:$Z$79</definedName>
    <definedName name="_xlnm.Print_Area" localSheetId="0">その２!$A$1:$Z$87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3" l="1"/>
  <c r="M48" i="3"/>
  <c r="M46" i="3"/>
  <c r="M44" i="3"/>
  <c r="M14" i="3"/>
  <c r="M12" i="3"/>
  <c r="M10" i="3"/>
  <c r="F36" i="3"/>
  <c r="K10" i="3" l="1"/>
  <c r="J75" i="3"/>
  <c r="J73" i="3"/>
  <c r="J71" i="3"/>
  <c r="J69" i="3"/>
  <c r="J67" i="3"/>
  <c r="J65" i="3"/>
  <c r="J63" i="3"/>
  <c r="J61" i="3"/>
  <c r="J59" i="3"/>
  <c r="J57" i="3"/>
  <c r="J55" i="3"/>
  <c r="J53" i="3"/>
  <c r="J51" i="3"/>
  <c r="J49" i="3"/>
  <c r="J47" i="3"/>
  <c r="J45" i="3"/>
  <c r="J43" i="3"/>
  <c r="J41" i="3"/>
  <c r="J39" i="3"/>
  <c r="J37" i="3"/>
  <c r="J35" i="3"/>
  <c r="J33" i="3"/>
  <c r="J31" i="3"/>
  <c r="J29" i="3"/>
  <c r="J27" i="3"/>
  <c r="J25" i="3"/>
  <c r="J23" i="3"/>
  <c r="J21" i="3"/>
  <c r="J19" i="3"/>
  <c r="J17" i="3"/>
  <c r="J15" i="3"/>
  <c r="J13" i="3"/>
  <c r="J11" i="3"/>
  <c r="J9" i="3"/>
  <c r="H75" i="3"/>
  <c r="H73" i="3"/>
  <c r="H71" i="3"/>
  <c r="H69" i="3"/>
  <c r="H67" i="3"/>
  <c r="H65" i="3"/>
  <c r="H63" i="3"/>
  <c r="H61" i="3"/>
  <c r="H59" i="3"/>
  <c r="H57" i="3"/>
  <c r="H55" i="3"/>
  <c r="H53" i="3"/>
  <c r="H51" i="3"/>
  <c r="H49" i="3"/>
  <c r="H47" i="3"/>
  <c r="H45" i="3"/>
  <c r="H43" i="3"/>
  <c r="H41" i="3"/>
  <c r="H39" i="3"/>
  <c r="H37" i="3"/>
  <c r="H35" i="3"/>
  <c r="H33" i="3"/>
  <c r="H31" i="3"/>
  <c r="H29" i="3"/>
  <c r="H27" i="3"/>
  <c r="H25" i="3"/>
  <c r="H23" i="3"/>
  <c r="H21" i="3"/>
  <c r="H19" i="3"/>
  <c r="H17" i="3"/>
  <c r="H15" i="3"/>
  <c r="H13" i="3"/>
  <c r="H11" i="3"/>
  <c r="H9" i="3"/>
  <c r="M76" i="3"/>
  <c r="K76" i="3"/>
  <c r="M74" i="3"/>
  <c r="K74" i="3"/>
  <c r="M72" i="3"/>
  <c r="K72" i="3"/>
  <c r="M70" i="3"/>
  <c r="K70" i="3"/>
  <c r="M68" i="3"/>
  <c r="K68" i="3"/>
  <c r="M66" i="3"/>
  <c r="K66" i="3"/>
  <c r="M64" i="3"/>
  <c r="K64" i="3"/>
  <c r="M62" i="3"/>
  <c r="K62" i="3"/>
  <c r="M60" i="3"/>
  <c r="K60" i="3"/>
  <c r="M58" i="3"/>
  <c r="K58" i="3"/>
  <c r="M56" i="3"/>
  <c r="K56" i="3"/>
  <c r="M54" i="3"/>
  <c r="K54" i="3"/>
  <c r="M52" i="3"/>
  <c r="K52" i="3"/>
  <c r="M50" i="3"/>
  <c r="K50" i="3"/>
  <c r="K48" i="3"/>
  <c r="K46" i="3"/>
  <c r="K44" i="3"/>
  <c r="M42" i="3"/>
  <c r="K42" i="3"/>
  <c r="M40" i="3"/>
  <c r="K40" i="3"/>
  <c r="M38" i="3"/>
  <c r="K38" i="3"/>
  <c r="M36" i="3"/>
  <c r="K36" i="3"/>
  <c r="M34" i="3"/>
  <c r="K34" i="3"/>
  <c r="M32" i="3"/>
  <c r="K32" i="3"/>
  <c r="M30" i="3"/>
  <c r="K30" i="3"/>
  <c r="M28" i="3"/>
  <c r="K28" i="3"/>
  <c r="M26" i="3"/>
  <c r="K26" i="3"/>
  <c r="M24" i="3"/>
  <c r="K24" i="3"/>
  <c r="M22" i="3"/>
  <c r="K22" i="3"/>
  <c r="M20" i="3"/>
  <c r="K20" i="3"/>
  <c r="M18" i="3"/>
  <c r="K18" i="3"/>
  <c r="M16" i="3"/>
  <c r="K16" i="3"/>
  <c r="K14" i="3"/>
  <c r="K12" i="3"/>
  <c r="M77" i="3" l="1"/>
  <c r="K77" i="3"/>
  <c r="U75" i="3"/>
  <c r="U73" i="3"/>
  <c r="U71" i="3"/>
  <c r="U69" i="3"/>
  <c r="U67" i="3"/>
  <c r="U65" i="3"/>
  <c r="U63" i="3"/>
  <c r="U61" i="3"/>
  <c r="U59" i="3"/>
  <c r="U57" i="3"/>
  <c r="U55" i="3"/>
  <c r="U53" i="3"/>
  <c r="U51" i="3"/>
  <c r="U49" i="3"/>
  <c r="U47" i="3"/>
  <c r="U45" i="3"/>
  <c r="U43" i="3"/>
  <c r="U41" i="3"/>
  <c r="U39" i="3"/>
  <c r="U37" i="3"/>
  <c r="U35" i="3"/>
  <c r="U33" i="3"/>
  <c r="U31" i="3"/>
  <c r="U29" i="3"/>
  <c r="U27" i="3"/>
  <c r="U25" i="3"/>
  <c r="U23" i="3"/>
  <c r="U21" i="3"/>
  <c r="U19" i="3"/>
  <c r="U17" i="3"/>
  <c r="U15" i="3"/>
  <c r="U13" i="3"/>
  <c r="U11" i="3"/>
  <c r="U9" i="3"/>
  <c r="Q54" i="3" l="1"/>
  <c r="O42" i="3"/>
  <c r="O76" i="3"/>
  <c r="O38" i="3"/>
  <c r="O32" i="3"/>
  <c r="O26" i="3"/>
  <c r="O20" i="3"/>
  <c r="O14" i="3"/>
  <c r="D77" i="3"/>
  <c r="K78" i="3" s="1"/>
  <c r="K79" i="3" s="1"/>
  <c r="F74" i="3"/>
  <c r="F42" i="3"/>
  <c r="Z42" i="3"/>
  <c r="Y42" i="3"/>
  <c r="T42" i="3"/>
  <c r="S42" i="3"/>
  <c r="R42" i="3"/>
  <c r="Q42" i="3"/>
  <c r="G42" i="3"/>
  <c r="Z76" i="3"/>
  <c r="Y76" i="3"/>
  <c r="T76" i="3"/>
  <c r="S76" i="3"/>
  <c r="R76" i="3"/>
  <c r="Q76" i="3"/>
  <c r="G76" i="3"/>
  <c r="Z72" i="3"/>
  <c r="Y72" i="3"/>
  <c r="X72" i="3"/>
  <c r="V72" i="3"/>
  <c r="T72" i="3"/>
  <c r="S72" i="3"/>
  <c r="R72" i="3"/>
  <c r="Q72" i="3"/>
  <c r="O72" i="3"/>
  <c r="G72" i="3"/>
  <c r="F72" i="3"/>
  <c r="W71" i="3"/>
  <c r="J72" i="3"/>
  <c r="H72" i="3"/>
  <c r="X70" i="3"/>
  <c r="V70" i="3"/>
  <c r="F70" i="3"/>
  <c r="W69" i="3"/>
  <c r="J70" i="3"/>
  <c r="H70" i="3"/>
  <c r="X68" i="3"/>
  <c r="V68" i="3"/>
  <c r="F68" i="3"/>
  <c r="W67" i="3"/>
  <c r="J68" i="3"/>
  <c r="H68" i="3"/>
  <c r="Z38" i="3"/>
  <c r="Y38" i="3"/>
  <c r="X38" i="3"/>
  <c r="V38" i="3"/>
  <c r="T38" i="3"/>
  <c r="S38" i="3"/>
  <c r="R38" i="3"/>
  <c r="Q38" i="3"/>
  <c r="G38" i="3"/>
  <c r="F38" i="3"/>
  <c r="W37" i="3"/>
  <c r="J38" i="3"/>
  <c r="H38" i="3"/>
  <c r="X36" i="3"/>
  <c r="V36" i="3"/>
  <c r="W35" i="3"/>
  <c r="J36" i="3"/>
  <c r="H36" i="3"/>
  <c r="X34" i="3"/>
  <c r="V34" i="3"/>
  <c r="F34" i="3"/>
  <c r="W33" i="3"/>
  <c r="J34" i="3"/>
  <c r="H34" i="3"/>
  <c r="M78" i="3" l="1"/>
  <c r="M79" i="3" s="1"/>
  <c r="J76" i="3"/>
  <c r="J66" i="3"/>
  <c r="J64" i="3"/>
  <c r="J62" i="3"/>
  <c r="J60" i="3"/>
  <c r="J58" i="3"/>
  <c r="J56" i="3"/>
  <c r="J42" i="3"/>
  <c r="J40" i="3"/>
  <c r="J32" i="3"/>
  <c r="J30" i="3"/>
  <c r="J28" i="3"/>
  <c r="J26" i="3"/>
  <c r="J24" i="3"/>
  <c r="J22" i="3"/>
  <c r="F10" i="3"/>
  <c r="F12" i="3"/>
  <c r="F14" i="3"/>
  <c r="F16" i="3"/>
  <c r="F18" i="3"/>
  <c r="F20" i="3"/>
  <c r="F22" i="3"/>
  <c r="F24" i="3"/>
  <c r="F26" i="3"/>
  <c r="F28" i="3"/>
  <c r="F30" i="3"/>
  <c r="F32" i="3"/>
  <c r="F40" i="3"/>
  <c r="F44" i="3"/>
  <c r="F46" i="3"/>
  <c r="F48" i="3"/>
  <c r="F50" i="3"/>
  <c r="F52" i="3"/>
  <c r="F54" i="3"/>
  <c r="F56" i="3"/>
  <c r="F58" i="3"/>
  <c r="F60" i="3"/>
  <c r="F62" i="3"/>
  <c r="F64" i="3"/>
  <c r="F66" i="3"/>
  <c r="F76" i="3"/>
  <c r="W78" i="3"/>
  <c r="W79" i="3" s="1"/>
  <c r="Z14" i="3"/>
  <c r="Z20" i="3"/>
  <c r="Z26" i="3"/>
  <c r="Z32" i="3"/>
  <c r="Z48" i="3"/>
  <c r="Z54" i="3"/>
  <c r="Z60" i="3"/>
  <c r="Z66" i="3"/>
  <c r="Y14" i="3"/>
  <c r="Y20" i="3"/>
  <c r="Y26" i="3"/>
  <c r="Y32" i="3"/>
  <c r="Y48" i="3"/>
  <c r="Y54" i="3"/>
  <c r="Y60" i="3"/>
  <c r="Y66" i="3"/>
  <c r="X10" i="3"/>
  <c r="X12" i="3"/>
  <c r="X14" i="3"/>
  <c r="X16" i="3"/>
  <c r="X18" i="3"/>
  <c r="X20" i="3"/>
  <c r="X22" i="3"/>
  <c r="X24" i="3"/>
  <c r="X26" i="3"/>
  <c r="X28" i="3"/>
  <c r="X30" i="3"/>
  <c r="X32" i="3"/>
  <c r="X40" i="3"/>
  <c r="X42" i="3"/>
  <c r="X44" i="3"/>
  <c r="X46" i="3"/>
  <c r="X48" i="3"/>
  <c r="X50" i="3"/>
  <c r="X52" i="3"/>
  <c r="X54" i="3"/>
  <c r="X56" i="3"/>
  <c r="X58" i="3"/>
  <c r="X60" i="3"/>
  <c r="X62" i="3"/>
  <c r="X64" i="3"/>
  <c r="X66" i="3"/>
  <c r="X74" i="3"/>
  <c r="X76" i="3"/>
  <c r="V10" i="3"/>
  <c r="V12" i="3"/>
  <c r="V14" i="3"/>
  <c r="V16" i="3"/>
  <c r="V18" i="3"/>
  <c r="V20" i="3"/>
  <c r="V22" i="3"/>
  <c r="V24" i="3"/>
  <c r="V26" i="3"/>
  <c r="V28" i="3"/>
  <c r="V30" i="3"/>
  <c r="V32" i="3"/>
  <c r="V40" i="3"/>
  <c r="V44" i="3"/>
  <c r="V46" i="3"/>
  <c r="V48" i="3"/>
  <c r="V50" i="3"/>
  <c r="V52" i="3"/>
  <c r="V54" i="3"/>
  <c r="V56" i="3"/>
  <c r="V58" i="3"/>
  <c r="V60" i="3"/>
  <c r="V62" i="3"/>
  <c r="V64" i="3"/>
  <c r="V66" i="3"/>
  <c r="V74" i="3"/>
  <c r="V76" i="3"/>
  <c r="T14" i="3"/>
  <c r="T20" i="3"/>
  <c r="T26" i="3"/>
  <c r="T32" i="3"/>
  <c r="T48" i="3"/>
  <c r="T54" i="3"/>
  <c r="T60" i="3"/>
  <c r="T66" i="3"/>
  <c r="S14" i="3"/>
  <c r="S20" i="3"/>
  <c r="S26" i="3"/>
  <c r="S32" i="3"/>
  <c r="S48" i="3"/>
  <c r="S54" i="3"/>
  <c r="S60" i="3"/>
  <c r="S66" i="3"/>
  <c r="R14" i="3"/>
  <c r="R20" i="3"/>
  <c r="R26" i="3"/>
  <c r="R32" i="3"/>
  <c r="R48" i="3"/>
  <c r="R54" i="3"/>
  <c r="R60" i="3"/>
  <c r="R66" i="3"/>
  <c r="Q14" i="3"/>
  <c r="Q20" i="3"/>
  <c r="Q26" i="3"/>
  <c r="Q32" i="3"/>
  <c r="Q48" i="3"/>
  <c r="Q60" i="3"/>
  <c r="Q66" i="3"/>
  <c r="O48" i="3"/>
  <c r="O54" i="3"/>
  <c r="O60" i="3"/>
  <c r="O66" i="3"/>
  <c r="J10" i="3"/>
  <c r="J12" i="3"/>
  <c r="J14" i="3"/>
  <c r="J16" i="3"/>
  <c r="J18" i="3"/>
  <c r="J20" i="3"/>
  <c r="J44" i="3"/>
  <c r="J46" i="3"/>
  <c r="J48" i="3"/>
  <c r="J50" i="3"/>
  <c r="J52" i="3"/>
  <c r="J54" i="3"/>
  <c r="J74" i="3"/>
  <c r="H10" i="3"/>
  <c r="H12" i="3"/>
  <c r="H14" i="3"/>
  <c r="H16" i="3"/>
  <c r="H18" i="3"/>
  <c r="H20" i="3"/>
  <c r="H22" i="3"/>
  <c r="H24" i="3"/>
  <c r="H26" i="3"/>
  <c r="H28" i="3"/>
  <c r="H30" i="3"/>
  <c r="H32" i="3"/>
  <c r="H40" i="3"/>
  <c r="H42" i="3"/>
  <c r="H44" i="3"/>
  <c r="H46" i="3"/>
  <c r="H48" i="3"/>
  <c r="H50" i="3"/>
  <c r="H52" i="3"/>
  <c r="H54" i="3"/>
  <c r="H56" i="3"/>
  <c r="H58" i="3"/>
  <c r="H60" i="3"/>
  <c r="H62" i="3"/>
  <c r="H64" i="3"/>
  <c r="H66" i="3"/>
  <c r="H74" i="3"/>
  <c r="H76" i="3"/>
  <c r="G14" i="3"/>
  <c r="G20" i="3"/>
  <c r="G26" i="3"/>
  <c r="G32" i="3"/>
  <c r="G48" i="3"/>
  <c r="G54" i="3"/>
  <c r="G60" i="3"/>
  <c r="G66" i="3"/>
  <c r="W43" i="3"/>
  <c r="W45" i="3"/>
  <c r="W47" i="3"/>
  <c r="W49" i="3"/>
  <c r="W51" i="3"/>
  <c r="W53" i="3"/>
  <c r="W55" i="3"/>
  <c r="W57" i="3"/>
  <c r="W59" i="3"/>
  <c r="W61" i="3"/>
  <c r="W63" i="3"/>
  <c r="W65" i="3"/>
  <c r="W73" i="3"/>
  <c r="W75" i="3"/>
  <c r="W15" i="3"/>
  <c r="W17" i="3"/>
  <c r="W19" i="3"/>
  <c r="W21" i="3"/>
  <c r="W23" i="3"/>
  <c r="W25" i="3"/>
  <c r="W27" i="3"/>
  <c r="W29" i="3"/>
  <c r="W31" i="3"/>
  <c r="W39" i="3"/>
  <c r="W41" i="3"/>
  <c r="W13" i="3"/>
  <c r="W11" i="3"/>
  <c r="W9" i="3"/>
  <c r="G77" i="3" l="1"/>
  <c r="F77" i="3"/>
  <c r="H77" i="3"/>
  <c r="H78" i="3" s="1"/>
  <c r="H79" i="3" s="1"/>
  <c r="J77" i="3"/>
  <c r="J78" i="3" s="1"/>
  <c r="J79" i="3" s="1"/>
  <c r="O77" i="3"/>
  <c r="O78" i="3" s="1"/>
  <c r="O79" i="3" s="1"/>
  <c r="Q77" i="3"/>
  <c r="Q78" i="3" s="1"/>
  <c r="Q79" i="3" s="1"/>
  <c r="R77" i="3"/>
  <c r="R78" i="3" s="1"/>
  <c r="R79" i="3" s="1"/>
  <c r="S77" i="3"/>
  <c r="S78" i="3" s="1"/>
  <c r="S79" i="3" s="1"/>
  <c r="T77" i="3"/>
  <c r="T78" i="3" s="1"/>
  <c r="T79" i="3" s="1"/>
  <c r="Y77" i="3"/>
  <c r="Y78" i="3" s="1"/>
  <c r="Y79" i="3" s="1"/>
  <c r="Z77" i="3"/>
  <c r="Z78" i="3" s="1"/>
  <c r="Z79" i="3" s="1"/>
  <c r="V77" i="3"/>
  <c r="V78" i="3" s="1"/>
  <c r="V79" i="3" s="1"/>
  <c r="X77" i="3"/>
  <c r="X78" i="3" s="1"/>
  <c r="X79" i="3" s="1"/>
  <c r="F78" i="3"/>
  <c r="F79" i="3" s="1"/>
  <c r="U78" i="3"/>
  <c r="U79" i="3" s="1"/>
  <c r="G78" i="3"/>
  <c r="G79" i="3" s="1"/>
</calcChain>
</file>

<file path=xl/sharedStrings.xml><?xml version="1.0" encoding="utf-8"?>
<sst xmlns="http://schemas.openxmlformats.org/spreadsheetml/2006/main" count="275" uniqueCount="63">
  <si>
    <t>（人）</t>
  </si>
  <si>
    <t>性別</t>
  </si>
  <si>
    <t>年齢（歳）</t>
  </si>
  <si>
    <t>人数</t>
  </si>
  <si>
    <t>エネルギー</t>
  </si>
  <si>
    <t>kcal</t>
  </si>
  <si>
    <t>ｇ</t>
  </si>
  <si>
    <t>ｍｇ</t>
  </si>
  <si>
    <t>Ⅱ</t>
  </si>
  <si>
    <t>Ⅲ</t>
  </si>
  <si>
    <t>男</t>
  </si>
  <si>
    <t>女</t>
    <rPh sb="0" eb="1">
      <t>オンナ</t>
    </rPh>
    <phoneticPr fontId="2"/>
  </si>
  <si>
    <t>総合計（ｱ)</t>
    <rPh sb="0" eb="3">
      <t>ソウゴウケイ</t>
    </rPh>
    <phoneticPr fontId="2"/>
  </si>
  <si>
    <t>たんぱく質</t>
    <rPh sb="4" eb="5">
      <t>シツ</t>
    </rPh>
    <phoneticPr fontId="2"/>
  </si>
  <si>
    <t>鉄</t>
    <rPh sb="0" eb="1">
      <t>テツ</t>
    </rPh>
    <phoneticPr fontId="2"/>
  </si>
  <si>
    <t>ビタミンA</t>
    <phoneticPr fontId="2"/>
  </si>
  <si>
    <t>ビタミンC</t>
    <phoneticPr fontId="2"/>
  </si>
  <si>
    <t>食物繊維</t>
    <rPh sb="0" eb="2">
      <t>ショクモツ</t>
    </rPh>
    <rPh sb="2" eb="4">
      <t>センイ</t>
    </rPh>
    <phoneticPr fontId="2"/>
  </si>
  <si>
    <t>脂  質</t>
    <phoneticPr fontId="2"/>
  </si>
  <si>
    <t>カルシウム</t>
    <phoneticPr fontId="2"/>
  </si>
  <si>
    <r>
      <t>ビタミンB</t>
    </r>
    <r>
      <rPr>
        <vertAlign val="subscript"/>
        <sz val="12"/>
        <rFont val="ＭＳ ゴシック"/>
        <family val="3"/>
        <charset val="128"/>
      </rPr>
      <t>１</t>
    </r>
    <phoneticPr fontId="2"/>
  </si>
  <si>
    <r>
      <t>ビタミンB</t>
    </r>
    <r>
      <rPr>
        <vertAlign val="subscript"/>
        <sz val="12"/>
        <rFont val="ＭＳ ゴシック"/>
        <family val="3"/>
        <charset val="128"/>
      </rPr>
      <t>２</t>
    </r>
    <phoneticPr fontId="2"/>
  </si>
  <si>
    <t>　施　設　名</t>
    <rPh sb="1" eb="2">
      <t>シ</t>
    </rPh>
    <rPh sb="3" eb="4">
      <t>セツ</t>
    </rPh>
    <rPh sb="5" eb="6">
      <t>メイ</t>
    </rPh>
    <phoneticPr fontId="2"/>
  </si>
  <si>
    <t>身体　活動　レベル</t>
    <rPh sb="0" eb="2">
      <t>シンタイ</t>
    </rPh>
    <phoneticPr fontId="2"/>
  </si>
  <si>
    <t>推奨量</t>
    <rPh sb="0" eb="2">
      <t>スイショウ</t>
    </rPh>
    <rPh sb="2" eb="3">
      <t>リョウ</t>
    </rPh>
    <phoneticPr fontId="2"/>
  </si>
  <si>
    <t>目標量</t>
    <rPh sb="0" eb="2">
      <t>モクヒョウ</t>
    </rPh>
    <rPh sb="2" eb="3">
      <t>リョウ</t>
    </rPh>
    <phoneticPr fontId="2"/>
  </si>
  <si>
    <t>１人１日当たり（ｲ)</t>
    <rPh sb="0" eb="2">
      <t>ヒトリ</t>
    </rPh>
    <rPh sb="2" eb="4">
      <t>イチニチ</t>
    </rPh>
    <rPh sb="4" eb="5">
      <t>ア</t>
    </rPh>
    <phoneticPr fontId="2"/>
  </si>
  <si>
    <t>給　　　与</t>
    <rPh sb="0" eb="1">
      <t>キュウ</t>
    </rPh>
    <rPh sb="4" eb="5">
      <t>アタ</t>
    </rPh>
    <phoneticPr fontId="2"/>
  </si>
  <si>
    <t>栄養目標量</t>
    <rPh sb="0" eb="2">
      <t>エイヨウ</t>
    </rPh>
    <rPh sb="2" eb="4">
      <t>モクヒョウ</t>
    </rPh>
    <rPh sb="4" eb="5">
      <t>リョウ</t>
    </rPh>
    <phoneticPr fontId="2"/>
  </si>
  <si>
    <t>○　総合計（ア）÷総人数が給与栄養目標量　1人１日当たり（イ）となる。</t>
    <rPh sb="2" eb="3">
      <t>ソウ</t>
    </rPh>
    <rPh sb="3" eb="5">
      <t>ゴウケイ</t>
    </rPh>
    <rPh sb="9" eb="10">
      <t>ソウ</t>
    </rPh>
    <rPh sb="10" eb="12">
      <t>ニンズウ</t>
    </rPh>
    <rPh sb="13" eb="15">
      <t>キュウヨ</t>
    </rPh>
    <rPh sb="15" eb="17">
      <t>エイヨウ</t>
    </rPh>
    <rPh sb="17" eb="19">
      <t>モクヒョウ</t>
    </rPh>
    <rPh sb="19" eb="20">
      <t>リョウ</t>
    </rPh>
    <rPh sb="21" eb="23">
      <t>ヒトリ</t>
    </rPh>
    <rPh sb="23" eb="25">
      <t>イチニチ</t>
    </rPh>
    <rPh sb="25" eb="26">
      <t>ア</t>
    </rPh>
    <phoneticPr fontId="2"/>
  </si>
  <si>
    <t>推定エネルギー必要量</t>
    <rPh sb="0" eb="2">
      <t>スイテイ</t>
    </rPh>
    <rPh sb="7" eb="9">
      <t>ヒツヨウ</t>
    </rPh>
    <rPh sb="9" eb="10">
      <t>リョウ</t>
    </rPh>
    <phoneticPr fontId="2"/>
  </si>
  <si>
    <t>○　１人１日当たりの給与栄養目標量（イ）から給食で提供する給与栄養目標量（ウ）を算出する。</t>
    <rPh sb="3" eb="4">
      <t>ニン</t>
    </rPh>
    <rPh sb="5" eb="6">
      <t>ニチ</t>
    </rPh>
    <rPh sb="6" eb="7">
      <t>ア</t>
    </rPh>
    <rPh sb="10" eb="12">
      <t>キュウヨ</t>
    </rPh>
    <rPh sb="12" eb="14">
      <t>エイヨウ</t>
    </rPh>
    <rPh sb="14" eb="16">
      <t>モクヒョウ</t>
    </rPh>
    <rPh sb="16" eb="17">
      <t>リョウ</t>
    </rPh>
    <rPh sb="22" eb="24">
      <t>キュウショク</t>
    </rPh>
    <rPh sb="25" eb="27">
      <t>テイキョウ</t>
    </rPh>
    <rPh sb="29" eb="31">
      <t>キュウヨ</t>
    </rPh>
    <rPh sb="31" eb="33">
      <t>エイヨウ</t>
    </rPh>
    <rPh sb="33" eb="35">
      <t>モクヒョウ</t>
    </rPh>
    <rPh sb="35" eb="36">
      <t>リョウ</t>
    </rPh>
    <rPh sb="40" eb="42">
      <t>サンシュツ</t>
    </rPh>
    <phoneticPr fontId="2"/>
  </si>
  <si>
    <t>　　昼食のみ（夕食のみ）の提供は（イ）の４０％、朝食と夕食（又は昼食）のを提供は（イ）の６５％、昼食と夕食（又は昼食）の提供は（イ）の７５％を目安とする。</t>
    <rPh sb="2" eb="4">
      <t>チュウショク</t>
    </rPh>
    <rPh sb="7" eb="9">
      <t>ユウショク</t>
    </rPh>
    <rPh sb="13" eb="15">
      <t>テイキョウ</t>
    </rPh>
    <rPh sb="24" eb="26">
      <t>チョウショク</t>
    </rPh>
    <rPh sb="27" eb="29">
      <t>ユウショク</t>
    </rPh>
    <rPh sb="30" eb="31">
      <t>マタ</t>
    </rPh>
    <rPh sb="32" eb="34">
      <t>チュウショク</t>
    </rPh>
    <rPh sb="37" eb="39">
      <t>テイキョウ</t>
    </rPh>
    <rPh sb="48" eb="50">
      <t>チュウショク</t>
    </rPh>
    <rPh sb="51" eb="53">
      <t>ユウショク</t>
    </rPh>
    <rPh sb="54" eb="55">
      <t>マタ</t>
    </rPh>
    <rPh sb="56" eb="58">
      <t>チュウショク</t>
    </rPh>
    <rPh sb="60" eb="62">
      <t>テイキョウ</t>
    </rPh>
    <rPh sb="71" eb="73">
      <t>メヤス</t>
    </rPh>
    <phoneticPr fontId="2"/>
  </si>
  <si>
    <t>～</t>
    <phoneticPr fontId="2"/>
  </si>
  <si>
    <t>(食塩相当量）</t>
    <rPh sb="1" eb="3">
      <t>ショクエン</t>
    </rPh>
    <rPh sb="3" eb="5">
      <t>ソウトウ</t>
    </rPh>
    <rPh sb="5" eb="6">
      <t>リョウ</t>
    </rPh>
    <phoneticPr fontId="2"/>
  </si>
  <si>
    <t>カリウム</t>
    <phoneticPr fontId="2"/>
  </si>
  <si>
    <t>ナトリウム</t>
    <phoneticPr fontId="2"/>
  </si>
  <si>
    <t>～</t>
  </si>
  <si>
    <t>(</t>
  </si>
  <si>
    <t>)</t>
  </si>
  <si>
    <t>)</t>
    <phoneticPr fontId="2"/>
  </si>
  <si>
    <t>(</t>
    <phoneticPr fontId="2"/>
  </si>
  <si>
    <t>)</t>
    <phoneticPr fontId="2"/>
  </si>
  <si>
    <t>ｇ</t>
    <phoneticPr fontId="2"/>
  </si>
  <si>
    <t>１５～１７</t>
    <phoneticPr fontId="2"/>
  </si>
  <si>
    <t>Ⅰ</t>
    <phoneticPr fontId="2"/>
  </si>
  <si>
    <t>～</t>
    <phoneticPr fontId="2"/>
  </si>
  <si>
    <t>１８～２９</t>
    <phoneticPr fontId="2"/>
  </si>
  <si>
    <t>３０～４９</t>
    <phoneticPr fontId="2"/>
  </si>
  <si>
    <t xml:space="preserve">(ｳ) </t>
    <phoneticPr fontId="2"/>
  </si>
  <si>
    <t>％</t>
    <phoneticPr fontId="2"/>
  </si>
  <si>
    <t>（</t>
    <phoneticPr fontId="2"/>
  </si>
  <si>
    <t>)</t>
    <phoneticPr fontId="2"/>
  </si>
  <si>
    <t>○　ナトリウムの欄は（食塩相当量）ｇで記載してある。ナトリウム値は、食塩相当量×１０００÷２．５４でおおよそ計算できる。</t>
    <rPh sb="8" eb="9">
      <t>ラン</t>
    </rPh>
    <rPh sb="11" eb="13">
      <t>ショクエン</t>
    </rPh>
    <rPh sb="13" eb="15">
      <t>ソウトウ</t>
    </rPh>
    <rPh sb="15" eb="16">
      <t>リョウ</t>
    </rPh>
    <rPh sb="19" eb="21">
      <t>キサイ</t>
    </rPh>
    <rPh sb="31" eb="32">
      <t>アタイ</t>
    </rPh>
    <rPh sb="34" eb="36">
      <t>ショクエン</t>
    </rPh>
    <rPh sb="36" eb="38">
      <t>ソウトウ</t>
    </rPh>
    <rPh sb="38" eb="39">
      <t>リョウ</t>
    </rPh>
    <rPh sb="54" eb="56">
      <t>ケイサン</t>
    </rPh>
    <phoneticPr fontId="2"/>
  </si>
  <si>
    <t>(レチノール活性当量）</t>
    <rPh sb="6" eb="8">
      <t>カッセイ</t>
    </rPh>
    <rPh sb="8" eb="9">
      <t>トウ</t>
    </rPh>
    <rPh sb="9" eb="10">
      <t>リョウ</t>
    </rPh>
    <phoneticPr fontId="2"/>
  </si>
  <si>
    <t>μｇＲＡＥ</t>
    <phoneticPr fontId="2"/>
  </si>
  <si>
    <t>６５～７４</t>
    <phoneticPr fontId="2"/>
  </si>
  <si>
    <t>７５以上</t>
    <rPh sb="2" eb="4">
      <t>イジョウ</t>
    </rPh>
    <phoneticPr fontId="2"/>
  </si>
  <si>
    <t>５０～６４</t>
    <phoneticPr fontId="2"/>
  </si>
  <si>
    <t>６５～７４</t>
    <phoneticPr fontId="2"/>
  </si>
  <si>
    <t>[上記の数値は、日本人の食事摂取基準（2025年版）による。]</t>
    <rPh sb="1" eb="3">
      <t>ジョウキ</t>
    </rPh>
    <rPh sb="4" eb="6">
      <t>スウチ</t>
    </rPh>
    <rPh sb="8" eb="11">
      <t>ニホンジン</t>
    </rPh>
    <rPh sb="12" eb="13">
      <t>ショク</t>
    </rPh>
    <rPh sb="13" eb="14">
      <t>ジ</t>
    </rPh>
    <rPh sb="14" eb="16">
      <t>セッシュ</t>
    </rPh>
    <rPh sb="16" eb="18">
      <t>キジュン</t>
    </rPh>
    <rPh sb="23" eb="24">
      <t>ネン</t>
    </rPh>
    <rPh sb="24" eb="25">
      <t>ハン</t>
    </rPh>
    <phoneticPr fontId="2"/>
  </si>
  <si>
    <t>給与栄養目標量算出表（その2）</t>
    <rPh sb="0" eb="2">
      <t>キュウヨ</t>
    </rPh>
    <rPh sb="2" eb="4">
      <t>エイヨウ</t>
    </rPh>
    <rPh sb="4" eb="6">
      <t>モクヒョウ</t>
    </rPh>
    <rPh sb="6" eb="7">
      <t>リョウ</t>
    </rPh>
    <rPh sb="7" eb="9">
      <t>サンシュツ</t>
    </rPh>
    <rPh sb="9" eb="10">
      <t>ヒョウ</t>
    </rPh>
    <phoneticPr fontId="2"/>
  </si>
  <si>
    <t>○　鉄は、月経ありの推奨量が定められている年齢区分のみ月経ありの数値を用いた。必要に応じて月経なしの値に修正して計算する。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</si>
</sst>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_);[Red]\(0.0\)"/>
    <numFmt numFmtId="178" formatCode="0_ "/>
    <numFmt numFmtId="179" formatCode="0_);[Red]\(0\)"/>
    <numFmt numFmtId="180" formatCode="0.00_);[Red]\(0.00\)"/>
    <numFmt numFmtId="181" formatCode="#,##0.0;[Red]\-#,##0.0"/>
    <numFmt numFmtId="182" formatCode="0.000_);[Red]\(0.000\)"/>
    <numFmt numFmtId="183" formatCode="#,##0.0_ ;[Red]\-#,##0.0\ "/>
  </numFmts>
  <fonts count="18" x14ac:knownFonts="1">
    <font>
      <sz val="10"/>
      <name val="ＭＳ 明朝"/>
      <family val="1"/>
      <charset val="128"/>
    </font>
    <font>
      <sz val="10"/>
      <name val="ＭＳ 明朝"/>
      <family val="1"/>
      <charset val="128"/>
    </font>
    <font>
      <sz val="6"/>
      <name val="ＭＳ Ｐ明朝"/>
      <family val="1"/>
      <charset val="128"/>
    </font>
    <font>
      <sz val="16"/>
      <name val="ＭＳ 明朝"/>
      <family val="1"/>
      <charset val="128"/>
    </font>
    <font>
      <sz val="12"/>
      <name val="ＭＳ 明朝"/>
      <family val="1"/>
      <charset val="128"/>
    </font>
    <font>
      <sz val="11"/>
      <name val="ＭＳ 明朝"/>
      <family val="1"/>
      <charset val="128"/>
    </font>
    <font>
      <sz val="22"/>
      <name val="ＭＳ Ｐゴシック"/>
      <family val="3"/>
      <charset val="128"/>
    </font>
    <font>
      <sz val="14"/>
      <name val="ＭＳ 明朝"/>
      <family val="1"/>
      <charset val="128"/>
    </font>
    <font>
      <sz val="16"/>
      <name val="ＭＳ Ｐゴシック"/>
      <family val="3"/>
      <charset val="128"/>
    </font>
    <font>
      <sz val="12"/>
      <name val="ＭＳ ゴシック"/>
      <family val="3"/>
      <charset val="128"/>
    </font>
    <font>
      <sz val="14"/>
      <name val="ＭＳ ゴシック"/>
      <family val="3"/>
      <charset val="128"/>
    </font>
    <font>
      <b/>
      <sz val="20"/>
      <name val="ＭＳ ゴシック"/>
      <family val="3"/>
      <charset val="128"/>
    </font>
    <font>
      <vertAlign val="subscript"/>
      <sz val="12"/>
      <name val="ＭＳ ゴシック"/>
      <family val="3"/>
      <charset val="128"/>
    </font>
    <font>
      <sz val="18"/>
      <name val="ＭＳ Ｐゴシック"/>
      <family val="3"/>
      <charset val="128"/>
    </font>
    <font>
      <sz val="18"/>
      <name val="ＭＳ 明朝"/>
      <family val="1"/>
      <charset val="128"/>
    </font>
    <font>
      <sz val="14"/>
      <name val="ＭＳ Ｐゴシック"/>
      <family val="3"/>
      <charset val="128"/>
    </font>
    <font>
      <sz val="1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75">
    <xf numFmtId="0" fontId="0" fillId="0" borderId="0" xfId="0"/>
    <xf numFmtId="0" fontId="10" fillId="0" borderId="0" xfId="0" applyFont="1" applyFill="1" applyBorder="1" applyAlignment="1" applyProtection="1">
      <alignment horizontal="center" vertical="center"/>
      <protection locked="0"/>
    </xf>
    <xf numFmtId="0" fontId="6" fillId="0" borderId="0" xfId="0" applyFont="1" applyFill="1" applyBorder="1" applyAlignment="1">
      <alignment horizontal="center"/>
    </xf>
    <xf numFmtId="0" fontId="6" fillId="0" borderId="0" xfId="0" applyFont="1" applyFill="1" applyBorder="1" applyAlignment="1">
      <alignment horizontal="left"/>
    </xf>
    <xf numFmtId="0" fontId="8"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shrinkToFit="1"/>
    </xf>
    <xf numFmtId="0" fontId="4" fillId="0" borderId="4" xfId="0" applyFont="1" applyFill="1" applyBorder="1" applyAlignment="1">
      <alignment horizontal="right"/>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0" xfId="0" applyFont="1" applyFill="1"/>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12" xfId="0" applyFont="1" applyFill="1" applyBorder="1" applyAlignment="1">
      <alignment horizontal="center" vertical="top" shrinkToFit="1"/>
    </xf>
    <xf numFmtId="0" fontId="5" fillId="0" borderId="0" xfId="0" applyFont="1" applyFill="1" applyBorder="1" applyAlignment="1" applyProtection="1">
      <alignment horizontal="left" vertical="center"/>
    </xf>
    <xf numFmtId="177" fontId="6" fillId="0" borderId="0" xfId="0" applyNumberFormat="1" applyFont="1" applyFill="1" applyBorder="1" applyAlignment="1">
      <alignment horizontal="left"/>
    </xf>
    <xf numFmtId="177" fontId="9" fillId="0" borderId="1" xfId="0" applyNumberFormat="1" applyFont="1" applyFill="1" applyBorder="1" applyAlignment="1">
      <alignment horizontal="center" vertical="center"/>
    </xf>
    <xf numFmtId="177" fontId="9" fillId="0" borderId="12" xfId="0" applyNumberFormat="1" applyFont="1" applyFill="1" applyBorder="1" applyAlignment="1">
      <alignment horizontal="center" vertical="center"/>
    </xf>
    <xf numFmtId="177" fontId="4" fillId="0" borderId="6" xfId="0" applyNumberFormat="1" applyFont="1" applyFill="1" applyBorder="1" applyAlignment="1">
      <alignment horizontal="right"/>
    </xf>
    <xf numFmtId="177" fontId="7" fillId="0" borderId="7" xfId="0" applyNumberFormat="1" applyFont="1" applyFill="1" applyBorder="1" applyAlignment="1">
      <alignment horizontal="center" shrinkToFit="1"/>
    </xf>
    <xf numFmtId="0" fontId="7" fillId="0" borderId="15" xfId="0" applyFont="1" applyFill="1" applyBorder="1" applyAlignment="1" applyProtection="1">
      <alignment horizontal="right"/>
    </xf>
    <xf numFmtId="177" fontId="3" fillId="0" borderId="18" xfId="1" applyNumberFormat="1" applyFont="1" applyFill="1" applyBorder="1" applyAlignment="1">
      <alignment horizontal="right" shrinkToFit="1"/>
    </xf>
    <xf numFmtId="177" fontId="3" fillId="0" borderId="7" xfId="1" applyNumberFormat="1" applyFont="1" applyFill="1" applyBorder="1" applyAlignment="1">
      <alignment horizontal="right" shrinkToFit="1"/>
    </xf>
    <xf numFmtId="177" fontId="3" fillId="0" borderId="16" xfId="1" applyNumberFormat="1" applyFont="1" applyFill="1" applyBorder="1" applyAlignment="1">
      <alignment shrinkToFit="1"/>
    </xf>
    <xf numFmtId="179" fontId="3" fillId="0" borderId="0" xfId="1" applyNumberFormat="1" applyFont="1" applyFill="1" applyBorder="1" applyAlignment="1">
      <alignment horizontal="right" shrinkToFit="1"/>
    </xf>
    <xf numFmtId="180" fontId="3" fillId="0" borderId="0" xfId="1" applyNumberFormat="1" applyFont="1" applyFill="1" applyBorder="1" applyAlignment="1">
      <alignment horizontal="right" shrinkToFit="1"/>
    </xf>
    <xf numFmtId="0" fontId="9" fillId="0" borderId="31" xfId="0" applyFont="1" applyFill="1" applyBorder="1" applyAlignment="1">
      <alignment horizontal="center" vertical="center"/>
    </xf>
    <xf numFmtId="0" fontId="9" fillId="0" borderId="22" xfId="0" applyFont="1" applyFill="1" applyBorder="1" applyAlignment="1">
      <alignment horizontal="center" vertical="center"/>
    </xf>
    <xf numFmtId="0" fontId="4" fillId="0" borderId="32" xfId="0" applyFont="1" applyFill="1" applyBorder="1" applyAlignment="1">
      <alignment horizontal="right"/>
    </xf>
    <xf numFmtId="0" fontId="14" fillId="0" borderId="14" xfId="0" applyFont="1" applyFill="1" applyBorder="1" applyAlignment="1">
      <alignment horizontal="left"/>
    </xf>
    <xf numFmtId="179" fontId="3" fillId="0" borderId="16" xfId="1" applyNumberFormat="1" applyFont="1" applyFill="1" applyBorder="1" applyAlignment="1">
      <alignment shrinkToFit="1"/>
    </xf>
    <xf numFmtId="0" fontId="4" fillId="0" borderId="28" xfId="0" applyFont="1" applyFill="1" applyBorder="1" applyAlignment="1">
      <alignment horizontal="center" vertical="center" wrapText="1" shrinkToFit="1"/>
    </xf>
    <xf numFmtId="0" fontId="7" fillId="0" borderId="0" xfId="0" applyFont="1" applyFill="1" applyBorder="1" applyAlignment="1">
      <alignment horizontal="left"/>
    </xf>
    <xf numFmtId="177" fontId="7" fillId="0" borderId="0" xfId="0" applyNumberFormat="1" applyFont="1" applyFill="1" applyBorder="1" applyAlignment="1">
      <alignment horizontal="left"/>
    </xf>
    <xf numFmtId="0" fontId="4" fillId="0" borderId="5" xfId="0" applyFont="1" applyFill="1" applyBorder="1" applyAlignment="1">
      <alignment horizontal="center" vertical="top"/>
    </xf>
    <xf numFmtId="0" fontId="7" fillId="0" borderId="37" xfId="0" applyFont="1" applyFill="1" applyBorder="1" applyAlignment="1">
      <alignment horizontal="center"/>
    </xf>
    <xf numFmtId="0" fontId="7" fillId="0" borderId="38" xfId="0" applyFont="1" applyFill="1" applyBorder="1" applyAlignment="1">
      <alignment horizontal="center"/>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horizontal="center"/>
    </xf>
    <xf numFmtId="0" fontId="0" fillId="0" borderId="0" xfId="0" applyFont="1" applyFill="1" applyAlignment="1">
      <alignment horizontal="left"/>
    </xf>
    <xf numFmtId="177" fontId="0" fillId="0" borderId="0" xfId="0" applyNumberFormat="1" applyFont="1" applyFill="1" applyAlignment="1">
      <alignment horizontal="left"/>
    </xf>
    <xf numFmtId="0" fontId="0" fillId="0" borderId="30" xfId="0" applyFont="1" applyFill="1" applyBorder="1" applyAlignment="1" applyProtection="1">
      <alignment horizontal="center" vertical="center" wrapText="1"/>
    </xf>
    <xf numFmtId="0" fontId="0" fillId="0" borderId="36" xfId="0" applyFont="1" applyFill="1" applyBorder="1" applyAlignment="1">
      <alignment horizontal="center"/>
    </xf>
    <xf numFmtId="0" fontId="0" fillId="0" borderId="6" xfId="0" applyFont="1" applyFill="1" applyBorder="1"/>
    <xf numFmtId="177" fontId="7" fillId="0" borderId="10" xfId="0" applyNumberFormat="1" applyFont="1" applyFill="1" applyBorder="1" applyAlignment="1">
      <alignment horizontal="left" vertical="top" shrinkToFit="1"/>
    </xf>
    <xf numFmtId="177" fontId="7" fillId="0" borderId="20" xfId="0" applyNumberFormat="1" applyFont="1" applyFill="1" applyBorder="1" applyAlignment="1">
      <alignment horizontal="left" vertical="top" shrinkToFit="1"/>
    </xf>
    <xf numFmtId="0" fontId="4" fillId="0" borderId="5" xfId="0" applyFont="1" applyFill="1" applyBorder="1" applyAlignment="1">
      <alignment horizontal="right"/>
    </xf>
    <xf numFmtId="0" fontId="4" fillId="0" borderId="6" xfId="0" applyFont="1" applyFill="1" applyBorder="1" applyAlignment="1">
      <alignment horizontal="right"/>
    </xf>
    <xf numFmtId="0" fontId="9" fillId="2" borderId="12" xfId="0" applyFont="1" applyFill="1" applyBorder="1" applyAlignment="1">
      <alignment horizontal="center" vertical="top" shrinkToFit="1"/>
    </xf>
    <xf numFmtId="0" fontId="7" fillId="2" borderId="7" xfId="0" applyFont="1" applyFill="1" applyBorder="1" applyAlignment="1">
      <alignment horizontal="center" shrinkToFit="1"/>
    </xf>
    <xf numFmtId="0" fontId="9" fillId="2" borderId="12" xfId="0" applyFont="1" applyFill="1" applyBorder="1" applyAlignment="1">
      <alignment horizontal="center" vertical="center"/>
    </xf>
    <xf numFmtId="182" fontId="7" fillId="2" borderId="2" xfId="1" applyNumberFormat="1" applyFont="1" applyFill="1" applyBorder="1" applyAlignment="1">
      <alignment horizontal="left" vertical="top" shrinkToFit="1"/>
    </xf>
    <xf numFmtId="182" fontId="7" fillId="2" borderId="10" xfId="1" applyNumberFormat="1" applyFont="1" applyFill="1" applyBorder="1" applyAlignment="1">
      <alignment horizontal="left" vertical="top" shrinkToFit="1"/>
    </xf>
    <xf numFmtId="182" fontId="3" fillId="2" borderId="10" xfId="1" applyNumberFormat="1" applyFont="1" applyFill="1" applyBorder="1" applyAlignment="1">
      <alignment horizontal="right" shrinkToFit="1"/>
    </xf>
    <xf numFmtId="0" fontId="16" fillId="0" borderId="0" xfId="0" applyFont="1" applyFill="1" applyBorder="1" applyAlignment="1" applyProtection="1">
      <alignment horizontal="center" vertical="top"/>
    </xf>
    <xf numFmtId="0" fontId="6" fillId="0" borderId="0" xfId="0" applyFont="1" applyFill="1" applyBorder="1" applyAlignment="1" applyProtection="1">
      <alignment horizontal="center"/>
    </xf>
    <xf numFmtId="0" fontId="9"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38" fontId="5" fillId="0" borderId="14" xfId="1" applyNumberFormat="1" applyFont="1" applyFill="1" applyBorder="1" applyAlignment="1" applyProtection="1">
      <alignment horizontal="center" vertical="top" shrinkToFit="1"/>
    </xf>
    <xf numFmtId="0" fontId="7" fillId="0" borderId="0" xfId="0" applyFont="1" applyFill="1" applyBorder="1" applyProtection="1"/>
    <xf numFmtId="0" fontId="3" fillId="0" borderId="0" xfId="0" applyFont="1" applyFill="1" applyBorder="1" applyProtection="1"/>
    <xf numFmtId="0" fontId="9" fillId="2" borderId="0" xfId="0" applyFont="1" applyFill="1" applyBorder="1" applyAlignment="1">
      <alignment horizontal="center" vertical="center"/>
    </xf>
    <xf numFmtId="177" fontId="6" fillId="0" borderId="0" xfId="0" applyNumberFormat="1" applyFont="1" applyFill="1" applyBorder="1" applyAlignment="1">
      <alignment horizontal="center"/>
    </xf>
    <xf numFmtId="177" fontId="0" fillId="0" borderId="0" xfId="0" applyNumberFormat="1" applyFont="1" applyFill="1" applyBorder="1" applyAlignment="1">
      <alignment horizontal="center"/>
    </xf>
    <xf numFmtId="177" fontId="9" fillId="2" borderId="11" xfId="0" applyNumberFormat="1" applyFont="1" applyFill="1" applyBorder="1" applyAlignment="1">
      <alignment horizontal="center" vertical="center"/>
    </xf>
    <xf numFmtId="177" fontId="0" fillId="0" borderId="0" xfId="0" applyNumberFormat="1" applyFont="1" applyFill="1"/>
    <xf numFmtId="49" fontId="6" fillId="0" borderId="0" xfId="0" applyNumberFormat="1" applyFont="1" applyFill="1" applyBorder="1" applyAlignment="1">
      <alignment horizontal="center"/>
    </xf>
    <xf numFmtId="0" fontId="0" fillId="0" borderId="24" xfId="0" applyFont="1" applyFill="1" applyBorder="1" applyAlignment="1">
      <alignment horizontal="center" vertical="center"/>
    </xf>
    <xf numFmtId="179" fontId="7" fillId="0" borderId="2" xfId="1" applyNumberFormat="1" applyFont="1" applyFill="1" applyBorder="1" applyAlignment="1">
      <alignment horizontal="left" vertical="top" shrinkToFit="1"/>
    </xf>
    <xf numFmtId="177" fontId="7" fillId="2" borderId="25" xfId="1" applyNumberFormat="1" applyFont="1" applyFill="1" applyBorder="1" applyAlignment="1">
      <alignment vertical="top" shrinkToFit="1"/>
    </xf>
    <xf numFmtId="179" fontId="7" fillId="2" borderId="3" xfId="1" applyNumberFormat="1" applyFont="1" applyFill="1" applyBorder="1" applyAlignment="1">
      <alignment horizontal="center" vertical="top" shrinkToFit="1"/>
    </xf>
    <xf numFmtId="177" fontId="7" fillId="2" borderId="1" xfId="1" applyNumberFormat="1" applyFont="1" applyFill="1" applyBorder="1" applyAlignment="1">
      <alignment horizontal="left" vertical="top" shrinkToFit="1"/>
    </xf>
    <xf numFmtId="178" fontId="7" fillId="0" borderId="1" xfId="0" applyNumberFormat="1" applyFont="1" applyFill="1" applyBorder="1" applyAlignment="1" applyProtection="1">
      <alignment horizontal="left" vertical="top" shrinkToFit="1"/>
    </xf>
    <xf numFmtId="176" fontId="7" fillId="0" borderId="25" xfId="0" applyNumberFormat="1" applyFont="1" applyFill="1" applyBorder="1" applyAlignment="1" applyProtection="1">
      <alignment horizontal="right" vertical="top" shrinkToFit="1"/>
    </xf>
    <xf numFmtId="177" fontId="7" fillId="0" borderId="3" xfId="1" applyNumberFormat="1" applyFont="1" applyFill="1" applyBorder="1" applyAlignment="1">
      <alignment horizontal="center" vertical="top" shrinkToFit="1"/>
    </xf>
    <xf numFmtId="176" fontId="7" fillId="0" borderId="1" xfId="0" applyNumberFormat="1" applyFont="1" applyFill="1" applyBorder="1" applyAlignment="1" applyProtection="1">
      <alignment horizontal="left" vertical="top" shrinkToFit="1"/>
    </xf>
    <xf numFmtId="179" fontId="7" fillId="0" borderId="1" xfId="1" applyNumberFormat="1" applyFont="1" applyFill="1" applyBorder="1" applyAlignment="1">
      <alignment horizontal="left" vertical="top" shrinkToFit="1"/>
    </xf>
    <xf numFmtId="177" fontId="7" fillId="0" borderId="2" xfId="0" applyNumberFormat="1" applyFont="1" applyFill="1" applyBorder="1" applyAlignment="1">
      <alignment horizontal="left" vertical="top" shrinkToFit="1"/>
    </xf>
    <xf numFmtId="179" fontId="7" fillId="0" borderId="31" xfId="0" applyNumberFormat="1" applyFont="1" applyFill="1" applyBorder="1" applyAlignment="1">
      <alignment horizontal="left" vertical="top" shrinkToFit="1"/>
    </xf>
    <xf numFmtId="0" fontId="0" fillId="0" borderId="9" xfId="0" applyFont="1" applyFill="1" applyBorder="1" applyAlignment="1">
      <alignment horizontal="center" vertical="center"/>
    </xf>
    <xf numFmtId="179" fontId="3" fillId="0" borderId="18" xfId="1" applyNumberFormat="1" applyFont="1" applyFill="1" applyBorder="1" applyAlignment="1">
      <alignment horizontal="right" shrinkToFit="1"/>
    </xf>
    <xf numFmtId="179" fontId="7" fillId="0" borderId="10" xfId="1" applyNumberFormat="1" applyFont="1" applyFill="1" applyBorder="1" applyAlignment="1">
      <alignment horizontal="right" shrinkToFit="1"/>
    </xf>
    <xf numFmtId="177" fontId="3" fillId="2" borderId="21" xfId="1" applyNumberFormat="1" applyFont="1" applyFill="1" applyBorder="1" applyAlignment="1">
      <alignment horizontal="right" shrinkToFit="1"/>
    </xf>
    <xf numFmtId="179" fontId="7" fillId="2" borderId="19" xfId="1" applyNumberFormat="1" applyFont="1" applyFill="1" applyBorder="1" applyAlignment="1">
      <alignment horizontal="center" shrinkToFit="1"/>
    </xf>
    <xf numFmtId="177" fontId="3" fillId="2" borderId="26" xfId="1" applyNumberFormat="1" applyFont="1" applyFill="1" applyBorder="1" applyAlignment="1">
      <alignment horizontal="right" shrinkToFit="1"/>
    </xf>
    <xf numFmtId="179" fontId="3" fillId="0" borderId="11" xfId="1" applyNumberFormat="1" applyFont="1" applyFill="1" applyBorder="1" applyAlignment="1">
      <alignment horizontal="right" shrinkToFit="1"/>
    </xf>
    <xf numFmtId="179" fontId="3" fillId="0" borderId="0" xfId="1" applyNumberFormat="1" applyFont="1" applyFill="1" applyBorder="1" applyAlignment="1">
      <alignment horizontal="center" shrinkToFit="1"/>
    </xf>
    <xf numFmtId="179" fontId="3" fillId="0" borderId="12" xfId="1" applyNumberFormat="1" applyFont="1" applyFill="1" applyBorder="1" applyAlignment="1">
      <alignment horizontal="right" shrinkToFit="1"/>
    </xf>
    <xf numFmtId="179" fontId="7" fillId="0" borderId="10" xfId="1" applyNumberFormat="1" applyFont="1" applyFill="1" applyBorder="1" applyAlignment="1">
      <alignment horizontal="left" vertical="top" shrinkToFit="1"/>
    </xf>
    <xf numFmtId="179" fontId="7" fillId="0" borderId="22" xfId="0" applyNumberFormat="1" applyFont="1" applyFill="1" applyBorder="1" applyAlignment="1">
      <alignment horizontal="left" shrinkToFit="1"/>
    </xf>
    <xf numFmtId="179" fontId="7" fillId="0" borderId="20" xfId="1" applyNumberFormat="1" applyFont="1" applyFill="1" applyBorder="1" applyAlignment="1">
      <alignment horizontal="left" vertical="top" shrinkToFit="1"/>
    </xf>
    <xf numFmtId="177" fontId="7" fillId="2" borderId="11" xfId="1" applyNumberFormat="1" applyFont="1" applyFill="1" applyBorder="1" applyAlignment="1">
      <alignment vertical="top" shrinkToFit="1"/>
    </xf>
    <xf numFmtId="179" fontId="7" fillId="2" borderId="0" xfId="1" applyNumberFormat="1" applyFont="1" applyFill="1" applyBorder="1" applyAlignment="1">
      <alignment horizontal="center" vertical="top" shrinkToFit="1"/>
    </xf>
    <xf numFmtId="177" fontId="7" fillId="2" borderId="12" xfId="1" applyNumberFormat="1" applyFont="1" applyFill="1" applyBorder="1" applyAlignment="1">
      <alignment horizontal="left" vertical="top" shrinkToFit="1"/>
    </xf>
    <xf numFmtId="38" fontId="7" fillId="0" borderId="39" xfId="0" applyNumberFormat="1" applyFont="1" applyFill="1" applyBorder="1" applyAlignment="1" applyProtection="1">
      <alignment horizontal="left" vertical="top" shrinkToFit="1"/>
    </xf>
    <xf numFmtId="179" fontId="7" fillId="0" borderId="11" xfId="1" applyNumberFormat="1" applyFont="1" applyFill="1" applyBorder="1" applyAlignment="1">
      <alignment horizontal="left" vertical="top" shrinkToFit="1"/>
    </xf>
    <xf numFmtId="179" fontId="7" fillId="0" borderId="0" xfId="1" applyNumberFormat="1" applyFont="1" applyFill="1" applyBorder="1" applyAlignment="1">
      <alignment horizontal="center" vertical="top" shrinkToFit="1"/>
    </xf>
    <xf numFmtId="179" fontId="7" fillId="0" borderId="12" xfId="1" applyNumberFormat="1" applyFont="1" applyFill="1" applyBorder="1" applyAlignment="1">
      <alignment horizontal="left" vertical="top" shrinkToFit="1"/>
    </xf>
    <xf numFmtId="179" fontId="7" fillId="0" borderId="10" xfId="1" applyNumberFormat="1" applyFont="1" applyFill="1" applyBorder="1" applyAlignment="1">
      <alignment horizontal="left" shrinkToFit="1"/>
    </xf>
    <xf numFmtId="177" fontId="7" fillId="0" borderId="10" xfId="0" applyNumberFormat="1" applyFont="1" applyFill="1" applyBorder="1" applyAlignment="1">
      <alignment horizontal="left" shrinkToFit="1"/>
    </xf>
    <xf numFmtId="182" fontId="7" fillId="2" borderId="10" xfId="1" applyNumberFormat="1" applyFont="1" applyFill="1" applyBorder="1" applyAlignment="1">
      <alignment horizontal="left" shrinkToFit="1"/>
    </xf>
    <xf numFmtId="38" fontId="7" fillId="0" borderId="12" xfId="0" applyNumberFormat="1" applyFont="1" applyFill="1" applyBorder="1" applyAlignment="1" applyProtection="1">
      <alignment horizontal="left" vertical="top" shrinkToFit="1"/>
    </xf>
    <xf numFmtId="179" fontId="3" fillId="0" borderId="21" xfId="1" applyNumberFormat="1" applyFont="1" applyFill="1" applyBorder="1" applyAlignment="1">
      <alignment horizontal="right" shrinkToFit="1"/>
    </xf>
    <xf numFmtId="177" fontId="3" fillId="0" borderId="19" xfId="1" applyNumberFormat="1" applyFont="1" applyFill="1" applyBorder="1" applyAlignment="1">
      <alignment horizontal="center" shrinkToFit="1"/>
    </xf>
    <xf numFmtId="179" fontId="3" fillId="0" borderId="26" xfId="1" applyNumberFormat="1" applyFont="1" applyFill="1" applyBorder="1" applyAlignment="1">
      <alignment horizontal="right" shrinkToFit="1"/>
    </xf>
    <xf numFmtId="179" fontId="3" fillId="0" borderId="13" xfId="1" applyNumberFormat="1" applyFont="1" applyFill="1" applyBorder="1" applyAlignment="1">
      <alignment horizontal="right" shrinkToFit="1"/>
    </xf>
    <xf numFmtId="38" fontId="7" fillId="0" borderId="39" xfId="1" applyNumberFormat="1" applyFont="1" applyFill="1" applyBorder="1" applyAlignment="1" applyProtection="1">
      <alignment horizontal="left" vertical="top" shrinkToFit="1"/>
    </xf>
    <xf numFmtId="177" fontId="7" fillId="0" borderId="27" xfId="1" applyNumberFormat="1" applyFont="1" applyFill="1" applyBorder="1" applyAlignment="1">
      <alignment horizontal="center" vertical="top" shrinkToFit="1"/>
    </xf>
    <xf numFmtId="179" fontId="7" fillId="0" borderId="0" xfId="1" applyNumberFormat="1" applyFont="1" applyFill="1" applyBorder="1" applyAlignment="1">
      <alignment horizontal="left" vertical="top" shrinkToFit="1"/>
    </xf>
    <xf numFmtId="179" fontId="7" fillId="0" borderId="23" xfId="1" applyNumberFormat="1" applyFont="1" applyFill="1" applyBorder="1" applyAlignment="1">
      <alignment horizontal="left" vertical="top" shrinkToFit="1"/>
    </xf>
    <xf numFmtId="179" fontId="7" fillId="0" borderId="22" xfId="0" applyNumberFormat="1" applyFont="1" applyFill="1" applyBorder="1" applyAlignment="1">
      <alignment horizontal="left" vertical="top" shrinkToFit="1"/>
    </xf>
    <xf numFmtId="178" fontId="7" fillId="0" borderId="26" xfId="1" applyNumberFormat="1" applyFont="1" applyFill="1" applyBorder="1" applyAlignment="1" applyProtection="1">
      <alignment horizontal="left" vertical="top" shrinkToFit="1"/>
    </xf>
    <xf numFmtId="177" fontId="7" fillId="0" borderId="10" xfId="0" applyNumberFormat="1" applyFont="1" applyFill="1" applyBorder="1" applyAlignment="1">
      <alignment horizontal="right" vertical="top" shrinkToFit="1"/>
    </xf>
    <xf numFmtId="38" fontId="7" fillId="0" borderId="12" xfId="1" applyNumberFormat="1" applyFont="1" applyFill="1" applyBorder="1" applyAlignment="1" applyProtection="1">
      <alignment horizontal="left" vertical="top" shrinkToFit="1"/>
    </xf>
    <xf numFmtId="179" fontId="7" fillId="0" borderId="11" xfId="1" applyNumberFormat="1" applyFont="1" applyFill="1" applyBorder="1" applyAlignment="1">
      <alignment horizontal="left" shrinkToFit="1"/>
    </xf>
    <xf numFmtId="179" fontId="7" fillId="2" borderId="27" xfId="1" applyNumberFormat="1" applyFont="1" applyFill="1" applyBorder="1" applyAlignment="1">
      <alignment horizontal="center" vertical="top" shrinkToFit="1"/>
    </xf>
    <xf numFmtId="0" fontId="3" fillId="0" borderId="9" xfId="0" applyFont="1" applyFill="1" applyBorder="1" applyAlignment="1">
      <alignment horizontal="center" vertical="center"/>
    </xf>
    <xf numFmtId="177" fontId="7" fillId="0" borderId="23" xfId="0" applyNumberFormat="1" applyFont="1" applyFill="1" applyBorder="1" applyAlignment="1">
      <alignment horizontal="left" vertical="top" shrinkToFit="1"/>
    </xf>
    <xf numFmtId="177" fontId="7" fillId="0" borderId="11" xfId="0" applyNumberFormat="1" applyFont="1" applyFill="1" applyBorder="1" applyAlignment="1">
      <alignment horizontal="left" vertical="top" shrinkToFit="1"/>
    </xf>
    <xf numFmtId="179" fontId="3" fillId="0" borderId="7" xfId="1" applyNumberFormat="1" applyFont="1" applyFill="1" applyBorder="1" applyAlignment="1">
      <alignment horizontal="right" shrinkToFit="1"/>
    </xf>
    <xf numFmtId="178" fontId="7" fillId="0" borderId="12" xfId="1" applyNumberFormat="1" applyFont="1" applyFill="1" applyBorder="1" applyAlignment="1" applyProtection="1">
      <alignment horizontal="left" vertical="top" shrinkToFit="1"/>
    </xf>
    <xf numFmtId="179" fontId="3" fillId="0" borderId="8" xfId="1" applyNumberFormat="1" applyFont="1" applyFill="1" applyBorder="1" applyAlignment="1">
      <alignment horizontal="right" shrinkToFit="1"/>
    </xf>
    <xf numFmtId="177" fontId="7" fillId="0" borderId="0" xfId="1" applyNumberFormat="1" applyFont="1" applyFill="1" applyBorder="1" applyAlignment="1">
      <alignment horizontal="center" vertical="top" shrinkToFit="1"/>
    </xf>
    <xf numFmtId="179" fontId="7" fillId="0" borderId="18" xfId="1" applyNumberFormat="1" applyFont="1" applyFill="1" applyBorder="1" applyAlignment="1">
      <alignment horizontal="right" shrinkToFit="1"/>
    </xf>
    <xf numFmtId="177" fontId="3" fillId="0" borderId="26" xfId="1" applyNumberFormat="1" applyFont="1" applyFill="1" applyBorder="1" applyAlignment="1">
      <alignment horizontal="right" shrinkToFit="1"/>
    </xf>
    <xf numFmtId="0" fontId="0" fillId="0" borderId="0" xfId="0" applyFont="1" applyFill="1" applyBorder="1"/>
    <xf numFmtId="177" fontId="7" fillId="2" borderId="11" xfId="1" applyNumberFormat="1" applyFont="1" applyFill="1" applyBorder="1" applyAlignment="1">
      <alignment horizontal="right" vertical="top" shrinkToFit="1"/>
    </xf>
    <xf numFmtId="177" fontId="3" fillId="2" borderId="21" xfId="1" applyNumberFormat="1" applyFont="1" applyFill="1" applyBorder="1" applyAlignment="1">
      <alignment shrinkToFit="1"/>
    </xf>
    <xf numFmtId="38" fontId="3" fillId="0" borderId="16" xfId="1" applyFont="1" applyFill="1" applyBorder="1" applyAlignment="1">
      <alignment shrinkToFit="1"/>
    </xf>
    <xf numFmtId="38" fontId="3" fillId="0" borderId="14" xfId="1" applyFont="1" applyFill="1" applyBorder="1" applyAlignment="1">
      <alignment shrinkToFit="1"/>
    </xf>
    <xf numFmtId="179" fontId="7" fillId="0" borderId="14" xfId="1" applyNumberFormat="1" applyFont="1" applyFill="1" applyBorder="1" applyAlignment="1">
      <alignment horizontal="center" shrinkToFit="1"/>
    </xf>
    <xf numFmtId="179" fontId="3" fillId="0" borderId="17" xfId="1" applyNumberFormat="1" applyFont="1" applyFill="1" applyBorder="1" applyAlignment="1">
      <alignment horizontal="right" shrinkToFit="1"/>
    </xf>
    <xf numFmtId="181" fontId="3" fillId="0" borderId="16" xfId="1" applyNumberFormat="1" applyFont="1" applyFill="1" applyBorder="1" applyAlignment="1">
      <alignment horizontal="left" shrinkToFit="1"/>
    </xf>
    <xf numFmtId="38" fontId="3" fillId="0" borderId="41" xfId="1" applyFont="1" applyFill="1" applyBorder="1" applyAlignment="1">
      <alignment shrinkToFit="1"/>
    </xf>
    <xf numFmtId="0" fontId="0" fillId="0" borderId="33" xfId="0" applyFont="1" applyFill="1" applyBorder="1" applyAlignment="1" applyProtection="1">
      <alignment horizontal="center" vertical="center"/>
    </xf>
    <xf numFmtId="0" fontId="3" fillId="0" borderId="29" xfId="0" applyFont="1" applyFill="1" applyBorder="1" applyAlignment="1" applyProtection="1">
      <alignment vertical="center"/>
      <protection locked="0"/>
    </xf>
    <xf numFmtId="0" fontId="0" fillId="0" borderId="34" xfId="0" applyFont="1" applyFill="1" applyBorder="1" applyAlignment="1" applyProtection="1">
      <alignment horizontal="center" vertical="center"/>
    </xf>
    <xf numFmtId="38" fontId="3" fillId="0" borderId="7" xfId="1" applyFont="1" applyFill="1" applyBorder="1" applyAlignment="1">
      <alignment horizontal="right" shrinkToFit="1"/>
    </xf>
    <xf numFmtId="177" fontId="3" fillId="0" borderId="28" xfId="1" applyNumberFormat="1" applyFont="1" applyFill="1" applyBorder="1" applyAlignment="1">
      <alignment horizontal="right" shrinkToFit="1"/>
    </xf>
    <xf numFmtId="179" fontId="7" fillId="0" borderId="29" xfId="1" applyNumberFormat="1" applyFont="1" applyFill="1" applyBorder="1" applyAlignment="1">
      <alignment horizontal="center" shrinkToFit="1"/>
    </xf>
    <xf numFmtId="177" fontId="3" fillId="0" borderId="30" xfId="1" applyNumberFormat="1" applyFont="1" applyFill="1" applyBorder="1" applyAlignment="1">
      <alignment horizontal="right" shrinkToFit="1"/>
    </xf>
    <xf numFmtId="177" fontId="3" fillId="0" borderId="15" xfId="1" applyNumberFormat="1" applyFont="1" applyFill="1" applyBorder="1" applyAlignment="1">
      <alignment horizontal="left" shrinkToFit="1"/>
    </xf>
    <xf numFmtId="38" fontId="3" fillId="0" borderId="15" xfId="1" applyFont="1" applyFill="1" applyBorder="1" applyAlignment="1">
      <alignment horizontal="right" shrinkToFit="1"/>
    </xf>
    <xf numFmtId="0" fontId="7"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38" fontId="3" fillId="0" borderId="0" xfId="1" applyFont="1" applyFill="1" applyBorder="1" applyAlignment="1">
      <alignment horizontal="right" shrinkToFit="1"/>
    </xf>
    <xf numFmtId="177" fontId="3" fillId="0" borderId="0" xfId="1" applyNumberFormat="1" applyFont="1" applyFill="1" applyBorder="1" applyAlignment="1">
      <alignment horizontal="right" shrinkToFit="1"/>
    </xf>
    <xf numFmtId="179" fontId="7" fillId="0" borderId="0" xfId="1" applyNumberFormat="1" applyFont="1" applyFill="1" applyBorder="1" applyAlignment="1">
      <alignment horizontal="center" shrinkToFit="1"/>
    </xf>
    <xf numFmtId="0" fontId="7" fillId="0" borderId="0" xfId="0" applyFont="1" applyFill="1" applyBorder="1" applyAlignment="1">
      <alignment horizontal="left" vertical="center"/>
    </xf>
    <xf numFmtId="0" fontId="7" fillId="0" borderId="0" xfId="0" applyFont="1" applyFill="1" applyBorder="1" applyAlignment="1">
      <alignment horizontal="center"/>
    </xf>
    <xf numFmtId="0" fontId="7" fillId="0" borderId="0" xfId="0" applyFont="1" applyFill="1" applyBorder="1"/>
    <xf numFmtId="177" fontId="7" fillId="0" borderId="0" xfId="0" applyNumberFormat="1" applyFont="1" applyFill="1" applyBorder="1"/>
    <xf numFmtId="0" fontId="7" fillId="0" borderId="0" xfId="0" applyFont="1" applyFill="1" applyAlignment="1">
      <alignment horizontal="left"/>
    </xf>
    <xf numFmtId="0" fontId="7" fillId="0" borderId="0" xfId="0" applyFont="1" applyFill="1" applyBorder="1" applyAlignment="1" applyProtection="1">
      <alignment horizontal="left" vertical="center"/>
    </xf>
    <xf numFmtId="0" fontId="15" fillId="0" borderId="0" xfId="0" applyFont="1" applyFill="1" applyBorder="1" applyAlignment="1">
      <alignment horizontal="left" vertical="center"/>
    </xf>
    <xf numFmtId="181" fontId="14" fillId="0" borderId="0" xfId="1" applyNumberFormat="1" applyFont="1" applyFill="1" applyBorder="1" applyAlignment="1" applyProtection="1">
      <alignment horizontal="left" shrinkToFit="1"/>
      <protection locked="0"/>
    </xf>
    <xf numFmtId="181" fontId="5" fillId="0" borderId="0" xfId="1" applyNumberFormat="1" applyFont="1" applyFill="1" applyBorder="1" applyAlignment="1" applyProtection="1">
      <alignment horizontal="center" vertical="top" shrinkToFit="1"/>
      <protection locked="0"/>
    </xf>
    <xf numFmtId="178" fontId="15" fillId="0" borderId="0" xfId="0" applyNumberFormat="1" applyFont="1" applyFill="1" applyBorder="1" applyAlignment="1" applyProtection="1">
      <alignment horizontal="right"/>
    </xf>
    <xf numFmtId="178" fontId="10" fillId="0" borderId="11" xfId="0" applyNumberFormat="1" applyFont="1" applyFill="1" applyBorder="1" applyAlignment="1" applyProtection="1">
      <alignment horizontal="right" vertical="center"/>
    </xf>
    <xf numFmtId="178" fontId="7" fillId="0" borderId="11" xfId="0" applyNumberFormat="1" applyFont="1" applyFill="1" applyBorder="1" applyAlignment="1" applyProtection="1">
      <alignment horizontal="right" vertical="top" shrinkToFit="1"/>
    </xf>
    <xf numFmtId="178" fontId="7" fillId="0" borderId="21" xfId="1" applyNumberFormat="1" applyFont="1" applyFill="1" applyBorder="1" applyAlignment="1" applyProtection="1">
      <alignment horizontal="right" vertical="top" shrinkToFit="1"/>
    </xf>
    <xf numFmtId="178" fontId="7" fillId="0" borderId="23" xfId="0" applyNumberFormat="1" applyFont="1" applyFill="1" applyBorder="1" applyAlignment="1" applyProtection="1">
      <alignment horizontal="right" vertical="top" shrinkToFit="1"/>
    </xf>
    <xf numFmtId="178" fontId="7" fillId="0" borderId="11" xfId="1" applyNumberFormat="1" applyFont="1" applyFill="1" applyBorder="1" applyAlignment="1" applyProtection="1">
      <alignment horizontal="right" vertical="top" shrinkToFit="1"/>
    </xf>
    <xf numFmtId="178" fontId="7" fillId="0" borderId="23" xfId="1" applyNumberFormat="1" applyFont="1" applyFill="1" applyBorder="1" applyAlignment="1" applyProtection="1">
      <alignment horizontal="right" vertical="top" shrinkToFit="1"/>
    </xf>
    <xf numFmtId="178" fontId="7" fillId="0" borderId="25" xfId="0" applyNumberFormat="1" applyFont="1" applyFill="1" applyBorder="1" applyAlignment="1" applyProtection="1">
      <alignment horizontal="right" vertical="top" shrinkToFit="1"/>
    </xf>
    <xf numFmtId="183" fontId="5" fillId="0" borderId="29" xfId="1" applyNumberFormat="1" applyFont="1" applyFill="1" applyBorder="1" applyAlignment="1" applyProtection="1">
      <alignment horizontal="right" shrinkToFit="1"/>
    </xf>
    <xf numFmtId="178" fontId="7" fillId="0" borderId="0" xfId="1" applyNumberFormat="1" applyFont="1" applyFill="1" applyBorder="1" applyAlignment="1" applyProtection="1">
      <alignment horizontal="right" shrinkToFit="1"/>
      <protection locked="0"/>
    </xf>
    <xf numFmtId="178" fontId="7" fillId="0" borderId="0" xfId="0" applyNumberFormat="1" applyFont="1" applyFill="1" applyBorder="1" applyAlignment="1" applyProtection="1">
      <alignment horizontal="right"/>
    </xf>
    <xf numFmtId="178" fontId="7" fillId="0" borderId="0" xfId="0" applyNumberFormat="1" applyFont="1" applyFill="1" applyAlignment="1">
      <alignment horizontal="right"/>
    </xf>
    <xf numFmtId="38" fontId="5" fillId="0" borderId="3" xfId="1" applyNumberFormat="1" applyFont="1" applyFill="1" applyBorder="1" applyAlignment="1" applyProtection="1">
      <alignment horizontal="center" vertical="top" shrinkToFit="1"/>
    </xf>
    <xf numFmtId="177" fontId="3" fillId="0" borderId="10" xfId="1" applyNumberFormat="1" applyFont="1" applyFill="1" applyBorder="1" applyAlignment="1">
      <alignment horizontal="right" shrinkToFit="1"/>
    </xf>
    <xf numFmtId="183" fontId="5" fillId="0" borderId="34" xfId="1" applyNumberFormat="1" applyFont="1" applyFill="1" applyBorder="1" applyAlignment="1" applyProtection="1">
      <alignment horizontal="center" shrinkToFit="1"/>
    </xf>
    <xf numFmtId="183" fontId="5" fillId="0" borderId="21" xfId="1" applyNumberFormat="1" applyFont="1" applyFill="1" applyBorder="1" applyAlignment="1" applyProtection="1">
      <alignment horizontal="right" shrinkToFit="1"/>
    </xf>
    <xf numFmtId="183" fontId="5" fillId="0" borderId="26" xfId="1" applyNumberFormat="1" applyFont="1" applyFill="1" applyBorder="1" applyAlignment="1" applyProtection="1">
      <alignment horizontal="center" shrinkToFit="1"/>
    </xf>
    <xf numFmtId="181" fontId="5" fillId="0" borderId="29" xfId="1" applyNumberFormat="1" applyFont="1" applyFill="1" applyBorder="1" applyAlignment="1" applyProtection="1">
      <alignment horizontal="center" vertical="center" shrinkToFit="1"/>
      <protection locked="0"/>
    </xf>
    <xf numFmtId="183" fontId="5" fillId="0" borderId="19" xfId="1"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top"/>
    </xf>
    <xf numFmtId="0" fontId="5" fillId="0" borderId="0" xfId="0" applyFont="1" applyFill="1" applyAlignment="1">
      <alignment horizontal="center" vertical="top"/>
    </xf>
    <xf numFmtId="38" fontId="5" fillId="0" borderId="0" xfId="1" applyNumberFormat="1" applyFont="1" applyFill="1" applyBorder="1" applyAlignment="1" applyProtection="1">
      <alignment horizontal="center" vertical="top" shrinkToFit="1"/>
    </xf>
    <xf numFmtId="38" fontId="5" fillId="0" borderId="19" xfId="1" applyNumberFormat="1" applyFont="1" applyFill="1" applyBorder="1" applyAlignment="1" applyProtection="1">
      <alignment horizontal="center" vertical="top" shrinkToFit="1"/>
    </xf>
    <xf numFmtId="38" fontId="5" fillId="0" borderId="27" xfId="1" applyNumberFormat="1" applyFont="1" applyFill="1" applyBorder="1" applyAlignment="1" applyProtection="1">
      <alignment horizontal="center" vertical="top" shrinkToFit="1"/>
    </xf>
    <xf numFmtId="176" fontId="5" fillId="0" borderId="3" xfId="0" applyNumberFormat="1" applyFont="1" applyFill="1" applyBorder="1" applyAlignment="1" applyProtection="1">
      <alignment horizontal="center" vertical="top" shrinkToFit="1"/>
    </xf>
    <xf numFmtId="38" fontId="5" fillId="0" borderId="27" xfId="0" applyNumberFormat="1" applyFont="1" applyFill="1" applyBorder="1" applyAlignment="1" applyProtection="1">
      <alignment horizontal="center" vertical="top" shrinkToFit="1"/>
    </xf>
    <xf numFmtId="38" fontId="5" fillId="0" borderId="0" xfId="0" applyNumberFormat="1" applyFont="1" applyFill="1" applyBorder="1" applyAlignment="1" applyProtection="1">
      <alignment horizontal="center" vertical="top" shrinkToFit="1"/>
    </xf>
    <xf numFmtId="179" fontId="3" fillId="0" borderId="10" xfId="1" applyNumberFormat="1" applyFont="1" applyFill="1" applyBorder="1" applyAlignment="1">
      <alignment horizontal="right" shrinkToFit="1"/>
    </xf>
    <xf numFmtId="177" fontId="3" fillId="2" borderId="11" xfId="1" applyNumberFormat="1" applyFont="1" applyFill="1" applyBorder="1" applyAlignment="1">
      <alignment horizontal="right" shrinkToFit="1"/>
    </xf>
    <xf numFmtId="179" fontId="7" fillId="2" borderId="0" xfId="1" applyNumberFormat="1" applyFont="1" applyFill="1" applyBorder="1" applyAlignment="1">
      <alignment horizontal="center" shrinkToFit="1"/>
    </xf>
    <xf numFmtId="177" fontId="3" fillId="2" borderId="12" xfId="1" applyNumberFormat="1" applyFont="1" applyFill="1" applyBorder="1" applyAlignment="1">
      <alignment horizontal="right" shrinkToFit="1"/>
    </xf>
    <xf numFmtId="179" fontId="3" fillId="0" borderId="22" xfId="1" applyNumberFormat="1" applyFont="1" applyFill="1" applyBorder="1" applyAlignment="1">
      <alignment horizontal="right" shrinkToFit="1"/>
    </xf>
    <xf numFmtId="177" fontId="3" fillId="0" borderId="17" xfId="1" applyNumberFormat="1" applyFont="1" applyFill="1" applyBorder="1" applyAlignment="1">
      <alignment shrinkToFit="1"/>
    </xf>
    <xf numFmtId="38" fontId="3" fillId="0" borderId="18" xfId="1" applyFont="1" applyFill="1" applyBorder="1" applyAlignment="1">
      <alignment horizontal="right" shrinkToFit="1"/>
    </xf>
    <xf numFmtId="177" fontId="3" fillId="0" borderId="21" xfId="1" applyNumberFormat="1" applyFont="1" applyFill="1" applyBorder="1" applyAlignment="1">
      <alignment horizontal="right" shrinkToFit="1"/>
    </xf>
    <xf numFmtId="179" fontId="7" fillId="0" borderId="19" xfId="1" applyNumberFormat="1" applyFont="1" applyFill="1" applyBorder="1" applyAlignment="1">
      <alignment horizontal="center" shrinkToFit="1"/>
    </xf>
    <xf numFmtId="177" fontId="3" fillId="0" borderId="19" xfId="1" applyNumberFormat="1" applyFont="1" applyFill="1" applyBorder="1" applyAlignment="1">
      <alignment horizontal="right" shrinkToFit="1"/>
    </xf>
    <xf numFmtId="177" fontId="3" fillId="0" borderId="26" xfId="1" applyNumberFormat="1" applyFont="1" applyFill="1" applyBorder="1" applyAlignment="1">
      <alignment horizontal="left" shrinkToFit="1"/>
    </xf>
    <xf numFmtId="38" fontId="3" fillId="0" borderId="26" xfId="1" applyFont="1" applyFill="1" applyBorder="1" applyAlignment="1">
      <alignment horizontal="right" shrinkToFit="1"/>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2" xfId="0" applyFont="1" applyFill="1" applyBorder="1" applyAlignment="1">
      <alignment horizontal="center" vertical="center"/>
    </xf>
    <xf numFmtId="0" fontId="4" fillId="2" borderId="6" xfId="0" applyFont="1" applyFill="1" applyBorder="1" applyAlignment="1">
      <alignment horizontal="right"/>
    </xf>
    <xf numFmtId="0" fontId="9" fillId="0" borderId="25"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11" fillId="0" borderId="0" xfId="0" applyFont="1" applyFill="1" applyBorder="1" applyAlignment="1">
      <alignment horizontal="center" vertical="center"/>
    </xf>
    <xf numFmtId="0" fontId="0" fillId="0" borderId="0" xfId="0" applyFont="1" applyFill="1" applyAlignment="1">
      <alignment horizontal="center" vertical="center"/>
    </xf>
    <xf numFmtId="0" fontId="13" fillId="0" borderId="40" xfId="0" applyFont="1" applyFill="1" applyBorder="1" applyAlignment="1">
      <alignment horizontal="center" vertical="center"/>
    </xf>
    <xf numFmtId="0" fontId="14" fillId="0" borderId="41" xfId="0" applyFont="1" applyFill="1" applyBorder="1" applyAlignment="1">
      <alignment horizontal="center"/>
    </xf>
    <xf numFmtId="0" fontId="9" fillId="2" borderId="2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36" xfId="0" applyFont="1" applyFill="1" applyBorder="1" applyAlignment="1">
      <alignment horizontal="center"/>
    </xf>
    <xf numFmtId="0" fontId="0" fillId="2" borderId="37" xfId="0" applyFont="1" applyFill="1" applyBorder="1" applyAlignment="1">
      <alignment horizontal="center"/>
    </xf>
    <xf numFmtId="0" fontId="0" fillId="2" borderId="38" xfId="0" applyFont="1" applyFill="1" applyBorder="1" applyAlignment="1">
      <alignment horizontal="center"/>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5" xfId="0" applyFont="1" applyFill="1" applyBorder="1" applyAlignment="1">
      <alignment horizontal="center" vertical="center" wrapText="1"/>
    </xf>
    <xf numFmtId="177" fontId="7" fillId="0" borderId="40" xfId="0" applyNumberFormat="1" applyFont="1" applyFill="1" applyBorder="1" applyAlignment="1" applyProtection="1">
      <alignment horizontal="left" vertical="center"/>
      <protection locked="0"/>
    </xf>
    <xf numFmtId="177" fontId="7" fillId="0" borderId="14" xfId="0" applyNumberFormat="1" applyFont="1" applyFill="1" applyBorder="1" applyAlignment="1" applyProtection="1">
      <alignment horizontal="left" vertical="center"/>
      <protection locked="0"/>
    </xf>
    <xf numFmtId="177" fontId="7" fillId="0" borderId="41" xfId="0" applyNumberFormat="1" applyFont="1" applyFill="1" applyBorder="1" applyAlignment="1" applyProtection="1">
      <alignment horizontal="left" vertical="center"/>
      <protection locked="0"/>
    </xf>
    <xf numFmtId="0" fontId="9" fillId="0" borderId="2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4" fillId="2" borderId="35" xfId="0" applyFont="1" applyFill="1" applyBorder="1" applyAlignment="1">
      <alignment horizontal="right"/>
    </xf>
    <xf numFmtId="0" fontId="4" fillId="2" borderId="5" xfId="0" applyFont="1" applyFill="1" applyBorder="1" applyAlignment="1">
      <alignment horizontal="right"/>
    </xf>
    <xf numFmtId="0" fontId="4" fillId="2" borderId="6" xfId="0" applyFont="1" applyFill="1" applyBorder="1" applyAlignment="1">
      <alignment horizontal="right"/>
    </xf>
    <xf numFmtId="0" fontId="4" fillId="0" borderId="35"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6" xfId="0" applyFont="1" applyFill="1" applyBorder="1" applyAlignment="1" applyProtection="1">
      <alignment horizontal="right"/>
    </xf>
    <xf numFmtId="0" fontId="7" fillId="0" borderId="44" xfId="0" applyFont="1" applyFill="1" applyBorder="1" applyAlignment="1" applyProtection="1">
      <alignment horizontal="center"/>
    </xf>
    <xf numFmtId="0" fontId="0" fillId="0" borderId="45" xfId="0" applyFont="1" applyFill="1" applyBorder="1" applyAlignment="1" applyProtection="1">
      <alignment horizontal="center"/>
    </xf>
    <xf numFmtId="0" fontId="4" fillId="0" borderId="25" xfId="0" applyFont="1" applyFill="1" applyBorder="1" applyAlignment="1" applyProtection="1">
      <alignment horizontal="center"/>
    </xf>
    <xf numFmtId="0" fontId="0" fillId="0" borderId="1" xfId="0" applyFont="1" applyFill="1" applyBorder="1" applyAlignment="1">
      <alignment horizontal="center"/>
    </xf>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11" xfId="0" applyFont="1" applyFill="1" applyBorder="1" applyAlignment="1" applyProtection="1">
      <alignment horizontal="center" vertical="center"/>
    </xf>
    <xf numFmtId="0" fontId="0" fillId="0" borderId="1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18" xfId="0" applyFont="1" applyFill="1" applyBorder="1" applyAlignment="1">
      <alignment horizontal="center" vertical="center"/>
    </xf>
    <xf numFmtId="178" fontId="3" fillId="0" borderId="25" xfId="0" applyNumberFormat="1" applyFont="1" applyFill="1" applyBorder="1" applyAlignment="1" applyProtection="1">
      <alignment horizontal="center"/>
      <protection locked="0"/>
    </xf>
    <xf numFmtId="178" fontId="3" fillId="0" borderId="1" xfId="0" applyNumberFormat="1" applyFont="1" applyFill="1" applyBorder="1" applyAlignment="1" applyProtection="1">
      <alignment horizontal="center"/>
      <protection locked="0"/>
    </xf>
    <xf numFmtId="178" fontId="3" fillId="0" borderId="21" xfId="0" applyNumberFormat="1" applyFont="1" applyFill="1" applyBorder="1" applyAlignment="1" applyProtection="1">
      <alignment horizontal="center"/>
      <protection locked="0"/>
    </xf>
    <xf numFmtId="178" fontId="3" fillId="0" borderId="26" xfId="0" applyNumberFormat="1" applyFont="1" applyFill="1" applyBorder="1" applyAlignment="1" applyProtection="1">
      <alignment horizontal="center"/>
      <protection locked="0"/>
    </xf>
    <xf numFmtId="0" fontId="7" fillId="0" borderId="20" xfId="0" applyFont="1" applyFill="1" applyBorder="1" applyAlignment="1">
      <alignment horizontal="center" vertical="center"/>
    </xf>
    <xf numFmtId="178" fontId="3" fillId="0" borderId="23" xfId="0" applyNumberFormat="1" applyFont="1" applyFill="1" applyBorder="1" applyAlignment="1" applyProtection="1">
      <alignment horizontal="center"/>
      <protection locked="0"/>
    </xf>
    <xf numFmtId="178" fontId="3" fillId="0" borderId="39" xfId="0" applyNumberFormat="1" applyFont="1" applyFill="1" applyBorder="1" applyAlignment="1" applyProtection="1">
      <alignment horizontal="center"/>
      <protection locked="0"/>
    </xf>
    <xf numFmtId="0" fontId="0" fillId="0" borderId="10" xfId="0" applyFont="1" applyFill="1" applyBorder="1" applyAlignment="1">
      <alignment horizontal="center" vertical="center"/>
    </xf>
    <xf numFmtId="0" fontId="7" fillId="0" borderId="20" xfId="0" applyFont="1" applyFill="1" applyBorder="1" applyAlignment="1">
      <alignment horizontal="center" vertical="center" wrapText="1"/>
    </xf>
    <xf numFmtId="178" fontId="3" fillId="0" borderId="11" xfId="0" applyNumberFormat="1" applyFont="1" applyFill="1" applyBorder="1" applyAlignment="1" applyProtection="1">
      <alignment horizontal="center"/>
      <protection locked="0"/>
    </xf>
    <xf numFmtId="178" fontId="3" fillId="0" borderId="12" xfId="0" applyNumberFormat="1" applyFont="1" applyFill="1" applyBorder="1" applyAlignment="1" applyProtection="1">
      <alignment horizontal="center"/>
      <protection locked="0"/>
    </xf>
    <xf numFmtId="0" fontId="7" fillId="0" borderId="0" xfId="0" applyFont="1" applyAlignment="1">
      <alignment horizontal="left" vertical="center" wrapText="1"/>
    </xf>
    <xf numFmtId="0" fontId="7" fillId="0" borderId="43" xfId="0" applyFont="1" applyFill="1" applyBorder="1" applyAlignment="1">
      <alignment horizontal="center"/>
    </xf>
    <xf numFmtId="0" fontId="7" fillId="0" borderId="12" xfId="0" applyFont="1" applyFill="1" applyBorder="1" applyAlignment="1">
      <alignment horizontal="center"/>
    </xf>
    <xf numFmtId="0" fontId="0" fillId="0" borderId="21" xfId="0" applyFont="1" applyFill="1" applyBorder="1" applyAlignment="1">
      <alignment horizontal="center" wrapText="1" shrinkToFit="1"/>
    </xf>
    <xf numFmtId="0" fontId="0" fillId="0" borderId="19" xfId="0" applyFont="1" applyFill="1" applyBorder="1" applyAlignment="1">
      <alignment horizontal="center" wrapText="1" shrinkToFit="1"/>
    </xf>
    <xf numFmtId="0" fontId="0" fillId="0" borderId="26" xfId="0" applyFont="1" applyFill="1" applyBorder="1" applyAlignment="1">
      <alignment horizontal="center" wrapText="1" shrinkToFit="1"/>
    </xf>
    <xf numFmtId="0" fontId="7" fillId="0" borderId="4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6" xfId="0" applyFont="1" applyFill="1" applyBorder="1" applyAlignment="1">
      <alignment horizontal="center" vertical="center"/>
    </xf>
    <xf numFmtId="178" fontId="3" fillId="0" borderId="17" xfId="0" applyNumberFormat="1" applyFont="1" applyFill="1" applyBorder="1" applyAlignment="1">
      <alignment horizontal="center" shrinkToFit="1"/>
    </xf>
    <xf numFmtId="178" fontId="3" fillId="0" borderId="16" xfId="0" applyNumberFormat="1" applyFont="1" applyFill="1" applyBorder="1" applyAlignment="1">
      <alignment horizontal="center" shrinkToFit="1"/>
    </xf>
    <xf numFmtId="179" fontId="7" fillId="0" borderId="25" xfId="1" applyNumberFormat="1" applyFont="1" applyFill="1" applyBorder="1" applyAlignment="1">
      <alignment horizontal="left" vertical="top" shrinkToFit="1"/>
    </xf>
  </cellXfs>
  <cellStyles count="2">
    <cellStyle name="桁区切り" xfId="1" builtinId="6"/>
    <cellStyle name="標準"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13</xdr:col>
      <xdr:colOff>222250</xdr:colOff>
      <xdr:row>4</xdr:row>
      <xdr:rowOff>269875</xdr:rowOff>
    </xdr:from>
    <xdr:to>
      <xdr:col>15</xdr:col>
      <xdr:colOff>260350</xdr:colOff>
      <xdr:row>7</xdr:row>
      <xdr:rowOff>254000</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7000875" y="1809750"/>
          <a:ext cx="1101725" cy="8413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400"/>
            </a:lnSpc>
          </a:pPr>
          <a:r>
            <a:rPr kumimoji="1" lang="ja-JP" altLang="en-US" sz="1200">
              <a:solidFill>
                <a:sysClr val="windowText" lastClr="000000"/>
              </a:solidFill>
              <a:latin typeface="ＭＳ 明朝" pitchFamily="17" charset="-128"/>
              <a:ea typeface="ＭＳ 明朝" pitchFamily="17" charset="-128"/>
            </a:rPr>
            <a:t>ｍｇ</a:t>
          </a:r>
          <a:endParaRPr kumimoji="1" lang="en-US" altLang="ja-JP" sz="1200">
            <a:solidFill>
              <a:sysClr val="windowText" lastClr="000000"/>
            </a:solidFill>
            <a:latin typeface="ＭＳ 明朝" pitchFamily="17" charset="-128"/>
            <a:ea typeface="ＭＳ 明朝" pitchFamily="17" charset="-128"/>
          </a:endParaRPr>
        </a:p>
        <a:p>
          <a:pPr algn="ctr">
            <a:lnSpc>
              <a:spcPts val="1300"/>
            </a:lnSpc>
          </a:pPr>
          <a:r>
            <a:rPr kumimoji="1" lang="en-US" altLang="ja-JP" sz="1200">
              <a:solidFill>
                <a:sysClr val="windowText" lastClr="000000"/>
              </a:solidFill>
              <a:latin typeface="ＭＳ 明朝" pitchFamily="17" charset="-128"/>
              <a:ea typeface="ＭＳ 明朝" pitchFamily="17" charset="-128"/>
            </a:rPr>
            <a:t>(</a:t>
          </a:r>
          <a:r>
            <a:rPr kumimoji="1" lang="ja-JP" altLang="en-US" sz="1200">
              <a:solidFill>
                <a:sysClr val="windowText" lastClr="000000"/>
              </a:solidFill>
              <a:latin typeface="ＭＳ 明朝" pitchFamily="17" charset="-128"/>
              <a:ea typeface="ＭＳ 明朝" pitchFamily="17" charset="-128"/>
            </a:rPr>
            <a:t>ｇ</a:t>
          </a:r>
          <a:r>
            <a:rPr kumimoji="1" lang="en-US" altLang="ja-JP" sz="1200">
              <a:solidFill>
                <a:sysClr val="windowText" lastClr="000000"/>
              </a:solidFill>
              <a:latin typeface="ＭＳ 明朝" pitchFamily="17" charset="-128"/>
              <a:ea typeface="ＭＳ 明朝" pitchFamily="17" charset="-128"/>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9"/>
  <sheetViews>
    <sheetView tabSelected="1" view="pageBreakPreview" zoomScale="58" zoomScaleNormal="60" zoomScaleSheetLayoutView="58" zoomScalePageLayoutView="47" workbookViewId="0">
      <selection activeCell="AA1" sqref="AA1"/>
    </sheetView>
  </sheetViews>
  <sheetFormatPr defaultColWidth="9.140625" defaultRowHeight="17.25" x14ac:dyDescent="0.2"/>
  <cols>
    <col min="1" max="1" width="9.140625" style="37" customWidth="1"/>
    <col min="2" max="2" width="16.5703125" style="37" customWidth="1"/>
    <col min="3" max="3" width="8.85546875" style="37" customWidth="1"/>
    <col min="4" max="4" width="6.28515625" style="37" customWidth="1"/>
    <col min="5" max="5" width="4.140625" style="37" customWidth="1"/>
    <col min="6" max="6" width="18.85546875" style="37" customWidth="1"/>
    <col min="7" max="7" width="18" style="37" customWidth="1"/>
    <col min="8" max="8" width="0.28515625" style="66" hidden="1" customWidth="1"/>
    <col min="9" max="9" width="4.7109375" style="37" hidden="1" customWidth="1"/>
    <col min="10" max="10" width="0.140625" style="37" hidden="1" customWidth="1"/>
    <col min="11" max="11" width="9.7109375" style="170" customWidth="1"/>
    <col min="12" max="12" width="3.7109375" style="179" customWidth="1"/>
    <col min="13" max="13" width="9.42578125" style="37" customWidth="1"/>
    <col min="14" max="14" width="4.140625" style="37" customWidth="1"/>
    <col min="15" max="15" width="11.85546875" style="37" customWidth="1"/>
    <col min="16" max="16" width="4.140625" style="37" customWidth="1"/>
    <col min="17" max="17" width="18.140625" style="37" customWidth="1"/>
    <col min="18" max="18" width="18.140625" style="40" customWidth="1"/>
    <col min="19" max="19" width="18.140625" style="41" customWidth="1"/>
    <col min="20" max="20" width="18.85546875" style="40" customWidth="1"/>
    <col min="21" max="21" width="2.140625" style="40" hidden="1" customWidth="1"/>
    <col min="22" max="22" width="18" style="41" customWidth="1"/>
    <col min="23" max="23" width="8.42578125" style="40" hidden="1" customWidth="1"/>
    <col min="24" max="24" width="18.140625" style="41" customWidth="1"/>
    <col min="25" max="25" width="18.140625" style="40" customWidth="1"/>
    <col min="26" max="26" width="18" style="40" customWidth="1"/>
    <col min="27" max="27" width="8.85546875" style="37" customWidth="1"/>
    <col min="28" max="16384" width="9.140625" style="37"/>
  </cols>
  <sheetData>
    <row r="1" spans="1:26" ht="32.25" customHeight="1" x14ac:dyDescent="0.15">
      <c r="A1" s="204" t="s">
        <v>61</v>
      </c>
      <c r="B1" s="204"/>
      <c r="C1" s="204"/>
      <c r="D1" s="204"/>
      <c r="E1" s="204"/>
      <c r="F1" s="204"/>
      <c r="G1" s="204"/>
      <c r="H1" s="204"/>
      <c r="I1" s="204"/>
      <c r="J1" s="204"/>
      <c r="K1" s="204"/>
      <c r="L1" s="204"/>
      <c r="M1" s="204"/>
      <c r="N1" s="204"/>
      <c r="O1" s="204"/>
      <c r="P1" s="204"/>
      <c r="Q1" s="204"/>
      <c r="R1" s="204"/>
      <c r="S1" s="205"/>
      <c r="T1" s="205"/>
      <c r="U1" s="205"/>
      <c r="V1" s="205"/>
      <c r="W1" s="205"/>
      <c r="X1" s="205"/>
      <c r="Y1" s="205"/>
      <c r="Z1" s="205"/>
    </row>
    <row r="2" spans="1:26" ht="24.75" customHeight="1" thickBot="1" x14ac:dyDescent="0.3">
      <c r="A2" s="2"/>
      <c r="B2" s="67"/>
      <c r="C2" s="2"/>
      <c r="D2" s="2"/>
      <c r="E2" s="2"/>
      <c r="F2" s="2"/>
      <c r="G2" s="2"/>
      <c r="H2" s="63"/>
      <c r="I2" s="2"/>
      <c r="J2" s="2"/>
      <c r="K2" s="159"/>
      <c r="L2" s="55"/>
      <c r="M2" s="56"/>
      <c r="N2" s="2"/>
      <c r="O2" s="2"/>
      <c r="P2" s="2"/>
      <c r="Q2" s="2"/>
      <c r="R2" s="3"/>
      <c r="S2" s="15"/>
      <c r="T2" s="3"/>
      <c r="U2" s="3"/>
      <c r="V2" s="15"/>
      <c r="W2" s="3"/>
      <c r="X2" s="15"/>
      <c r="Y2" s="3"/>
      <c r="Z2" s="3"/>
    </row>
    <row r="3" spans="1:26" ht="38.25" customHeight="1" thickBot="1" x14ac:dyDescent="0.3">
      <c r="A3" s="4"/>
      <c r="B3" s="38"/>
      <c r="C3" s="38"/>
      <c r="D3" s="39"/>
      <c r="E3" s="39"/>
      <c r="F3" s="39"/>
      <c r="G3" s="39"/>
      <c r="H3" s="64"/>
      <c r="I3" s="2"/>
      <c r="J3" s="2"/>
      <c r="K3" s="159"/>
      <c r="L3" s="55"/>
      <c r="M3" s="56"/>
      <c r="N3" s="2"/>
      <c r="O3" s="2"/>
      <c r="P3" s="2"/>
      <c r="Q3" s="2"/>
      <c r="R3" s="3"/>
      <c r="S3" s="206" t="s">
        <v>22</v>
      </c>
      <c r="T3" s="207"/>
      <c r="U3" s="29"/>
      <c r="V3" s="220"/>
      <c r="W3" s="221"/>
      <c r="X3" s="221"/>
      <c r="Y3" s="221"/>
      <c r="Z3" s="222"/>
    </row>
    <row r="4" spans="1:26" ht="25.5" customHeight="1" thickBot="1" x14ac:dyDescent="0.3">
      <c r="A4" s="4"/>
      <c r="B4" s="38"/>
      <c r="C4" s="38"/>
      <c r="D4" s="1"/>
      <c r="E4" s="1"/>
      <c r="F4" s="1"/>
      <c r="G4" s="1"/>
      <c r="H4" s="63"/>
      <c r="I4" s="2"/>
      <c r="J4" s="2"/>
      <c r="K4" s="159"/>
      <c r="L4" s="55"/>
      <c r="M4" s="56"/>
      <c r="N4" s="2"/>
      <c r="O4" s="2"/>
      <c r="P4" s="2"/>
      <c r="Q4" s="2"/>
      <c r="R4" s="3"/>
      <c r="S4" s="15"/>
    </row>
    <row r="5" spans="1:26" ht="22.5" customHeight="1" x14ac:dyDescent="0.15">
      <c r="A5" s="214" t="s">
        <v>1</v>
      </c>
      <c r="B5" s="217" t="s">
        <v>2</v>
      </c>
      <c r="C5" s="229" t="s">
        <v>23</v>
      </c>
      <c r="D5" s="240" t="s">
        <v>3</v>
      </c>
      <c r="E5" s="241"/>
      <c r="F5" s="5" t="s">
        <v>4</v>
      </c>
      <c r="G5" s="6" t="s">
        <v>13</v>
      </c>
      <c r="H5" s="208"/>
      <c r="I5" s="209"/>
      <c r="J5" s="210"/>
      <c r="K5" s="202" t="s">
        <v>18</v>
      </c>
      <c r="L5" s="203"/>
      <c r="M5" s="203"/>
      <c r="N5" s="223" t="s">
        <v>36</v>
      </c>
      <c r="O5" s="224"/>
      <c r="P5" s="225"/>
      <c r="Q5" s="199" t="s">
        <v>35</v>
      </c>
      <c r="R5" s="199" t="s">
        <v>19</v>
      </c>
      <c r="S5" s="16" t="s">
        <v>14</v>
      </c>
      <c r="T5" s="199" t="s">
        <v>15</v>
      </c>
      <c r="U5" s="198"/>
      <c r="V5" s="16" t="s">
        <v>20</v>
      </c>
      <c r="W5" s="198"/>
      <c r="X5" s="16" t="s">
        <v>21</v>
      </c>
      <c r="Y5" s="199" t="s">
        <v>16</v>
      </c>
      <c r="Z5" s="26" t="s">
        <v>17</v>
      </c>
    </row>
    <row r="6" spans="1:26" ht="22.5" customHeight="1" x14ac:dyDescent="0.15">
      <c r="A6" s="215"/>
      <c r="B6" s="218"/>
      <c r="C6" s="230"/>
      <c r="D6" s="242"/>
      <c r="E6" s="243"/>
      <c r="F6" s="11"/>
      <c r="G6" s="12"/>
      <c r="H6" s="65"/>
      <c r="I6" s="62"/>
      <c r="J6" s="51"/>
      <c r="K6" s="160"/>
      <c r="L6" s="57"/>
      <c r="M6" s="58"/>
      <c r="N6" s="226" t="s">
        <v>34</v>
      </c>
      <c r="O6" s="227"/>
      <c r="P6" s="228"/>
      <c r="Q6" s="200"/>
      <c r="R6" s="200"/>
      <c r="S6" s="17"/>
      <c r="T6" s="13" t="s">
        <v>54</v>
      </c>
      <c r="U6" s="49"/>
      <c r="V6" s="17"/>
      <c r="W6" s="51"/>
      <c r="X6" s="17"/>
      <c r="Y6" s="200"/>
      <c r="Z6" s="27"/>
    </row>
    <row r="7" spans="1:26" ht="22.5" customHeight="1" x14ac:dyDescent="0.15">
      <c r="A7" s="215"/>
      <c r="B7" s="218"/>
      <c r="C7" s="230"/>
      <c r="D7" s="244" t="s">
        <v>0</v>
      </c>
      <c r="E7" s="245"/>
      <c r="F7" s="7" t="s">
        <v>5</v>
      </c>
      <c r="G7" s="47" t="s">
        <v>43</v>
      </c>
      <c r="H7" s="232"/>
      <c r="I7" s="233"/>
      <c r="J7" s="234"/>
      <c r="K7" s="235" t="s">
        <v>6</v>
      </c>
      <c r="L7" s="236"/>
      <c r="M7" s="237"/>
      <c r="N7" s="34"/>
      <c r="O7" s="47"/>
      <c r="P7" s="44"/>
      <c r="Q7" s="48" t="s">
        <v>7</v>
      </c>
      <c r="R7" s="48" t="s">
        <v>7</v>
      </c>
      <c r="S7" s="18" t="s">
        <v>7</v>
      </c>
      <c r="T7" s="48" t="s">
        <v>55</v>
      </c>
      <c r="U7" s="201"/>
      <c r="V7" s="18" t="s">
        <v>7</v>
      </c>
      <c r="W7" s="201"/>
      <c r="X7" s="18" t="s">
        <v>7</v>
      </c>
      <c r="Y7" s="48" t="s">
        <v>7</v>
      </c>
      <c r="Z7" s="28" t="s">
        <v>43</v>
      </c>
    </row>
    <row r="8" spans="1:26" s="10" customFormat="1" ht="29.25" customHeight="1" thickBot="1" x14ac:dyDescent="0.25">
      <c r="A8" s="216"/>
      <c r="B8" s="219"/>
      <c r="C8" s="231"/>
      <c r="D8" s="42"/>
      <c r="E8" s="20"/>
      <c r="F8" s="31" t="s">
        <v>30</v>
      </c>
      <c r="G8" s="8" t="s">
        <v>24</v>
      </c>
      <c r="H8" s="211"/>
      <c r="I8" s="212"/>
      <c r="J8" s="213"/>
      <c r="K8" s="238" t="s">
        <v>25</v>
      </c>
      <c r="L8" s="239"/>
      <c r="M8" s="239"/>
      <c r="N8" s="43"/>
      <c r="O8" s="35" t="s">
        <v>25</v>
      </c>
      <c r="P8" s="36"/>
      <c r="Q8" s="36" t="s">
        <v>25</v>
      </c>
      <c r="R8" s="19" t="s">
        <v>24</v>
      </c>
      <c r="S8" s="19" t="s">
        <v>24</v>
      </c>
      <c r="T8" s="8" t="s">
        <v>24</v>
      </c>
      <c r="U8" s="50"/>
      <c r="V8" s="19" t="s">
        <v>24</v>
      </c>
      <c r="W8" s="50"/>
      <c r="X8" s="19" t="s">
        <v>24</v>
      </c>
      <c r="Y8" s="8" t="s">
        <v>24</v>
      </c>
      <c r="Z8" s="9" t="s">
        <v>25</v>
      </c>
    </row>
    <row r="9" spans="1:26" ht="24.75" customHeight="1" x14ac:dyDescent="0.15">
      <c r="A9" s="68"/>
      <c r="B9" s="246" t="s">
        <v>44</v>
      </c>
      <c r="C9" s="248" t="s">
        <v>45</v>
      </c>
      <c r="D9" s="250"/>
      <c r="E9" s="251"/>
      <c r="F9" s="69">
        <v>2500</v>
      </c>
      <c r="G9" s="69">
        <v>65</v>
      </c>
      <c r="H9" s="70">
        <f>F9*0.2/9</f>
        <v>55.555555555555557</v>
      </c>
      <c r="I9" s="71" t="s">
        <v>46</v>
      </c>
      <c r="J9" s="72">
        <f>F9*0.3/9</f>
        <v>83.333333333333329</v>
      </c>
      <c r="K9" s="166">
        <v>55</v>
      </c>
      <c r="L9" s="183" t="s">
        <v>33</v>
      </c>
      <c r="M9" s="73">
        <v>85</v>
      </c>
      <c r="N9" s="74" t="s">
        <v>41</v>
      </c>
      <c r="O9" s="75">
        <v>7.5</v>
      </c>
      <c r="P9" s="76" t="s">
        <v>42</v>
      </c>
      <c r="Q9" s="77">
        <v>3000</v>
      </c>
      <c r="R9" s="69">
        <v>800</v>
      </c>
      <c r="S9" s="78">
        <v>9</v>
      </c>
      <c r="T9" s="69">
        <v>900</v>
      </c>
      <c r="U9" s="52">
        <f>0.42*F9/1000</f>
        <v>1.05</v>
      </c>
      <c r="V9" s="78">
        <v>1.1000000000000001</v>
      </c>
      <c r="W9" s="52">
        <f>0.6*F9/1000</f>
        <v>1.5</v>
      </c>
      <c r="X9" s="78">
        <v>1.5</v>
      </c>
      <c r="Y9" s="69">
        <v>100</v>
      </c>
      <c r="Z9" s="79">
        <v>19</v>
      </c>
    </row>
    <row r="10" spans="1:26" ht="24.75" customHeight="1" x14ac:dyDescent="0.2">
      <c r="A10" s="80"/>
      <c r="B10" s="247"/>
      <c r="C10" s="249"/>
      <c r="D10" s="252"/>
      <c r="E10" s="253"/>
      <c r="F10" s="81">
        <f>D9*F9</f>
        <v>0</v>
      </c>
      <c r="G10" s="82"/>
      <c r="H10" s="83">
        <f>H9*D9</f>
        <v>0</v>
      </c>
      <c r="I10" s="84" t="s">
        <v>46</v>
      </c>
      <c r="J10" s="85">
        <f>J9*D9</f>
        <v>0</v>
      </c>
      <c r="K10" s="162">
        <f>D9*K9</f>
        <v>0</v>
      </c>
      <c r="L10" s="181" t="s">
        <v>33</v>
      </c>
      <c r="M10" s="112">
        <f>D9*M9</f>
        <v>0</v>
      </c>
      <c r="N10" s="86"/>
      <c r="O10" s="87"/>
      <c r="P10" s="88"/>
      <c r="Q10" s="88"/>
      <c r="R10" s="89"/>
      <c r="S10" s="45"/>
      <c r="T10" s="89"/>
      <c r="U10" s="53"/>
      <c r="V10" s="21">
        <f>D9*V9</f>
        <v>0</v>
      </c>
      <c r="W10" s="53"/>
      <c r="X10" s="21">
        <f>D9*X9</f>
        <v>0</v>
      </c>
      <c r="Y10" s="89"/>
      <c r="Z10" s="90"/>
    </row>
    <row r="11" spans="1:26" ht="24.75" customHeight="1" x14ac:dyDescent="0.2">
      <c r="A11" s="80"/>
      <c r="B11" s="247"/>
      <c r="C11" s="254" t="s">
        <v>8</v>
      </c>
      <c r="D11" s="255"/>
      <c r="E11" s="256"/>
      <c r="F11" s="91">
        <v>2850</v>
      </c>
      <c r="G11" s="89"/>
      <c r="H11" s="92">
        <f>F11*0.2/9</f>
        <v>63.333333333333336</v>
      </c>
      <c r="I11" s="93" t="s">
        <v>46</v>
      </c>
      <c r="J11" s="94">
        <f>F11*0.3/9</f>
        <v>95</v>
      </c>
      <c r="K11" s="163">
        <v>65</v>
      </c>
      <c r="L11" s="184" t="s">
        <v>33</v>
      </c>
      <c r="M11" s="95">
        <v>95</v>
      </c>
      <c r="N11" s="96"/>
      <c r="O11" s="97"/>
      <c r="P11" s="98"/>
      <c r="Q11" s="98"/>
      <c r="R11" s="99"/>
      <c r="S11" s="100"/>
      <c r="T11" s="99"/>
      <c r="U11" s="101">
        <f>0.42*F11/1000</f>
        <v>1.1970000000000001</v>
      </c>
      <c r="V11" s="46">
        <v>1.2</v>
      </c>
      <c r="W11" s="53">
        <f>0.6*F11/1000</f>
        <v>1.71</v>
      </c>
      <c r="X11" s="46">
        <v>1.7</v>
      </c>
      <c r="Y11" s="99"/>
      <c r="Z11" s="90"/>
    </row>
    <row r="12" spans="1:26" ht="24.75" customHeight="1" x14ac:dyDescent="0.2">
      <c r="A12" s="80"/>
      <c r="B12" s="247"/>
      <c r="C12" s="249"/>
      <c r="D12" s="252"/>
      <c r="E12" s="253"/>
      <c r="F12" s="81">
        <f>D11*F11</f>
        <v>0</v>
      </c>
      <c r="G12" s="82"/>
      <c r="H12" s="83">
        <f>H11*D11</f>
        <v>0</v>
      </c>
      <c r="I12" s="84" t="s">
        <v>46</v>
      </c>
      <c r="J12" s="85">
        <f>J11*D11</f>
        <v>0</v>
      </c>
      <c r="K12" s="162">
        <f>D11*K11</f>
        <v>0</v>
      </c>
      <c r="L12" s="181" t="s">
        <v>33</v>
      </c>
      <c r="M12" s="112">
        <f>D11*M11</f>
        <v>0</v>
      </c>
      <c r="N12" s="86"/>
      <c r="O12" s="87"/>
      <c r="P12" s="88"/>
      <c r="Q12" s="88"/>
      <c r="R12" s="99"/>
      <c r="S12" s="100"/>
      <c r="T12" s="99"/>
      <c r="U12" s="101"/>
      <c r="V12" s="21">
        <f>D11*V11</f>
        <v>0</v>
      </c>
      <c r="W12" s="54"/>
      <c r="X12" s="21">
        <f>D11*X11</f>
        <v>0</v>
      </c>
      <c r="Y12" s="99"/>
      <c r="Z12" s="90"/>
    </row>
    <row r="13" spans="1:26" ht="24.75" customHeight="1" x14ac:dyDescent="0.2">
      <c r="A13" s="80"/>
      <c r="B13" s="247"/>
      <c r="C13" s="254" t="s">
        <v>9</v>
      </c>
      <c r="D13" s="255"/>
      <c r="E13" s="256"/>
      <c r="F13" s="91">
        <v>3150</v>
      </c>
      <c r="G13" s="89"/>
      <c r="H13" s="92">
        <f>F13*0.2/9</f>
        <v>70</v>
      </c>
      <c r="I13" s="93" t="s">
        <v>46</v>
      </c>
      <c r="J13" s="94">
        <f>F13*0.3/9</f>
        <v>105</v>
      </c>
      <c r="K13" s="161">
        <v>70</v>
      </c>
      <c r="L13" s="185" t="s">
        <v>33</v>
      </c>
      <c r="M13" s="102">
        <v>105</v>
      </c>
      <c r="N13" s="96"/>
      <c r="O13" s="97"/>
      <c r="P13" s="98"/>
      <c r="Q13" s="98"/>
      <c r="R13" s="99"/>
      <c r="S13" s="100"/>
      <c r="T13" s="99"/>
      <c r="U13" s="101">
        <f>0.42*F13/1000</f>
        <v>1.323</v>
      </c>
      <c r="V13" s="45">
        <v>1.3</v>
      </c>
      <c r="W13" s="53">
        <f>0.6*F13/1000</f>
        <v>1.89</v>
      </c>
      <c r="X13" s="45">
        <v>1.87</v>
      </c>
      <c r="Y13" s="99"/>
      <c r="Z13" s="90"/>
    </row>
    <row r="14" spans="1:26" ht="24.75" customHeight="1" x14ac:dyDescent="0.2">
      <c r="A14" s="80"/>
      <c r="B14" s="247"/>
      <c r="C14" s="257"/>
      <c r="D14" s="252"/>
      <c r="E14" s="253"/>
      <c r="F14" s="81">
        <f>D13*F13</f>
        <v>0</v>
      </c>
      <c r="G14" s="81">
        <f>SUM($D9:$D14)*G9</f>
        <v>0</v>
      </c>
      <c r="H14" s="83">
        <f>H13*D13</f>
        <v>0</v>
      </c>
      <c r="I14" s="84" t="s">
        <v>46</v>
      </c>
      <c r="J14" s="85">
        <f>J13*D13</f>
        <v>0</v>
      </c>
      <c r="K14" s="164">
        <f>D13*K13</f>
        <v>0</v>
      </c>
      <c r="L14" s="180" t="s">
        <v>33</v>
      </c>
      <c r="M14" s="112">
        <f>D13*M13</f>
        <v>0</v>
      </c>
      <c r="N14" s="103"/>
      <c r="O14" s="104">
        <f>SUM($D9:$D14)*O9</f>
        <v>0</v>
      </c>
      <c r="P14" s="105"/>
      <c r="Q14" s="105">
        <f>SUM($D9:$D14)*Q9</f>
        <v>0</v>
      </c>
      <c r="R14" s="81">
        <f>SUM($D9:$D14)*R9</f>
        <v>0</v>
      </c>
      <c r="S14" s="21">
        <f>SUM($D9:$D14)*S9</f>
        <v>0</v>
      </c>
      <c r="T14" s="81">
        <f>SUM($D9:$D14)*T9</f>
        <v>0</v>
      </c>
      <c r="U14" s="101"/>
      <c r="V14" s="21">
        <f>D13*V13</f>
        <v>0</v>
      </c>
      <c r="W14" s="54"/>
      <c r="X14" s="21">
        <f>D13*X13</f>
        <v>0</v>
      </c>
      <c r="Y14" s="81">
        <f>SUM($D9:$D14)*Y9</f>
        <v>0</v>
      </c>
      <c r="Z14" s="106">
        <f>SUM($D9:$D14)*Z9</f>
        <v>0</v>
      </c>
    </row>
    <row r="15" spans="1:26" ht="24.75" customHeight="1" x14ac:dyDescent="0.15">
      <c r="A15" s="80"/>
      <c r="B15" s="258" t="s">
        <v>47</v>
      </c>
      <c r="C15" s="254" t="s">
        <v>45</v>
      </c>
      <c r="D15" s="255"/>
      <c r="E15" s="256"/>
      <c r="F15" s="91">
        <v>2250</v>
      </c>
      <c r="G15" s="91">
        <v>65</v>
      </c>
      <c r="H15" s="92">
        <f>F15*0.2/9</f>
        <v>50</v>
      </c>
      <c r="I15" s="93" t="s">
        <v>46</v>
      </c>
      <c r="J15" s="94">
        <f>F15*0.3/9</f>
        <v>75</v>
      </c>
      <c r="K15" s="165">
        <v>50</v>
      </c>
      <c r="L15" s="182" t="s">
        <v>33</v>
      </c>
      <c r="M15" s="107">
        <v>75</v>
      </c>
      <c r="N15" s="96" t="s">
        <v>38</v>
      </c>
      <c r="O15" s="108">
        <v>7.5</v>
      </c>
      <c r="P15" s="98" t="s">
        <v>39</v>
      </c>
      <c r="Q15" s="109">
        <v>3000</v>
      </c>
      <c r="R15" s="110">
        <v>800</v>
      </c>
      <c r="S15" s="46">
        <v>7</v>
      </c>
      <c r="T15" s="91">
        <v>850</v>
      </c>
      <c r="U15" s="53">
        <f>0.42*F15/1000</f>
        <v>0.94499999999999995</v>
      </c>
      <c r="V15" s="46">
        <v>1</v>
      </c>
      <c r="W15" s="53">
        <f>0.6*F15/1000</f>
        <v>1.35</v>
      </c>
      <c r="X15" s="46">
        <v>1.4</v>
      </c>
      <c r="Y15" s="91">
        <v>100</v>
      </c>
      <c r="Z15" s="111">
        <v>20</v>
      </c>
    </row>
    <row r="16" spans="1:26" ht="24.75" customHeight="1" x14ac:dyDescent="0.2">
      <c r="A16" s="80"/>
      <c r="B16" s="247"/>
      <c r="C16" s="249"/>
      <c r="D16" s="252"/>
      <c r="E16" s="253"/>
      <c r="F16" s="81">
        <f>D15*F15</f>
        <v>0</v>
      </c>
      <c r="G16" s="82"/>
      <c r="H16" s="83">
        <f>H15*D15</f>
        <v>0</v>
      </c>
      <c r="I16" s="84" t="s">
        <v>46</v>
      </c>
      <c r="J16" s="85">
        <f>J15*D15</f>
        <v>0</v>
      </c>
      <c r="K16" s="162">
        <f>D15*K15</f>
        <v>0</v>
      </c>
      <c r="L16" s="181" t="s">
        <v>33</v>
      </c>
      <c r="M16" s="112">
        <f>D15*M15</f>
        <v>0</v>
      </c>
      <c r="N16" s="86"/>
      <c r="O16" s="87"/>
      <c r="P16" s="88"/>
      <c r="Q16" s="24"/>
      <c r="R16" s="96"/>
      <c r="S16" s="113"/>
      <c r="T16" s="89"/>
      <c r="U16" s="101"/>
      <c r="V16" s="21">
        <f>D15*V15</f>
        <v>0</v>
      </c>
      <c r="W16" s="54"/>
      <c r="X16" s="21">
        <f>D15*X15</f>
        <v>0</v>
      </c>
      <c r="Y16" s="89"/>
      <c r="Z16" s="90"/>
    </row>
    <row r="17" spans="1:26" ht="24.75" customHeight="1" x14ac:dyDescent="0.2">
      <c r="A17" s="80"/>
      <c r="B17" s="247"/>
      <c r="C17" s="254" t="s">
        <v>8</v>
      </c>
      <c r="D17" s="255"/>
      <c r="E17" s="256"/>
      <c r="F17" s="91">
        <v>2600</v>
      </c>
      <c r="G17" s="89"/>
      <c r="H17" s="92">
        <f>F17*0.2/9</f>
        <v>57.777777777777779</v>
      </c>
      <c r="I17" s="93" t="s">
        <v>46</v>
      </c>
      <c r="J17" s="94">
        <f>F17*0.3/9</f>
        <v>86.666666666666671</v>
      </c>
      <c r="K17" s="164">
        <v>60</v>
      </c>
      <c r="L17" s="180" t="s">
        <v>33</v>
      </c>
      <c r="M17" s="114">
        <v>85</v>
      </c>
      <c r="N17" s="96"/>
      <c r="O17" s="97"/>
      <c r="P17" s="98"/>
      <c r="Q17" s="109"/>
      <c r="R17" s="115"/>
      <c r="S17" s="100"/>
      <c r="T17" s="99"/>
      <c r="U17" s="101">
        <f>0.42*F17/1000</f>
        <v>1.0920000000000001</v>
      </c>
      <c r="V17" s="45">
        <v>1.1000000000000001</v>
      </c>
      <c r="W17" s="53">
        <f>0.6*F17/1000</f>
        <v>1.56</v>
      </c>
      <c r="X17" s="45">
        <v>1.6</v>
      </c>
      <c r="Y17" s="99"/>
      <c r="Z17" s="90"/>
    </row>
    <row r="18" spans="1:26" ht="24.75" customHeight="1" x14ac:dyDescent="0.2">
      <c r="A18" s="80"/>
      <c r="B18" s="247"/>
      <c r="C18" s="249"/>
      <c r="D18" s="252"/>
      <c r="E18" s="253"/>
      <c r="F18" s="81">
        <f>D17*F17</f>
        <v>0</v>
      </c>
      <c r="G18" s="82"/>
      <c r="H18" s="83">
        <f>H17*D17</f>
        <v>0</v>
      </c>
      <c r="I18" s="84" t="s">
        <v>46</v>
      </c>
      <c r="J18" s="85">
        <f>J17*D17</f>
        <v>0</v>
      </c>
      <c r="K18" s="162">
        <f>D17*K17</f>
        <v>0</v>
      </c>
      <c r="L18" s="181" t="s">
        <v>33</v>
      </c>
      <c r="M18" s="112">
        <f>D17*M17</f>
        <v>0</v>
      </c>
      <c r="N18" s="86"/>
      <c r="O18" s="87"/>
      <c r="P18" s="88"/>
      <c r="Q18" s="24"/>
      <c r="R18" s="115"/>
      <c r="S18" s="100"/>
      <c r="T18" s="99"/>
      <c r="U18" s="101"/>
      <c r="V18" s="21">
        <f>D17*V17</f>
        <v>0</v>
      </c>
      <c r="W18" s="54"/>
      <c r="X18" s="21">
        <f>D17*X17</f>
        <v>0</v>
      </c>
      <c r="Y18" s="99"/>
      <c r="Z18" s="90"/>
    </row>
    <row r="19" spans="1:26" ht="24.75" customHeight="1" x14ac:dyDescent="0.2">
      <c r="A19" s="80"/>
      <c r="B19" s="247"/>
      <c r="C19" s="254" t="s">
        <v>9</v>
      </c>
      <c r="D19" s="255"/>
      <c r="E19" s="256"/>
      <c r="F19" s="91">
        <v>3000</v>
      </c>
      <c r="G19" s="89"/>
      <c r="H19" s="92">
        <f>F19*0.2/9</f>
        <v>66.666666666666671</v>
      </c>
      <c r="I19" s="93" t="s">
        <v>46</v>
      </c>
      <c r="J19" s="94">
        <f>F19*0.3/9</f>
        <v>100</v>
      </c>
      <c r="K19" s="165">
        <v>65</v>
      </c>
      <c r="L19" s="180" t="s">
        <v>33</v>
      </c>
      <c r="M19" s="107">
        <v>100</v>
      </c>
      <c r="N19" s="96"/>
      <c r="O19" s="97"/>
      <c r="P19" s="98"/>
      <c r="Q19" s="109"/>
      <c r="R19" s="115"/>
      <c r="S19" s="100"/>
      <c r="T19" s="99"/>
      <c r="U19" s="101">
        <f>0.42*F19/1000</f>
        <v>1.26</v>
      </c>
      <c r="V19" s="46">
        <v>1.3</v>
      </c>
      <c r="W19" s="53">
        <f>0.6*F19/1000</f>
        <v>1.8</v>
      </c>
      <c r="X19" s="46">
        <v>1.84</v>
      </c>
      <c r="Y19" s="99"/>
      <c r="Z19" s="90"/>
    </row>
    <row r="20" spans="1:26" ht="24.75" customHeight="1" x14ac:dyDescent="0.2">
      <c r="A20" s="80"/>
      <c r="B20" s="247"/>
      <c r="C20" s="249"/>
      <c r="D20" s="252"/>
      <c r="E20" s="253"/>
      <c r="F20" s="81">
        <f>D19*F19</f>
        <v>0</v>
      </c>
      <c r="G20" s="81">
        <f>SUM($D15:$D20)*G15</f>
        <v>0</v>
      </c>
      <c r="H20" s="83">
        <f>H19*D19</f>
        <v>0</v>
      </c>
      <c r="I20" s="84" t="s">
        <v>46</v>
      </c>
      <c r="J20" s="85">
        <f>J19*D19</f>
        <v>0</v>
      </c>
      <c r="K20" s="162">
        <f>D19*K19</f>
        <v>0</v>
      </c>
      <c r="L20" s="181" t="s">
        <v>33</v>
      </c>
      <c r="M20" s="112">
        <f>D19*M19</f>
        <v>0</v>
      </c>
      <c r="N20" s="103"/>
      <c r="O20" s="104">
        <f>SUM($D15:$D20)*O15</f>
        <v>0</v>
      </c>
      <c r="P20" s="105"/>
      <c r="Q20" s="105">
        <f>SUM($D15:$D20)*Q15</f>
        <v>0</v>
      </c>
      <c r="R20" s="81">
        <f>SUM($D15:$D20)*R15</f>
        <v>0</v>
      </c>
      <c r="S20" s="21">
        <f>SUM($D15:$D20)*S15</f>
        <v>0</v>
      </c>
      <c r="T20" s="81">
        <f>SUM($D15:$D20)*T15</f>
        <v>0</v>
      </c>
      <c r="U20" s="101"/>
      <c r="V20" s="21">
        <f>D19*V19</f>
        <v>0</v>
      </c>
      <c r="W20" s="54"/>
      <c r="X20" s="21">
        <f>D19*X19</f>
        <v>0</v>
      </c>
      <c r="Y20" s="81">
        <f>SUM($D15:$D20)*Y15</f>
        <v>0</v>
      </c>
      <c r="Z20" s="106">
        <f>SUM($D15:$D20)*Z15</f>
        <v>0</v>
      </c>
    </row>
    <row r="21" spans="1:26" ht="24.75" customHeight="1" x14ac:dyDescent="0.15">
      <c r="A21" s="80"/>
      <c r="B21" s="258" t="s">
        <v>48</v>
      </c>
      <c r="C21" s="254" t="s">
        <v>45</v>
      </c>
      <c r="D21" s="255"/>
      <c r="E21" s="256"/>
      <c r="F21" s="91">
        <v>2350</v>
      </c>
      <c r="G21" s="91">
        <v>65</v>
      </c>
      <c r="H21" s="92">
        <f>F21*0.2/9</f>
        <v>52.222222222222221</v>
      </c>
      <c r="I21" s="116" t="s">
        <v>46</v>
      </c>
      <c r="J21" s="94">
        <f>F21*0.3/9</f>
        <v>78.333333333333329</v>
      </c>
      <c r="K21" s="164">
        <v>50</v>
      </c>
      <c r="L21" s="180" t="s">
        <v>33</v>
      </c>
      <c r="M21" s="114">
        <v>80</v>
      </c>
      <c r="N21" s="96" t="s">
        <v>38</v>
      </c>
      <c r="O21" s="108">
        <v>7.5</v>
      </c>
      <c r="P21" s="98" t="s">
        <v>39</v>
      </c>
      <c r="Q21" s="109">
        <v>3000</v>
      </c>
      <c r="R21" s="110">
        <v>750</v>
      </c>
      <c r="S21" s="46">
        <v>7.5</v>
      </c>
      <c r="T21" s="91">
        <v>900</v>
      </c>
      <c r="U21" s="53">
        <f>0.42*F21/1000</f>
        <v>0.98699999999999999</v>
      </c>
      <c r="V21" s="45">
        <v>1</v>
      </c>
      <c r="W21" s="53">
        <f>0.6*F21/1000</f>
        <v>1.41</v>
      </c>
      <c r="X21" s="45">
        <v>1.4</v>
      </c>
      <c r="Y21" s="89">
        <v>100</v>
      </c>
      <c r="Z21" s="111">
        <v>22</v>
      </c>
    </row>
    <row r="22" spans="1:26" ht="24.75" customHeight="1" x14ac:dyDescent="0.2">
      <c r="A22" s="80"/>
      <c r="B22" s="247"/>
      <c r="C22" s="249"/>
      <c r="D22" s="252"/>
      <c r="E22" s="253"/>
      <c r="F22" s="81">
        <f>D21*F21</f>
        <v>0</v>
      </c>
      <c r="G22" s="82"/>
      <c r="H22" s="83">
        <f>H21*D21</f>
        <v>0</v>
      </c>
      <c r="I22" s="84" t="s">
        <v>46</v>
      </c>
      <c r="J22" s="85">
        <f>J21*D21</f>
        <v>0</v>
      </c>
      <c r="K22" s="162">
        <f>D21*K21</f>
        <v>0</v>
      </c>
      <c r="L22" s="181" t="s">
        <v>33</v>
      </c>
      <c r="M22" s="112">
        <f>D21*M21</f>
        <v>0</v>
      </c>
      <c r="N22" s="86"/>
      <c r="O22" s="87"/>
      <c r="P22" s="88"/>
      <c r="Q22" s="24"/>
      <c r="R22" s="96"/>
      <c r="S22" s="113"/>
      <c r="T22" s="89"/>
      <c r="U22" s="101"/>
      <c r="V22" s="21">
        <f>D21*V21</f>
        <v>0</v>
      </c>
      <c r="W22" s="54"/>
      <c r="X22" s="21">
        <f>D21*X21</f>
        <v>0</v>
      </c>
      <c r="Y22" s="89"/>
      <c r="Z22" s="90"/>
    </row>
    <row r="23" spans="1:26" ht="24.75" customHeight="1" x14ac:dyDescent="0.2">
      <c r="A23" s="117" t="s">
        <v>10</v>
      </c>
      <c r="B23" s="247"/>
      <c r="C23" s="254" t="s">
        <v>8</v>
      </c>
      <c r="D23" s="255"/>
      <c r="E23" s="256"/>
      <c r="F23" s="91">
        <v>2750</v>
      </c>
      <c r="G23" s="89"/>
      <c r="H23" s="92">
        <f>F23*0.2/9</f>
        <v>61.111111111111114</v>
      </c>
      <c r="I23" s="116" t="s">
        <v>46</v>
      </c>
      <c r="J23" s="94">
        <f>F23*0.3/9</f>
        <v>91.666666666666671</v>
      </c>
      <c r="K23" s="165">
        <v>60</v>
      </c>
      <c r="L23" s="182" t="s">
        <v>33</v>
      </c>
      <c r="M23" s="107">
        <v>90</v>
      </c>
      <c r="N23" s="96"/>
      <c r="O23" s="97"/>
      <c r="P23" s="98"/>
      <c r="Q23" s="109"/>
      <c r="R23" s="115"/>
      <c r="S23" s="100"/>
      <c r="T23" s="99"/>
      <c r="U23" s="101">
        <f>0.42*F23/1000</f>
        <v>1.155</v>
      </c>
      <c r="V23" s="46">
        <v>1.2</v>
      </c>
      <c r="W23" s="53">
        <f>0.6*F23/1000</f>
        <v>1.65</v>
      </c>
      <c r="X23" s="46">
        <v>1.7</v>
      </c>
      <c r="Y23" s="99"/>
      <c r="Z23" s="90"/>
    </row>
    <row r="24" spans="1:26" ht="24.75" customHeight="1" x14ac:dyDescent="0.2">
      <c r="A24" s="80"/>
      <c r="B24" s="247"/>
      <c r="C24" s="249"/>
      <c r="D24" s="252"/>
      <c r="E24" s="253"/>
      <c r="F24" s="81">
        <f>D23*F23</f>
        <v>0</v>
      </c>
      <c r="G24" s="82"/>
      <c r="H24" s="83">
        <f>H23*D23</f>
        <v>0</v>
      </c>
      <c r="I24" s="84" t="s">
        <v>46</v>
      </c>
      <c r="J24" s="85">
        <f>J23*D23</f>
        <v>0</v>
      </c>
      <c r="K24" s="162">
        <f>D23*K23</f>
        <v>0</v>
      </c>
      <c r="L24" s="181" t="s">
        <v>33</v>
      </c>
      <c r="M24" s="112">
        <f>D23*M23</f>
        <v>0</v>
      </c>
      <c r="N24" s="86"/>
      <c r="O24" s="87"/>
      <c r="P24" s="88"/>
      <c r="Q24" s="24"/>
      <c r="R24" s="115"/>
      <c r="S24" s="100"/>
      <c r="T24" s="99"/>
      <c r="U24" s="101"/>
      <c r="V24" s="21">
        <f>D23*V23</f>
        <v>0</v>
      </c>
      <c r="W24" s="54"/>
      <c r="X24" s="21">
        <f>D23*X23</f>
        <v>0</v>
      </c>
      <c r="Y24" s="99"/>
      <c r="Z24" s="90"/>
    </row>
    <row r="25" spans="1:26" ht="24.75" customHeight="1" x14ac:dyDescent="0.2">
      <c r="A25" s="80"/>
      <c r="B25" s="247"/>
      <c r="C25" s="254" t="s">
        <v>9</v>
      </c>
      <c r="D25" s="255"/>
      <c r="E25" s="256"/>
      <c r="F25" s="91">
        <v>3150</v>
      </c>
      <c r="G25" s="89"/>
      <c r="H25" s="92">
        <f>F25*0.2/9</f>
        <v>70</v>
      </c>
      <c r="I25" s="116" t="s">
        <v>46</v>
      </c>
      <c r="J25" s="94">
        <f>F25*0.3/9</f>
        <v>105</v>
      </c>
      <c r="K25" s="164">
        <v>70</v>
      </c>
      <c r="L25" s="180" t="s">
        <v>33</v>
      </c>
      <c r="M25" s="114">
        <v>105</v>
      </c>
      <c r="N25" s="96"/>
      <c r="O25" s="97"/>
      <c r="P25" s="98"/>
      <c r="Q25" s="109"/>
      <c r="R25" s="115"/>
      <c r="S25" s="100"/>
      <c r="T25" s="99"/>
      <c r="U25" s="101">
        <f>0.42*F25/1000</f>
        <v>1.323</v>
      </c>
      <c r="V25" s="45">
        <v>1.3</v>
      </c>
      <c r="W25" s="53">
        <f>0.6*F25/1000</f>
        <v>1.89</v>
      </c>
      <c r="X25" s="46">
        <v>1.9</v>
      </c>
      <c r="Y25" s="99"/>
      <c r="Z25" s="90"/>
    </row>
    <row r="26" spans="1:26" ht="24.75" customHeight="1" x14ac:dyDescent="0.2">
      <c r="A26" s="80"/>
      <c r="B26" s="247"/>
      <c r="C26" s="249"/>
      <c r="D26" s="252"/>
      <c r="E26" s="253"/>
      <c r="F26" s="81">
        <f>D25*F25</f>
        <v>0</v>
      </c>
      <c r="G26" s="81">
        <f>SUM($D21:$D26)*G21</f>
        <v>0</v>
      </c>
      <c r="H26" s="83">
        <f>H25*D25</f>
        <v>0</v>
      </c>
      <c r="I26" s="84" t="s">
        <v>46</v>
      </c>
      <c r="J26" s="85">
        <f>J25*D25</f>
        <v>0</v>
      </c>
      <c r="K26" s="162">
        <f>D25*K25</f>
        <v>0</v>
      </c>
      <c r="L26" s="181" t="s">
        <v>33</v>
      </c>
      <c r="M26" s="112">
        <f>D25*M25</f>
        <v>0</v>
      </c>
      <c r="N26" s="103"/>
      <c r="O26" s="104">
        <f>SUM($D21:$D26)*O21</f>
        <v>0</v>
      </c>
      <c r="P26" s="105"/>
      <c r="Q26" s="105">
        <f>SUM($D21:$D26)*Q21</f>
        <v>0</v>
      </c>
      <c r="R26" s="81">
        <f>SUM($D21:$D26)*R21</f>
        <v>0</v>
      </c>
      <c r="S26" s="21">
        <f>SUM($D21:$D26)*S21</f>
        <v>0</v>
      </c>
      <c r="T26" s="81">
        <f>SUM($D21:$D26)*T21</f>
        <v>0</v>
      </c>
      <c r="U26" s="101"/>
      <c r="V26" s="21">
        <f>D25*V25</f>
        <v>0</v>
      </c>
      <c r="W26" s="54"/>
      <c r="X26" s="21">
        <f>D25*X25</f>
        <v>0</v>
      </c>
      <c r="Y26" s="81">
        <f>SUM($D21:$D26)*Y21</f>
        <v>0</v>
      </c>
      <c r="Z26" s="106">
        <f>SUM($D21:$D26)*Z21</f>
        <v>0</v>
      </c>
    </row>
    <row r="27" spans="1:26" ht="24.75" customHeight="1" x14ac:dyDescent="0.15">
      <c r="A27" s="80"/>
      <c r="B27" s="258" t="s">
        <v>58</v>
      </c>
      <c r="C27" s="254" t="s">
        <v>45</v>
      </c>
      <c r="D27" s="255"/>
      <c r="E27" s="256"/>
      <c r="F27" s="91">
        <v>2250</v>
      </c>
      <c r="G27" s="91">
        <v>65</v>
      </c>
      <c r="H27" s="92">
        <f>F27*0.2/9</f>
        <v>50</v>
      </c>
      <c r="I27" s="116" t="s">
        <v>46</v>
      </c>
      <c r="J27" s="94">
        <f>F27*0.3/9</f>
        <v>75</v>
      </c>
      <c r="K27" s="165">
        <v>50</v>
      </c>
      <c r="L27" s="182" t="s">
        <v>33</v>
      </c>
      <c r="M27" s="107">
        <v>75</v>
      </c>
      <c r="N27" s="96" t="s">
        <v>38</v>
      </c>
      <c r="O27" s="108">
        <v>7.5</v>
      </c>
      <c r="P27" s="98" t="s">
        <v>39</v>
      </c>
      <c r="Q27" s="109">
        <v>3000</v>
      </c>
      <c r="R27" s="110">
        <v>750</v>
      </c>
      <c r="S27" s="46">
        <v>7</v>
      </c>
      <c r="T27" s="91">
        <v>900</v>
      </c>
      <c r="U27" s="53">
        <f>0.42*F27/1000</f>
        <v>0.94499999999999995</v>
      </c>
      <c r="V27" s="45">
        <v>0.9</v>
      </c>
      <c r="W27" s="53">
        <f>0.6*F27/1000</f>
        <v>1.35</v>
      </c>
      <c r="X27" s="45">
        <v>1.4</v>
      </c>
      <c r="Y27" s="89">
        <v>100</v>
      </c>
      <c r="Z27" s="111">
        <v>22</v>
      </c>
    </row>
    <row r="28" spans="1:26" ht="24.75" customHeight="1" x14ac:dyDescent="0.2">
      <c r="A28" s="80"/>
      <c r="B28" s="247"/>
      <c r="C28" s="249"/>
      <c r="D28" s="252"/>
      <c r="E28" s="253"/>
      <c r="F28" s="81">
        <f>D27*F27</f>
        <v>0</v>
      </c>
      <c r="G28" s="82"/>
      <c r="H28" s="83">
        <f>H27*D27</f>
        <v>0</v>
      </c>
      <c r="I28" s="84" t="s">
        <v>46</v>
      </c>
      <c r="J28" s="85">
        <f>J27*D27</f>
        <v>0</v>
      </c>
      <c r="K28" s="162">
        <f>D27*K27</f>
        <v>0</v>
      </c>
      <c r="L28" s="181" t="s">
        <v>33</v>
      </c>
      <c r="M28" s="112">
        <f>D27*M27</f>
        <v>0</v>
      </c>
      <c r="N28" s="86"/>
      <c r="O28" s="87"/>
      <c r="P28" s="88"/>
      <c r="Q28" s="24"/>
      <c r="R28" s="96"/>
      <c r="S28" s="113"/>
      <c r="T28" s="89"/>
      <c r="U28" s="101"/>
      <c r="V28" s="21">
        <f>D27*V27</f>
        <v>0</v>
      </c>
      <c r="W28" s="54"/>
      <c r="X28" s="21">
        <f>D27*X27</f>
        <v>0</v>
      </c>
      <c r="Y28" s="89"/>
      <c r="Z28" s="90"/>
    </row>
    <row r="29" spans="1:26" ht="24.75" customHeight="1" x14ac:dyDescent="0.2">
      <c r="A29" s="80"/>
      <c r="B29" s="247"/>
      <c r="C29" s="254" t="s">
        <v>8</v>
      </c>
      <c r="D29" s="255"/>
      <c r="E29" s="256"/>
      <c r="F29" s="91">
        <v>2650</v>
      </c>
      <c r="G29" s="89"/>
      <c r="H29" s="92">
        <f>F29*0.2/9</f>
        <v>58.888888888888886</v>
      </c>
      <c r="I29" s="116" t="s">
        <v>46</v>
      </c>
      <c r="J29" s="94">
        <f>F29*0.3/9</f>
        <v>88.333333333333329</v>
      </c>
      <c r="K29" s="164">
        <v>60</v>
      </c>
      <c r="L29" s="180" t="s">
        <v>33</v>
      </c>
      <c r="M29" s="114">
        <v>90</v>
      </c>
      <c r="N29" s="96"/>
      <c r="O29" s="97"/>
      <c r="P29" s="98"/>
      <c r="Q29" s="109"/>
      <c r="R29" s="115"/>
      <c r="S29" s="100"/>
      <c r="T29" s="99"/>
      <c r="U29" s="101">
        <f>0.42*F29/1000</f>
        <v>1.113</v>
      </c>
      <c r="V29" s="118">
        <v>1.1000000000000001</v>
      </c>
      <c r="W29" s="53">
        <f>0.6*F29/1000</f>
        <v>1.59</v>
      </c>
      <c r="X29" s="46">
        <v>1.6</v>
      </c>
      <c r="Y29" s="99"/>
      <c r="Z29" s="90"/>
    </row>
    <row r="30" spans="1:26" ht="24.75" customHeight="1" x14ac:dyDescent="0.2">
      <c r="A30" s="80"/>
      <c r="B30" s="247"/>
      <c r="C30" s="249"/>
      <c r="D30" s="252"/>
      <c r="E30" s="253"/>
      <c r="F30" s="81">
        <f>D29*F29</f>
        <v>0</v>
      </c>
      <c r="G30" s="82"/>
      <c r="H30" s="83">
        <f>H29*D29</f>
        <v>0</v>
      </c>
      <c r="I30" s="84" t="s">
        <v>46</v>
      </c>
      <c r="J30" s="85">
        <f>J29*D29</f>
        <v>0</v>
      </c>
      <c r="K30" s="162">
        <f>D29*K29</f>
        <v>0</v>
      </c>
      <c r="L30" s="181" t="s">
        <v>33</v>
      </c>
      <c r="M30" s="112">
        <f>D29*M29</f>
        <v>0</v>
      </c>
      <c r="N30" s="86"/>
      <c r="O30" s="87"/>
      <c r="P30" s="88"/>
      <c r="Q30" s="24"/>
      <c r="R30" s="115"/>
      <c r="S30" s="100"/>
      <c r="T30" s="99"/>
      <c r="U30" s="101"/>
      <c r="V30" s="21">
        <f>D29*V29</f>
        <v>0</v>
      </c>
      <c r="W30" s="54"/>
      <c r="X30" s="21">
        <f>D29*X29</f>
        <v>0</v>
      </c>
      <c r="Y30" s="99"/>
      <c r="Z30" s="90"/>
    </row>
    <row r="31" spans="1:26" ht="24.75" customHeight="1" x14ac:dyDescent="0.2">
      <c r="A31" s="80"/>
      <c r="B31" s="247"/>
      <c r="C31" s="254" t="s">
        <v>9</v>
      </c>
      <c r="D31" s="255"/>
      <c r="E31" s="256"/>
      <c r="F31" s="91">
        <v>3000</v>
      </c>
      <c r="G31" s="89"/>
      <c r="H31" s="92">
        <f>F31*0.2/9</f>
        <v>66.666666666666671</v>
      </c>
      <c r="I31" s="116" t="s">
        <v>46</v>
      </c>
      <c r="J31" s="94">
        <f>F31*0.3/9</f>
        <v>100</v>
      </c>
      <c r="K31" s="165">
        <v>65</v>
      </c>
      <c r="L31" s="180" t="s">
        <v>33</v>
      </c>
      <c r="M31" s="107">
        <v>100</v>
      </c>
      <c r="N31" s="96"/>
      <c r="O31" s="97"/>
      <c r="P31" s="98"/>
      <c r="Q31" s="109"/>
      <c r="R31" s="115"/>
      <c r="S31" s="100"/>
      <c r="T31" s="99"/>
      <c r="U31" s="101">
        <f>0.42*F31/1000</f>
        <v>1.26</v>
      </c>
      <c r="V31" s="119">
        <v>1.3</v>
      </c>
      <c r="W31" s="53">
        <f>0.6*F31/1000</f>
        <v>1.8</v>
      </c>
      <c r="X31" s="46">
        <v>1.8</v>
      </c>
      <c r="Y31" s="99"/>
      <c r="Z31" s="90"/>
    </row>
    <row r="32" spans="1:26" ht="24.75" customHeight="1" x14ac:dyDescent="0.2">
      <c r="A32" s="80"/>
      <c r="B32" s="247"/>
      <c r="C32" s="249"/>
      <c r="D32" s="252"/>
      <c r="E32" s="253"/>
      <c r="F32" s="81">
        <f>D31*F31</f>
        <v>0</v>
      </c>
      <c r="G32" s="81">
        <f>SUM($D27:$D32)*G27</f>
        <v>0</v>
      </c>
      <c r="H32" s="83">
        <f>H31*D31</f>
        <v>0</v>
      </c>
      <c r="I32" s="84" t="s">
        <v>46</v>
      </c>
      <c r="J32" s="85">
        <f>J31*D31</f>
        <v>0</v>
      </c>
      <c r="K32" s="162">
        <f>D31*K31</f>
        <v>0</v>
      </c>
      <c r="L32" s="181" t="s">
        <v>33</v>
      </c>
      <c r="M32" s="112">
        <f>D31*M31</f>
        <v>0</v>
      </c>
      <c r="N32" s="103"/>
      <c r="O32" s="104">
        <f>SUM($D27:$D32)*O27</f>
        <v>0</v>
      </c>
      <c r="P32" s="105"/>
      <c r="Q32" s="105">
        <f>SUM($D27:$D32)*Q27</f>
        <v>0</v>
      </c>
      <c r="R32" s="81">
        <f>SUM($D27:$D32)*R27</f>
        <v>0</v>
      </c>
      <c r="S32" s="21">
        <f>SUM($D27:$D32)*S27</f>
        <v>0</v>
      </c>
      <c r="T32" s="81">
        <f>SUM($D27:$D32)*T27</f>
        <v>0</v>
      </c>
      <c r="U32" s="101"/>
      <c r="V32" s="21">
        <f>D31*V31</f>
        <v>0</v>
      </c>
      <c r="W32" s="54"/>
      <c r="X32" s="21">
        <f>D31*X31</f>
        <v>0</v>
      </c>
      <c r="Y32" s="81">
        <f>SUM($D27:$D32)*Y27</f>
        <v>0</v>
      </c>
      <c r="Z32" s="106">
        <f>SUM($D27:$D32)*Z27</f>
        <v>0</v>
      </c>
    </row>
    <row r="33" spans="1:26" ht="24.75" customHeight="1" x14ac:dyDescent="0.15">
      <c r="A33" s="80"/>
      <c r="B33" s="258" t="s">
        <v>56</v>
      </c>
      <c r="C33" s="254" t="s">
        <v>45</v>
      </c>
      <c r="D33" s="255"/>
      <c r="E33" s="256"/>
      <c r="F33" s="91">
        <v>2100</v>
      </c>
      <c r="G33" s="91">
        <v>60</v>
      </c>
      <c r="H33" s="92">
        <f>F33*0.2/9</f>
        <v>46.666666666666664</v>
      </c>
      <c r="I33" s="116" t="s">
        <v>33</v>
      </c>
      <c r="J33" s="94">
        <f>F33*0.3/9</f>
        <v>70</v>
      </c>
      <c r="K33" s="164">
        <v>45</v>
      </c>
      <c r="L33" s="182" t="s">
        <v>33</v>
      </c>
      <c r="M33" s="114">
        <v>70</v>
      </c>
      <c r="N33" s="96" t="s">
        <v>38</v>
      </c>
      <c r="O33" s="108">
        <v>7.5</v>
      </c>
      <c r="P33" s="98" t="s">
        <v>39</v>
      </c>
      <c r="Q33" s="109">
        <v>3000</v>
      </c>
      <c r="R33" s="110">
        <v>750</v>
      </c>
      <c r="S33" s="46">
        <v>7</v>
      </c>
      <c r="T33" s="91">
        <v>850</v>
      </c>
      <c r="U33" s="53">
        <f>0.42*F33/1000</f>
        <v>0.88200000000000001</v>
      </c>
      <c r="V33" s="45">
        <v>0.9</v>
      </c>
      <c r="W33" s="53">
        <f>0.6*F33/1000</f>
        <v>1.26</v>
      </c>
      <c r="X33" s="45">
        <v>1.3</v>
      </c>
      <c r="Y33" s="89">
        <v>100</v>
      </c>
      <c r="Z33" s="111">
        <v>21</v>
      </c>
    </row>
    <row r="34" spans="1:26" ht="24.75" customHeight="1" x14ac:dyDescent="0.2">
      <c r="A34" s="80"/>
      <c r="B34" s="247"/>
      <c r="C34" s="249"/>
      <c r="D34" s="252"/>
      <c r="E34" s="253"/>
      <c r="F34" s="81">
        <f>D33*F33</f>
        <v>0</v>
      </c>
      <c r="G34" s="82"/>
      <c r="H34" s="83">
        <f>H33*D33</f>
        <v>0</v>
      </c>
      <c r="I34" s="84" t="s">
        <v>33</v>
      </c>
      <c r="J34" s="85">
        <f>J33*D33</f>
        <v>0</v>
      </c>
      <c r="K34" s="162">
        <f>D33*K33</f>
        <v>0</v>
      </c>
      <c r="L34" s="181" t="s">
        <v>33</v>
      </c>
      <c r="M34" s="112">
        <f>D33*M33</f>
        <v>0</v>
      </c>
      <c r="N34" s="86"/>
      <c r="O34" s="87"/>
      <c r="P34" s="88"/>
      <c r="Q34" s="24"/>
      <c r="R34" s="96"/>
      <c r="S34" s="113"/>
      <c r="T34" s="89"/>
      <c r="U34" s="101"/>
      <c r="V34" s="21">
        <f>D33*V33</f>
        <v>0</v>
      </c>
      <c r="W34" s="54"/>
      <c r="X34" s="21">
        <f>D33*X33</f>
        <v>0</v>
      </c>
      <c r="Y34" s="89"/>
      <c r="Z34" s="90"/>
    </row>
    <row r="35" spans="1:26" ht="24.75" customHeight="1" x14ac:dyDescent="0.2">
      <c r="A35" s="80"/>
      <c r="B35" s="247"/>
      <c r="C35" s="254" t="s">
        <v>8</v>
      </c>
      <c r="D35" s="255"/>
      <c r="E35" s="256"/>
      <c r="F35" s="91">
        <v>2350</v>
      </c>
      <c r="G35" s="89"/>
      <c r="H35" s="92">
        <f>F35*0.2/9</f>
        <v>52.222222222222221</v>
      </c>
      <c r="I35" s="116" t="s">
        <v>33</v>
      </c>
      <c r="J35" s="94">
        <f>F35*0.3/9</f>
        <v>78.333333333333329</v>
      </c>
      <c r="K35" s="164">
        <v>50</v>
      </c>
      <c r="L35" s="180" t="s">
        <v>33</v>
      </c>
      <c r="M35" s="114">
        <v>80</v>
      </c>
      <c r="N35" s="96"/>
      <c r="O35" s="97"/>
      <c r="P35" s="98"/>
      <c r="Q35" s="109"/>
      <c r="R35" s="115"/>
      <c r="S35" s="100"/>
      <c r="T35" s="99"/>
      <c r="U35" s="101">
        <f>0.42*F35/1000</f>
        <v>0.98699999999999999</v>
      </c>
      <c r="V35" s="118">
        <v>1</v>
      </c>
      <c r="W35" s="53">
        <f>0.6*F35/1000</f>
        <v>1.41</v>
      </c>
      <c r="X35" s="46">
        <v>1.4</v>
      </c>
      <c r="Y35" s="99"/>
      <c r="Z35" s="90"/>
    </row>
    <row r="36" spans="1:26" ht="24.75" customHeight="1" x14ac:dyDescent="0.2">
      <c r="A36" s="80"/>
      <c r="B36" s="247"/>
      <c r="C36" s="249"/>
      <c r="D36" s="252"/>
      <c r="E36" s="253"/>
      <c r="F36" s="81">
        <f>D35*F35</f>
        <v>0</v>
      </c>
      <c r="G36" s="82"/>
      <c r="H36" s="83">
        <f>H35*D35</f>
        <v>0</v>
      </c>
      <c r="I36" s="84" t="s">
        <v>33</v>
      </c>
      <c r="J36" s="85">
        <f>J35*D35</f>
        <v>0</v>
      </c>
      <c r="K36" s="162">
        <f>D35*K35</f>
        <v>0</v>
      </c>
      <c r="L36" s="181" t="s">
        <v>33</v>
      </c>
      <c r="M36" s="112">
        <f>D35*M35</f>
        <v>0</v>
      </c>
      <c r="N36" s="86"/>
      <c r="O36" s="87"/>
      <c r="P36" s="88"/>
      <c r="Q36" s="24"/>
      <c r="R36" s="115"/>
      <c r="S36" s="100"/>
      <c r="T36" s="99"/>
      <c r="U36" s="101"/>
      <c r="V36" s="21">
        <f>D35*V35</f>
        <v>0</v>
      </c>
      <c r="W36" s="54"/>
      <c r="X36" s="21">
        <f>D35*X35</f>
        <v>0</v>
      </c>
      <c r="Y36" s="99"/>
      <c r="Z36" s="90"/>
    </row>
    <row r="37" spans="1:26" ht="24.75" customHeight="1" x14ac:dyDescent="0.2">
      <c r="A37" s="80"/>
      <c r="B37" s="247"/>
      <c r="C37" s="254" t="s">
        <v>9</v>
      </c>
      <c r="D37" s="255"/>
      <c r="E37" s="256"/>
      <c r="F37" s="91">
        <v>2650</v>
      </c>
      <c r="G37" s="89"/>
      <c r="H37" s="92">
        <f>F37*0.2/9</f>
        <v>58.888888888888886</v>
      </c>
      <c r="I37" s="116" t="s">
        <v>33</v>
      </c>
      <c r="J37" s="94">
        <f>F37*0.3/9</f>
        <v>88.333333333333329</v>
      </c>
      <c r="K37" s="164">
        <v>60</v>
      </c>
      <c r="L37" s="182" t="s">
        <v>33</v>
      </c>
      <c r="M37" s="114">
        <v>90</v>
      </c>
      <c r="N37" s="96"/>
      <c r="O37" s="97"/>
      <c r="P37" s="98"/>
      <c r="Q37" s="109"/>
      <c r="R37" s="115"/>
      <c r="S37" s="100"/>
      <c r="T37" s="99"/>
      <c r="U37" s="101">
        <f>0.42*F37/1000</f>
        <v>1.113</v>
      </c>
      <c r="V37" s="119">
        <v>1.1000000000000001</v>
      </c>
      <c r="W37" s="53">
        <f>0.6*F37/1000</f>
        <v>1.59</v>
      </c>
      <c r="X37" s="46">
        <v>1.6</v>
      </c>
      <c r="Y37" s="99"/>
      <c r="Z37" s="90"/>
    </row>
    <row r="38" spans="1:26" ht="24.75" customHeight="1" x14ac:dyDescent="0.2">
      <c r="A38" s="80"/>
      <c r="B38" s="247"/>
      <c r="C38" s="249"/>
      <c r="D38" s="252"/>
      <c r="E38" s="253"/>
      <c r="F38" s="81">
        <f>D37*F37</f>
        <v>0</v>
      </c>
      <c r="G38" s="81">
        <f>SUM($D33:$D38)*G33</f>
        <v>0</v>
      </c>
      <c r="H38" s="83">
        <f>H37*D37</f>
        <v>0</v>
      </c>
      <c r="I38" s="84" t="s">
        <v>33</v>
      </c>
      <c r="J38" s="85">
        <f>J37*D37</f>
        <v>0</v>
      </c>
      <c r="K38" s="162">
        <f>D37*K37</f>
        <v>0</v>
      </c>
      <c r="L38" s="181" t="s">
        <v>33</v>
      </c>
      <c r="M38" s="112">
        <f>D37*M37</f>
        <v>0</v>
      </c>
      <c r="N38" s="103"/>
      <c r="O38" s="104">
        <f>SUM($D33:$D38)*O33</f>
        <v>0</v>
      </c>
      <c r="P38" s="105"/>
      <c r="Q38" s="105">
        <f>SUM($D33:$D38)*Q33</f>
        <v>0</v>
      </c>
      <c r="R38" s="81">
        <f>SUM($D33:$D38)*R33</f>
        <v>0</v>
      </c>
      <c r="S38" s="21">
        <f>SUM($D33:$D38)*S33</f>
        <v>0</v>
      </c>
      <c r="T38" s="81">
        <f>SUM($D33:$D38)*T33</f>
        <v>0</v>
      </c>
      <c r="U38" s="101"/>
      <c r="V38" s="21">
        <f>D37*V37</f>
        <v>0</v>
      </c>
      <c r="W38" s="54"/>
      <c r="X38" s="21">
        <f>D37*X37</f>
        <v>0</v>
      </c>
      <c r="Y38" s="81">
        <f>SUM($D33:$D38)*Y33</f>
        <v>0</v>
      </c>
      <c r="Z38" s="106">
        <f>SUM($D33:$D38)*Z33</f>
        <v>0</v>
      </c>
    </row>
    <row r="39" spans="1:26" ht="24.75" customHeight="1" x14ac:dyDescent="0.15">
      <c r="A39" s="80"/>
      <c r="B39" s="258" t="s">
        <v>57</v>
      </c>
      <c r="C39" s="254" t="s">
        <v>45</v>
      </c>
      <c r="D39" s="255"/>
      <c r="E39" s="256"/>
      <c r="F39" s="91">
        <v>1850</v>
      </c>
      <c r="G39" s="91">
        <v>60</v>
      </c>
      <c r="H39" s="92">
        <f>F39*0.2/9</f>
        <v>41.111111111111114</v>
      </c>
      <c r="I39" s="116" t="s">
        <v>46</v>
      </c>
      <c r="J39" s="94">
        <f>F39*0.3/9</f>
        <v>61.666666666666664</v>
      </c>
      <c r="K39" s="164">
        <v>40</v>
      </c>
      <c r="L39" s="180" t="s">
        <v>33</v>
      </c>
      <c r="M39" s="114">
        <v>60</v>
      </c>
      <c r="N39" s="96" t="s">
        <v>38</v>
      </c>
      <c r="O39" s="108">
        <v>7.5</v>
      </c>
      <c r="P39" s="98" t="s">
        <v>39</v>
      </c>
      <c r="Q39" s="109">
        <v>3000</v>
      </c>
      <c r="R39" s="110">
        <v>750</v>
      </c>
      <c r="S39" s="46">
        <v>6.5</v>
      </c>
      <c r="T39" s="91">
        <v>800</v>
      </c>
      <c r="U39" s="53">
        <f>0.42*F39/1000</f>
        <v>0.77700000000000002</v>
      </c>
      <c r="V39" s="118">
        <v>0.8</v>
      </c>
      <c r="W39" s="53">
        <f>0.6*F39/1000</f>
        <v>1.1100000000000001</v>
      </c>
      <c r="X39" s="45">
        <v>1.1000000000000001</v>
      </c>
      <c r="Y39" s="89">
        <v>100</v>
      </c>
      <c r="Z39" s="111">
        <v>20</v>
      </c>
    </row>
    <row r="40" spans="1:26" ht="24.75" customHeight="1" x14ac:dyDescent="0.2">
      <c r="A40" s="80"/>
      <c r="B40" s="247"/>
      <c r="C40" s="249"/>
      <c r="D40" s="252"/>
      <c r="E40" s="253"/>
      <c r="F40" s="81">
        <f>D39*F39</f>
        <v>0</v>
      </c>
      <c r="G40" s="82"/>
      <c r="H40" s="83">
        <f>H39*D39</f>
        <v>0</v>
      </c>
      <c r="I40" s="84" t="s">
        <v>46</v>
      </c>
      <c r="J40" s="85">
        <f>J39*D39</f>
        <v>0</v>
      </c>
      <c r="K40" s="162">
        <f>D39*K39</f>
        <v>0</v>
      </c>
      <c r="L40" s="181" t="s">
        <v>33</v>
      </c>
      <c r="M40" s="112">
        <f>D39*M39</f>
        <v>0</v>
      </c>
      <c r="N40" s="86"/>
      <c r="O40" s="87"/>
      <c r="P40" s="88"/>
      <c r="Q40" s="24"/>
      <c r="R40" s="96"/>
      <c r="S40" s="113"/>
      <c r="T40" s="89"/>
      <c r="U40" s="101"/>
      <c r="V40" s="21">
        <f>D39*V39</f>
        <v>0</v>
      </c>
      <c r="W40" s="54"/>
      <c r="X40" s="21">
        <f>D39*X39</f>
        <v>0</v>
      </c>
      <c r="Y40" s="89"/>
      <c r="Z40" s="90"/>
    </row>
    <row r="41" spans="1:26" ht="24.75" customHeight="1" x14ac:dyDescent="0.2">
      <c r="A41" s="80"/>
      <c r="B41" s="247"/>
      <c r="C41" s="254" t="s">
        <v>8</v>
      </c>
      <c r="D41" s="255"/>
      <c r="E41" s="256"/>
      <c r="F41" s="91">
        <v>2250</v>
      </c>
      <c r="G41" s="89"/>
      <c r="H41" s="92">
        <f>F41*0.2/9</f>
        <v>50</v>
      </c>
      <c r="I41" s="116" t="s">
        <v>46</v>
      </c>
      <c r="J41" s="94">
        <f>F41*0.3/9</f>
        <v>75</v>
      </c>
      <c r="K41" s="165">
        <v>50</v>
      </c>
      <c r="L41" s="182" t="s">
        <v>33</v>
      </c>
      <c r="M41" s="107">
        <v>75</v>
      </c>
      <c r="N41" s="96"/>
      <c r="O41" s="97"/>
      <c r="P41" s="98"/>
      <c r="Q41" s="109"/>
      <c r="R41" s="96"/>
      <c r="S41" s="45"/>
      <c r="T41" s="89"/>
      <c r="U41" s="101">
        <f>0.42*F41/1000</f>
        <v>0.94499999999999995</v>
      </c>
      <c r="V41" s="118">
        <v>1</v>
      </c>
      <c r="W41" s="53">
        <f>0.6*F41/1000</f>
        <v>1.35</v>
      </c>
      <c r="X41" s="46">
        <v>1.4</v>
      </c>
      <c r="Y41" s="89"/>
      <c r="Z41" s="90"/>
    </row>
    <row r="42" spans="1:26" ht="24.75" customHeight="1" thickBot="1" x14ac:dyDescent="0.25">
      <c r="A42" s="80"/>
      <c r="B42" s="247"/>
      <c r="C42" s="257"/>
      <c r="D42" s="259"/>
      <c r="E42" s="260"/>
      <c r="F42" s="186">
        <f>D41*F41</f>
        <v>0</v>
      </c>
      <c r="G42" s="186">
        <f>SUM($D39:$D42)*G39</f>
        <v>0</v>
      </c>
      <c r="H42" s="187">
        <f>H41*D41</f>
        <v>0</v>
      </c>
      <c r="I42" s="188" t="s">
        <v>46</v>
      </c>
      <c r="J42" s="189">
        <f>J41*D41</f>
        <v>0</v>
      </c>
      <c r="K42" s="164">
        <f>D41*K41</f>
        <v>0</v>
      </c>
      <c r="L42" s="180" t="s">
        <v>33</v>
      </c>
      <c r="M42" s="121">
        <f>D41*M41</f>
        <v>0</v>
      </c>
      <c r="N42" s="86"/>
      <c r="O42" s="24">
        <f>SUM($D39:$D42)*O39</f>
        <v>0</v>
      </c>
      <c r="P42" s="88"/>
      <c r="Q42" s="186">
        <f>SUM($D39:$D42)*Q39</f>
        <v>0</v>
      </c>
      <c r="R42" s="186">
        <f>SUM($D39:$D42)*R39</f>
        <v>0</v>
      </c>
      <c r="S42" s="186">
        <f>SUM($D39:$D42)*S39</f>
        <v>0</v>
      </c>
      <c r="T42" s="186">
        <f>SUM($D39:$D42)*T39</f>
        <v>0</v>
      </c>
      <c r="U42" s="101"/>
      <c r="V42" s="172">
        <f>D41*V41</f>
        <v>0</v>
      </c>
      <c r="W42" s="54"/>
      <c r="X42" s="172">
        <f>D41*X41</f>
        <v>0</v>
      </c>
      <c r="Y42" s="186">
        <f>SUM($D39:$D42)*Y39</f>
        <v>0</v>
      </c>
      <c r="Z42" s="190">
        <f>SUM($D39:$D42)*Z39</f>
        <v>0</v>
      </c>
    </row>
    <row r="43" spans="1:26" ht="24.75" customHeight="1" x14ac:dyDescent="0.15">
      <c r="A43" s="68"/>
      <c r="B43" s="246" t="s">
        <v>44</v>
      </c>
      <c r="C43" s="248" t="s">
        <v>45</v>
      </c>
      <c r="D43" s="250"/>
      <c r="E43" s="251"/>
      <c r="F43" s="69">
        <v>2050</v>
      </c>
      <c r="G43" s="69">
        <v>55</v>
      </c>
      <c r="H43" s="70">
        <f>F43*0.2/9</f>
        <v>45.555555555555557</v>
      </c>
      <c r="I43" s="71" t="s">
        <v>46</v>
      </c>
      <c r="J43" s="72">
        <f>F43*0.3/9</f>
        <v>68.333333333333329</v>
      </c>
      <c r="K43" s="166">
        <v>45</v>
      </c>
      <c r="L43" s="171" t="s">
        <v>33</v>
      </c>
      <c r="M43" s="73">
        <v>70</v>
      </c>
      <c r="N43" s="274" t="s">
        <v>38</v>
      </c>
      <c r="O43" s="75">
        <v>6.5</v>
      </c>
      <c r="P43" s="77" t="s">
        <v>39</v>
      </c>
      <c r="Q43" s="77">
        <v>2600</v>
      </c>
      <c r="R43" s="69">
        <v>650</v>
      </c>
      <c r="S43" s="78">
        <v>11</v>
      </c>
      <c r="T43" s="69">
        <v>650</v>
      </c>
      <c r="U43" s="52">
        <f>0.42*F43/1000</f>
        <v>0.86099999999999999</v>
      </c>
      <c r="V43" s="78">
        <v>0.9</v>
      </c>
      <c r="W43" s="52">
        <f>0.6*F43/1000</f>
        <v>1.23</v>
      </c>
      <c r="X43" s="78">
        <v>1.2</v>
      </c>
      <c r="Y43" s="69">
        <v>100</v>
      </c>
      <c r="Z43" s="79">
        <v>18</v>
      </c>
    </row>
    <row r="44" spans="1:26" ht="24.75" customHeight="1" x14ac:dyDescent="0.2">
      <c r="A44" s="80"/>
      <c r="B44" s="247"/>
      <c r="C44" s="249"/>
      <c r="D44" s="252"/>
      <c r="E44" s="253"/>
      <c r="F44" s="124">
        <f>D43*F43</f>
        <v>0</v>
      </c>
      <c r="G44" s="82"/>
      <c r="H44" s="83">
        <f>H43*D43</f>
        <v>0</v>
      </c>
      <c r="I44" s="84" t="s">
        <v>46</v>
      </c>
      <c r="J44" s="85">
        <f>J43*D43</f>
        <v>0</v>
      </c>
      <c r="K44" s="162">
        <f>D43*K43</f>
        <v>0</v>
      </c>
      <c r="L44" s="181" t="s">
        <v>33</v>
      </c>
      <c r="M44" s="121">
        <f>D43*M43</f>
        <v>0</v>
      </c>
      <c r="N44" s="86"/>
      <c r="O44" s="87"/>
      <c r="P44" s="88"/>
      <c r="Q44" s="88"/>
      <c r="R44" s="89"/>
      <c r="S44" s="45"/>
      <c r="T44" s="89"/>
      <c r="U44" s="101"/>
      <c r="V44" s="21">
        <f>D43*V43</f>
        <v>0</v>
      </c>
      <c r="W44" s="54"/>
      <c r="X44" s="21">
        <f>D43*X43</f>
        <v>0</v>
      </c>
      <c r="Y44" s="89"/>
      <c r="Z44" s="90"/>
    </row>
    <row r="45" spans="1:26" ht="24.75" customHeight="1" x14ac:dyDescent="0.2">
      <c r="A45" s="80"/>
      <c r="B45" s="247"/>
      <c r="C45" s="254" t="s">
        <v>8</v>
      </c>
      <c r="D45" s="255"/>
      <c r="E45" s="256"/>
      <c r="F45" s="91">
        <v>2300</v>
      </c>
      <c r="G45" s="89"/>
      <c r="H45" s="92">
        <f>F45*0.2/9</f>
        <v>51.111111111111114</v>
      </c>
      <c r="I45" s="93" t="s">
        <v>46</v>
      </c>
      <c r="J45" s="94">
        <f>F45*0.3/9</f>
        <v>76.666666666666671</v>
      </c>
      <c r="K45" s="163">
        <v>50</v>
      </c>
      <c r="L45" s="182" t="s">
        <v>33</v>
      </c>
      <c r="M45" s="95">
        <v>75</v>
      </c>
      <c r="N45" s="96"/>
      <c r="O45" s="97"/>
      <c r="P45" s="98"/>
      <c r="Q45" s="98"/>
      <c r="R45" s="99"/>
      <c r="S45" s="100"/>
      <c r="T45" s="99"/>
      <c r="U45" s="101">
        <f>0.42*F45/1000</f>
        <v>0.96599999999999997</v>
      </c>
      <c r="V45" s="46">
        <v>1</v>
      </c>
      <c r="W45" s="53">
        <f>0.6*F45/1000</f>
        <v>1.38</v>
      </c>
      <c r="X45" s="46">
        <v>1.4</v>
      </c>
      <c r="Y45" s="99"/>
      <c r="Z45" s="90"/>
    </row>
    <row r="46" spans="1:26" ht="24.75" customHeight="1" x14ac:dyDescent="0.2">
      <c r="A46" s="80"/>
      <c r="B46" s="247"/>
      <c r="C46" s="249"/>
      <c r="D46" s="252"/>
      <c r="E46" s="253"/>
      <c r="F46" s="81">
        <f>D45*F45</f>
        <v>0</v>
      </c>
      <c r="G46" s="82"/>
      <c r="H46" s="83">
        <f>H45*D45</f>
        <v>0</v>
      </c>
      <c r="I46" s="84" t="s">
        <v>46</v>
      </c>
      <c r="J46" s="85">
        <f>J45*D45</f>
        <v>0</v>
      </c>
      <c r="K46" s="162">
        <f>D45*K45</f>
        <v>0</v>
      </c>
      <c r="L46" s="181" t="s">
        <v>33</v>
      </c>
      <c r="M46" s="121">
        <f>D45*M45</f>
        <v>0</v>
      </c>
      <c r="N46" s="86"/>
      <c r="O46" s="87"/>
      <c r="P46" s="88"/>
      <c r="Q46" s="88"/>
      <c r="R46" s="99"/>
      <c r="S46" s="100"/>
      <c r="T46" s="99"/>
      <c r="U46" s="101"/>
      <c r="V46" s="21">
        <f>D45*V45</f>
        <v>0</v>
      </c>
      <c r="W46" s="54"/>
      <c r="X46" s="21">
        <f>D45*X45</f>
        <v>0</v>
      </c>
      <c r="Y46" s="99"/>
      <c r="Z46" s="90"/>
    </row>
    <row r="47" spans="1:26" ht="24.75" customHeight="1" x14ac:dyDescent="0.2">
      <c r="A47" s="80"/>
      <c r="B47" s="247"/>
      <c r="C47" s="254" t="s">
        <v>9</v>
      </c>
      <c r="D47" s="255"/>
      <c r="E47" s="256"/>
      <c r="F47" s="91">
        <v>2550</v>
      </c>
      <c r="G47" s="89"/>
      <c r="H47" s="92">
        <f>F47*0.2/9</f>
        <v>56.666666666666664</v>
      </c>
      <c r="I47" s="93" t="s">
        <v>46</v>
      </c>
      <c r="J47" s="94">
        <f>F47*0.3/9</f>
        <v>85</v>
      </c>
      <c r="K47" s="161">
        <v>55</v>
      </c>
      <c r="L47" s="180" t="s">
        <v>33</v>
      </c>
      <c r="M47" s="95">
        <v>85</v>
      </c>
      <c r="N47" s="96"/>
      <c r="O47" s="97"/>
      <c r="P47" s="98"/>
      <c r="Q47" s="98"/>
      <c r="R47" s="99"/>
      <c r="S47" s="100"/>
      <c r="T47" s="99"/>
      <c r="U47" s="101">
        <f>0.42*F47/1000</f>
        <v>1.071</v>
      </c>
      <c r="V47" s="45">
        <v>1.1000000000000001</v>
      </c>
      <c r="W47" s="53">
        <f>0.6*F47/1000</f>
        <v>1.53</v>
      </c>
      <c r="X47" s="45">
        <v>1.5</v>
      </c>
      <c r="Y47" s="99"/>
      <c r="Z47" s="90"/>
    </row>
    <row r="48" spans="1:26" ht="24.75" customHeight="1" x14ac:dyDescent="0.2">
      <c r="A48" s="80"/>
      <c r="B48" s="247"/>
      <c r="C48" s="249"/>
      <c r="D48" s="252"/>
      <c r="E48" s="253"/>
      <c r="F48" s="81">
        <f>D47*F47</f>
        <v>0</v>
      </c>
      <c r="G48" s="81">
        <f>SUM($D43:$D48)*G43</f>
        <v>0</v>
      </c>
      <c r="H48" s="83">
        <f>H47*D47</f>
        <v>0</v>
      </c>
      <c r="I48" s="84" t="s">
        <v>46</v>
      </c>
      <c r="J48" s="85">
        <f>J47*D47</f>
        <v>0</v>
      </c>
      <c r="K48" s="162">
        <f>D47*K47</f>
        <v>0</v>
      </c>
      <c r="L48" s="181" t="s">
        <v>33</v>
      </c>
      <c r="M48" s="121">
        <f>D47*M47</f>
        <v>0</v>
      </c>
      <c r="N48" s="103"/>
      <c r="O48" s="104">
        <f>SUM($D43:$D48)*O43</f>
        <v>0</v>
      </c>
      <c r="P48" s="125"/>
      <c r="Q48" s="105">
        <f>SUM($D43:$D48)*Q43</f>
        <v>0</v>
      </c>
      <c r="R48" s="81">
        <f>SUM($D43:$D48)*R43</f>
        <v>0</v>
      </c>
      <c r="S48" s="21">
        <f>SUM($D43:$D48)*S43</f>
        <v>0</v>
      </c>
      <c r="T48" s="81">
        <f>SUM($D43:$D48)*T43</f>
        <v>0</v>
      </c>
      <c r="U48" s="101"/>
      <c r="V48" s="21">
        <f>D47*V47</f>
        <v>0</v>
      </c>
      <c r="W48" s="54"/>
      <c r="X48" s="21">
        <f>D47*X47</f>
        <v>0</v>
      </c>
      <c r="Y48" s="81">
        <f>SUM($D43:$D48)*Y43</f>
        <v>0</v>
      </c>
      <c r="Z48" s="106">
        <f>SUM($D43:$D48)*Z43</f>
        <v>0</v>
      </c>
    </row>
    <row r="49" spans="1:26" ht="24.75" customHeight="1" x14ac:dyDescent="0.15">
      <c r="A49" s="80"/>
      <c r="B49" s="258" t="s">
        <v>47</v>
      </c>
      <c r="C49" s="254" t="s">
        <v>45</v>
      </c>
      <c r="D49" s="255"/>
      <c r="E49" s="256"/>
      <c r="F49" s="91">
        <v>1700</v>
      </c>
      <c r="G49" s="91">
        <v>50</v>
      </c>
      <c r="H49" s="92">
        <f>F49*0.2/9</f>
        <v>37.777777777777779</v>
      </c>
      <c r="I49" s="93" t="s">
        <v>46</v>
      </c>
      <c r="J49" s="94">
        <f>F49*0.3/9</f>
        <v>56.666666666666664</v>
      </c>
      <c r="K49" s="164">
        <v>40</v>
      </c>
      <c r="L49" s="182" t="s">
        <v>33</v>
      </c>
      <c r="M49" s="107">
        <v>55</v>
      </c>
      <c r="N49" s="96" t="s">
        <v>38</v>
      </c>
      <c r="O49" s="123">
        <v>6.5</v>
      </c>
      <c r="P49" s="98" t="s">
        <v>39</v>
      </c>
      <c r="Q49" s="98">
        <v>2600</v>
      </c>
      <c r="R49" s="91">
        <v>650</v>
      </c>
      <c r="S49" s="46">
        <v>10</v>
      </c>
      <c r="T49" s="91">
        <v>650</v>
      </c>
      <c r="U49" s="53">
        <f>0.42*F49/1000</f>
        <v>0.71399999999999997</v>
      </c>
      <c r="V49" s="46">
        <v>0.7</v>
      </c>
      <c r="W49" s="53">
        <f>0.6*F49/1000</f>
        <v>1.02</v>
      </c>
      <c r="X49" s="46">
        <v>1</v>
      </c>
      <c r="Y49" s="91">
        <v>100</v>
      </c>
      <c r="Z49" s="111">
        <v>18</v>
      </c>
    </row>
    <row r="50" spans="1:26" ht="24.75" customHeight="1" x14ac:dyDescent="0.2">
      <c r="A50" s="80"/>
      <c r="B50" s="247"/>
      <c r="C50" s="249"/>
      <c r="D50" s="252"/>
      <c r="E50" s="253"/>
      <c r="F50" s="81">
        <f>D49*F49</f>
        <v>0</v>
      </c>
      <c r="G50" s="82"/>
      <c r="H50" s="83">
        <f>H49*D49</f>
        <v>0</v>
      </c>
      <c r="I50" s="84" t="s">
        <v>46</v>
      </c>
      <c r="J50" s="85">
        <f>J49*D49</f>
        <v>0</v>
      </c>
      <c r="K50" s="162">
        <f>D49*K49</f>
        <v>0</v>
      </c>
      <c r="L50" s="181" t="s">
        <v>33</v>
      </c>
      <c r="M50" s="112">
        <f>D49*M49</f>
        <v>0</v>
      </c>
      <c r="N50" s="86"/>
      <c r="O50" s="87"/>
      <c r="P50" s="88"/>
      <c r="Q50" s="88"/>
      <c r="R50" s="89"/>
      <c r="S50" s="45"/>
      <c r="T50" s="89"/>
      <c r="U50" s="101"/>
      <c r="V50" s="21">
        <f>D49*V49</f>
        <v>0</v>
      </c>
      <c r="W50" s="54"/>
      <c r="X50" s="21">
        <f>D49*X49</f>
        <v>0</v>
      </c>
      <c r="Y50" s="89"/>
      <c r="Z50" s="90"/>
    </row>
    <row r="51" spans="1:26" ht="24.75" customHeight="1" x14ac:dyDescent="0.2">
      <c r="A51" s="80"/>
      <c r="B51" s="247"/>
      <c r="C51" s="254" t="s">
        <v>8</v>
      </c>
      <c r="D51" s="255"/>
      <c r="E51" s="256"/>
      <c r="F51" s="91">
        <v>1950</v>
      </c>
      <c r="G51" s="89"/>
      <c r="H51" s="92">
        <f>F51*0.2/9</f>
        <v>43.333333333333336</v>
      </c>
      <c r="I51" s="93" t="s">
        <v>46</v>
      </c>
      <c r="J51" s="94">
        <f>F51*0.3/9</f>
        <v>65</v>
      </c>
      <c r="K51" s="165">
        <v>45</v>
      </c>
      <c r="L51" s="180" t="s">
        <v>33</v>
      </c>
      <c r="M51" s="107">
        <v>65</v>
      </c>
      <c r="N51" s="96"/>
      <c r="O51" s="97"/>
      <c r="P51" s="98"/>
      <c r="Q51" s="98"/>
      <c r="R51" s="99"/>
      <c r="S51" s="100"/>
      <c r="T51" s="99"/>
      <c r="U51" s="101">
        <f>0.42*F51/1000</f>
        <v>0.81899999999999995</v>
      </c>
      <c r="V51" s="45">
        <v>0.8</v>
      </c>
      <c r="W51" s="53">
        <f>0.6*F51/1000</f>
        <v>1.17</v>
      </c>
      <c r="X51" s="45">
        <v>1.2</v>
      </c>
      <c r="Y51" s="99"/>
      <c r="Z51" s="90"/>
    </row>
    <row r="52" spans="1:26" ht="24.75" customHeight="1" x14ac:dyDescent="0.2">
      <c r="A52" s="80"/>
      <c r="B52" s="247"/>
      <c r="C52" s="249"/>
      <c r="D52" s="252"/>
      <c r="E52" s="253"/>
      <c r="F52" s="81">
        <f>D51*F51</f>
        <v>0</v>
      </c>
      <c r="G52" s="82"/>
      <c r="H52" s="83">
        <f>H51*D51</f>
        <v>0</v>
      </c>
      <c r="I52" s="84" t="s">
        <v>46</v>
      </c>
      <c r="J52" s="85">
        <f>J51*D51</f>
        <v>0</v>
      </c>
      <c r="K52" s="162">
        <f>D51*K51</f>
        <v>0</v>
      </c>
      <c r="L52" s="181" t="s">
        <v>33</v>
      </c>
      <c r="M52" s="112">
        <f>D51*M51</f>
        <v>0</v>
      </c>
      <c r="N52" s="86"/>
      <c r="O52" s="87"/>
      <c r="P52" s="88"/>
      <c r="Q52" s="88"/>
      <c r="R52" s="99"/>
      <c r="S52" s="100"/>
      <c r="T52" s="99"/>
      <c r="U52" s="101"/>
      <c r="V52" s="21">
        <f>D51*V51</f>
        <v>0</v>
      </c>
      <c r="W52" s="54"/>
      <c r="X52" s="21">
        <f>D51*X51</f>
        <v>0</v>
      </c>
      <c r="Y52" s="99"/>
      <c r="Z52" s="90"/>
    </row>
    <row r="53" spans="1:26" ht="24.75" customHeight="1" x14ac:dyDescent="0.2">
      <c r="A53" s="80"/>
      <c r="B53" s="247"/>
      <c r="C53" s="254" t="s">
        <v>9</v>
      </c>
      <c r="D53" s="255"/>
      <c r="E53" s="256"/>
      <c r="F53" s="91">
        <v>2250</v>
      </c>
      <c r="G53" s="89"/>
      <c r="H53" s="92">
        <f>F53*0.2/9</f>
        <v>50</v>
      </c>
      <c r="I53" s="93" t="s">
        <v>46</v>
      </c>
      <c r="J53" s="94">
        <f>F53*0.3/9</f>
        <v>75</v>
      </c>
      <c r="K53" s="165">
        <v>50</v>
      </c>
      <c r="L53" s="182" t="s">
        <v>33</v>
      </c>
      <c r="M53" s="107">
        <v>75</v>
      </c>
      <c r="N53" s="96"/>
      <c r="O53" s="97"/>
      <c r="P53" s="98"/>
      <c r="Q53" s="98"/>
      <c r="R53" s="99"/>
      <c r="S53" s="100"/>
      <c r="T53" s="99"/>
      <c r="U53" s="101">
        <f>0.42*F53/1000</f>
        <v>0.94499999999999995</v>
      </c>
      <c r="V53" s="46">
        <v>0.9</v>
      </c>
      <c r="W53" s="53">
        <f>0.6*F53/1000</f>
        <v>1.35</v>
      </c>
      <c r="X53" s="46">
        <v>1.4</v>
      </c>
      <c r="Y53" s="99"/>
      <c r="Z53" s="90"/>
    </row>
    <row r="54" spans="1:26" ht="24.75" customHeight="1" x14ac:dyDescent="0.2">
      <c r="A54" s="80"/>
      <c r="B54" s="247"/>
      <c r="C54" s="249"/>
      <c r="D54" s="252"/>
      <c r="E54" s="253"/>
      <c r="F54" s="81">
        <f>D53*F53</f>
        <v>0</v>
      </c>
      <c r="G54" s="81">
        <f>SUM($D49:$D54)*G49</f>
        <v>0</v>
      </c>
      <c r="H54" s="83">
        <f>H53*D53</f>
        <v>0</v>
      </c>
      <c r="I54" s="84" t="s">
        <v>46</v>
      </c>
      <c r="J54" s="85">
        <f>J53*D53</f>
        <v>0</v>
      </c>
      <c r="K54" s="162">
        <f>D53*K53</f>
        <v>0</v>
      </c>
      <c r="L54" s="181" t="s">
        <v>33</v>
      </c>
      <c r="M54" s="112">
        <f>D53*M53</f>
        <v>0</v>
      </c>
      <c r="N54" s="103"/>
      <c r="O54" s="104">
        <f>SUM($D49:$D54)*O49</f>
        <v>0</v>
      </c>
      <c r="P54" s="125"/>
      <c r="Q54" s="105">
        <f>SUM($D49:$D54)*Q49</f>
        <v>0</v>
      </c>
      <c r="R54" s="81">
        <f>SUM($D49:$D54)*R49</f>
        <v>0</v>
      </c>
      <c r="S54" s="21">
        <f>SUM($D49:$D54)*S49</f>
        <v>0</v>
      </c>
      <c r="T54" s="81">
        <f>SUM($D49:$D54)*T49</f>
        <v>0</v>
      </c>
      <c r="U54" s="101"/>
      <c r="V54" s="21">
        <f>D53*V53</f>
        <v>0</v>
      </c>
      <c r="W54" s="54"/>
      <c r="X54" s="21">
        <f>D53*X53</f>
        <v>0</v>
      </c>
      <c r="Y54" s="81">
        <f>SUM($D49:$D54)*Y49</f>
        <v>0</v>
      </c>
      <c r="Z54" s="106">
        <f>SUM($D49:$D54)*Z49</f>
        <v>0</v>
      </c>
    </row>
    <row r="55" spans="1:26" ht="24.75" customHeight="1" x14ac:dyDescent="0.15">
      <c r="A55" s="80"/>
      <c r="B55" s="258" t="s">
        <v>48</v>
      </c>
      <c r="C55" s="254" t="s">
        <v>45</v>
      </c>
      <c r="D55" s="255"/>
      <c r="E55" s="256"/>
      <c r="F55" s="91">
        <v>1750</v>
      </c>
      <c r="G55" s="91">
        <v>50</v>
      </c>
      <c r="H55" s="92">
        <f>F55*0.2/9</f>
        <v>38.888888888888886</v>
      </c>
      <c r="I55" s="116" t="s">
        <v>46</v>
      </c>
      <c r="J55" s="94">
        <f>F55*0.3/9</f>
        <v>58.333333333333336</v>
      </c>
      <c r="K55" s="164">
        <v>40</v>
      </c>
      <c r="L55" s="180" t="s">
        <v>33</v>
      </c>
      <c r="M55" s="114">
        <v>60</v>
      </c>
      <c r="N55" s="96" t="s">
        <v>38</v>
      </c>
      <c r="O55" s="123">
        <v>6.5</v>
      </c>
      <c r="P55" s="98" t="s">
        <v>39</v>
      </c>
      <c r="Q55" s="98">
        <v>2600</v>
      </c>
      <c r="R55" s="89">
        <v>650</v>
      </c>
      <c r="S55" s="45">
        <v>10.5</v>
      </c>
      <c r="T55" s="89">
        <v>700</v>
      </c>
      <c r="U55" s="53">
        <f>0.42*F55/1000</f>
        <v>0.73499999999999999</v>
      </c>
      <c r="V55" s="45">
        <v>0.7</v>
      </c>
      <c r="W55" s="53">
        <f>0.6*F55/1000</f>
        <v>1.05</v>
      </c>
      <c r="X55" s="45">
        <v>1.1000000000000001</v>
      </c>
      <c r="Y55" s="89">
        <v>100</v>
      </c>
      <c r="Z55" s="111">
        <v>18</v>
      </c>
    </row>
    <row r="56" spans="1:26" ht="24.75" customHeight="1" x14ac:dyDescent="0.2">
      <c r="A56" s="80"/>
      <c r="B56" s="247"/>
      <c r="C56" s="249"/>
      <c r="D56" s="252"/>
      <c r="E56" s="253"/>
      <c r="F56" s="81">
        <f>D55*F55</f>
        <v>0</v>
      </c>
      <c r="G56" s="82"/>
      <c r="H56" s="83">
        <f>H55*D55</f>
        <v>0</v>
      </c>
      <c r="I56" s="84" t="s">
        <v>46</v>
      </c>
      <c r="J56" s="85">
        <f>J55*D55</f>
        <v>0</v>
      </c>
      <c r="K56" s="164">
        <f>D55*K55</f>
        <v>0</v>
      </c>
      <c r="L56" s="181" t="s">
        <v>33</v>
      </c>
      <c r="M56" s="121">
        <f>D55*M55</f>
        <v>0</v>
      </c>
      <c r="N56" s="86"/>
      <c r="O56" s="87"/>
      <c r="P56" s="88"/>
      <c r="Q56" s="88"/>
      <c r="R56" s="89"/>
      <c r="S56" s="45"/>
      <c r="T56" s="89"/>
      <c r="U56" s="101"/>
      <c r="V56" s="21">
        <f>D55*V55</f>
        <v>0</v>
      </c>
      <c r="W56" s="54"/>
      <c r="X56" s="21">
        <f>D55*X55</f>
        <v>0</v>
      </c>
      <c r="Y56" s="89"/>
      <c r="Z56" s="90"/>
    </row>
    <row r="57" spans="1:26" ht="24.75" customHeight="1" x14ac:dyDescent="0.2">
      <c r="A57" s="117" t="s">
        <v>11</v>
      </c>
      <c r="B57" s="247"/>
      <c r="C57" s="254" t="s">
        <v>8</v>
      </c>
      <c r="D57" s="255"/>
      <c r="E57" s="256"/>
      <c r="F57" s="91">
        <v>2050</v>
      </c>
      <c r="G57" s="89"/>
      <c r="H57" s="92">
        <f>F57*0.2/9</f>
        <v>45.555555555555557</v>
      </c>
      <c r="I57" s="116" t="s">
        <v>46</v>
      </c>
      <c r="J57" s="94">
        <f>F57*0.3/9</f>
        <v>68.333333333333329</v>
      </c>
      <c r="K57" s="165">
        <v>45</v>
      </c>
      <c r="L57" s="182" t="s">
        <v>33</v>
      </c>
      <c r="M57" s="107">
        <v>70</v>
      </c>
      <c r="N57" s="96"/>
      <c r="O57" s="97"/>
      <c r="P57" s="98"/>
      <c r="Q57" s="98"/>
      <c r="R57" s="99"/>
      <c r="S57" s="100"/>
      <c r="T57" s="99"/>
      <c r="U57" s="101">
        <f>0.42*F57/1000</f>
        <v>0.86099999999999999</v>
      </c>
      <c r="V57" s="46">
        <v>0.9</v>
      </c>
      <c r="W57" s="53">
        <f>0.6*F57/1000</f>
        <v>1.23</v>
      </c>
      <c r="X57" s="46">
        <v>1.2</v>
      </c>
      <c r="Y57" s="99"/>
      <c r="Z57" s="90"/>
    </row>
    <row r="58" spans="1:26" ht="24.75" customHeight="1" x14ac:dyDescent="0.2">
      <c r="A58" s="80"/>
      <c r="B58" s="247"/>
      <c r="C58" s="249"/>
      <c r="D58" s="252"/>
      <c r="E58" s="253"/>
      <c r="F58" s="81">
        <f>D57*F57</f>
        <v>0</v>
      </c>
      <c r="G58" s="82"/>
      <c r="H58" s="83">
        <f>H57*D57</f>
        <v>0</v>
      </c>
      <c r="I58" s="84" t="s">
        <v>46</v>
      </c>
      <c r="J58" s="85">
        <f>J57*D57</f>
        <v>0</v>
      </c>
      <c r="K58" s="162">
        <f>D57*K57</f>
        <v>0</v>
      </c>
      <c r="L58" s="181" t="s">
        <v>33</v>
      </c>
      <c r="M58" s="112">
        <f>D57*M57</f>
        <v>0</v>
      </c>
      <c r="N58" s="86"/>
      <c r="O58" s="87"/>
      <c r="P58" s="88"/>
      <c r="Q58" s="88"/>
      <c r="R58" s="99"/>
      <c r="S58" s="100"/>
      <c r="T58" s="99"/>
      <c r="U58" s="101"/>
      <c r="V58" s="21">
        <f>D57*V57</f>
        <v>0</v>
      </c>
      <c r="W58" s="54"/>
      <c r="X58" s="21">
        <f>D57*X57</f>
        <v>0</v>
      </c>
      <c r="Y58" s="99"/>
      <c r="Z58" s="90"/>
    </row>
    <row r="59" spans="1:26" ht="24.75" customHeight="1" x14ac:dyDescent="0.2">
      <c r="A59" s="80"/>
      <c r="B59" s="247"/>
      <c r="C59" s="254" t="s">
        <v>9</v>
      </c>
      <c r="D59" s="255"/>
      <c r="E59" s="256"/>
      <c r="F59" s="91">
        <v>2350</v>
      </c>
      <c r="G59" s="89"/>
      <c r="H59" s="92">
        <f>F59*0.2/9</f>
        <v>52.222222222222221</v>
      </c>
      <c r="I59" s="116" t="s">
        <v>46</v>
      </c>
      <c r="J59" s="94">
        <f>F59*0.3/9</f>
        <v>78.333333333333329</v>
      </c>
      <c r="K59" s="165">
        <v>50</v>
      </c>
      <c r="L59" s="180" t="s">
        <v>33</v>
      </c>
      <c r="M59" s="107">
        <v>80</v>
      </c>
      <c r="N59" s="96"/>
      <c r="O59" s="97"/>
      <c r="P59" s="98"/>
      <c r="Q59" s="98"/>
      <c r="R59" s="99"/>
      <c r="S59" s="100"/>
      <c r="T59" s="99"/>
      <c r="U59" s="101">
        <f>0.42*F59/1000</f>
        <v>0.98699999999999999</v>
      </c>
      <c r="V59" s="45">
        <v>1</v>
      </c>
      <c r="W59" s="53">
        <f>0.6*F59/1000</f>
        <v>1.41</v>
      </c>
      <c r="X59" s="45">
        <v>1.4</v>
      </c>
      <c r="Y59" s="99"/>
      <c r="Z59" s="90"/>
    </row>
    <row r="60" spans="1:26" ht="24.75" customHeight="1" x14ac:dyDescent="0.2">
      <c r="A60" s="80"/>
      <c r="B60" s="247"/>
      <c r="C60" s="249"/>
      <c r="D60" s="252"/>
      <c r="E60" s="253"/>
      <c r="F60" s="81">
        <f>D59*F59</f>
        <v>0</v>
      </c>
      <c r="G60" s="81">
        <f>SUM($D55:$D60)*G55</f>
        <v>0</v>
      </c>
      <c r="H60" s="83">
        <f>H59*D59</f>
        <v>0</v>
      </c>
      <c r="I60" s="84" t="s">
        <v>46</v>
      </c>
      <c r="J60" s="85">
        <f>J59*D59</f>
        <v>0</v>
      </c>
      <c r="K60" s="164">
        <f>D59*K59</f>
        <v>0</v>
      </c>
      <c r="L60" s="181" t="s">
        <v>33</v>
      </c>
      <c r="M60" s="121">
        <f>D59*M59</f>
        <v>0</v>
      </c>
      <c r="N60" s="103"/>
      <c r="O60" s="104">
        <f>SUM($D55:$D60)*O55</f>
        <v>0</v>
      </c>
      <c r="P60" s="125"/>
      <c r="Q60" s="105">
        <f>SUM($D55:$D60)*Q55</f>
        <v>0</v>
      </c>
      <c r="R60" s="81">
        <f>SUM($D55:$D60)*R55</f>
        <v>0</v>
      </c>
      <c r="S60" s="21">
        <f>SUM($D55:$D60)*S55</f>
        <v>0</v>
      </c>
      <c r="T60" s="81">
        <f>SUM($D55:$D60)*T55</f>
        <v>0</v>
      </c>
      <c r="U60" s="101"/>
      <c r="V60" s="21">
        <f>D59*V59</f>
        <v>0</v>
      </c>
      <c r="W60" s="54"/>
      <c r="X60" s="21">
        <f>D59*X59</f>
        <v>0</v>
      </c>
      <c r="Y60" s="81">
        <f>SUM($D55:$D60)*Y55</f>
        <v>0</v>
      </c>
      <c r="Z60" s="106">
        <f>SUM($D55:$D60)*Z55</f>
        <v>0</v>
      </c>
    </row>
    <row r="61" spans="1:26" ht="24.75" customHeight="1" x14ac:dyDescent="0.15">
      <c r="A61" s="80"/>
      <c r="B61" s="258" t="s">
        <v>58</v>
      </c>
      <c r="C61" s="254" t="s">
        <v>45</v>
      </c>
      <c r="D61" s="255"/>
      <c r="E61" s="256"/>
      <c r="F61" s="91">
        <v>1700</v>
      </c>
      <c r="G61" s="91">
        <v>50</v>
      </c>
      <c r="H61" s="92">
        <f>F61*0.2/9</f>
        <v>37.777777777777779</v>
      </c>
      <c r="I61" s="116" t="s">
        <v>46</v>
      </c>
      <c r="J61" s="94">
        <f>F61*0.3/9</f>
        <v>56.666666666666664</v>
      </c>
      <c r="K61" s="165">
        <v>40</v>
      </c>
      <c r="L61" s="182" t="s">
        <v>33</v>
      </c>
      <c r="M61" s="107">
        <v>55</v>
      </c>
      <c r="N61" s="96" t="s">
        <v>38</v>
      </c>
      <c r="O61" s="123">
        <v>6.5</v>
      </c>
      <c r="P61" s="98" t="s">
        <v>39</v>
      </c>
      <c r="Q61" s="98">
        <v>2600</v>
      </c>
      <c r="R61" s="91">
        <v>650</v>
      </c>
      <c r="S61" s="46">
        <v>10.5</v>
      </c>
      <c r="T61" s="91">
        <v>700</v>
      </c>
      <c r="U61" s="53">
        <f>0.42*F61/1000</f>
        <v>0.71399999999999997</v>
      </c>
      <c r="V61" s="46">
        <v>0.7</v>
      </c>
      <c r="W61" s="53">
        <f>0.6*F61/1000</f>
        <v>1.02</v>
      </c>
      <c r="X61" s="46">
        <v>1</v>
      </c>
      <c r="Y61" s="91">
        <v>100</v>
      </c>
      <c r="Z61" s="111">
        <v>18</v>
      </c>
    </row>
    <row r="62" spans="1:26" ht="24.75" customHeight="1" x14ac:dyDescent="0.2">
      <c r="A62" s="80"/>
      <c r="B62" s="247"/>
      <c r="C62" s="249"/>
      <c r="D62" s="252"/>
      <c r="E62" s="253"/>
      <c r="F62" s="81">
        <f>D61*F61</f>
        <v>0</v>
      </c>
      <c r="G62" s="82"/>
      <c r="H62" s="83">
        <f>H61*D61</f>
        <v>0</v>
      </c>
      <c r="I62" s="84" t="s">
        <v>46</v>
      </c>
      <c r="J62" s="85">
        <f>J61*D61</f>
        <v>0</v>
      </c>
      <c r="K62" s="162">
        <f>D61*K61</f>
        <v>0</v>
      </c>
      <c r="L62" s="181" t="s">
        <v>33</v>
      </c>
      <c r="M62" s="112">
        <f>D61*M61</f>
        <v>0</v>
      </c>
      <c r="N62" s="86"/>
      <c r="O62" s="87"/>
      <c r="P62" s="88"/>
      <c r="Q62" s="88"/>
      <c r="R62" s="89"/>
      <c r="S62" s="126"/>
      <c r="T62" s="89"/>
      <c r="U62" s="101"/>
      <c r="V62" s="21">
        <f>D61*V61</f>
        <v>0</v>
      </c>
      <c r="W62" s="54"/>
      <c r="X62" s="21">
        <f>D61*X61</f>
        <v>0</v>
      </c>
      <c r="Y62" s="89"/>
      <c r="Z62" s="90"/>
    </row>
    <row r="63" spans="1:26" ht="24.75" customHeight="1" x14ac:dyDescent="0.2">
      <c r="A63" s="80"/>
      <c r="B63" s="247"/>
      <c r="C63" s="254" t="s">
        <v>8</v>
      </c>
      <c r="D63" s="255"/>
      <c r="E63" s="256"/>
      <c r="F63" s="91">
        <v>1950</v>
      </c>
      <c r="G63" s="89"/>
      <c r="H63" s="92">
        <f>F63*0.2/9</f>
        <v>43.333333333333336</v>
      </c>
      <c r="I63" s="116" t="s">
        <v>46</v>
      </c>
      <c r="J63" s="94">
        <f>F63*0.3/9</f>
        <v>65</v>
      </c>
      <c r="K63" s="164">
        <v>45</v>
      </c>
      <c r="L63" s="180" t="s">
        <v>33</v>
      </c>
      <c r="M63" s="114">
        <v>65</v>
      </c>
      <c r="N63" s="96"/>
      <c r="O63" s="97"/>
      <c r="P63" s="98"/>
      <c r="Q63" s="98"/>
      <c r="R63" s="99"/>
      <c r="S63" s="100"/>
      <c r="T63" s="99"/>
      <c r="U63" s="101">
        <f>0.42*F63/1000</f>
        <v>0.81899999999999995</v>
      </c>
      <c r="V63" s="45">
        <v>0.8</v>
      </c>
      <c r="W63" s="53">
        <f>0.6*F63/1000</f>
        <v>1.17</v>
      </c>
      <c r="X63" s="45">
        <v>1.2</v>
      </c>
      <c r="Y63" s="99"/>
      <c r="Z63" s="90"/>
    </row>
    <row r="64" spans="1:26" ht="24.75" customHeight="1" x14ac:dyDescent="0.2">
      <c r="A64" s="80"/>
      <c r="B64" s="247"/>
      <c r="C64" s="249"/>
      <c r="D64" s="252"/>
      <c r="E64" s="253"/>
      <c r="F64" s="81">
        <f>D63*F63</f>
        <v>0</v>
      </c>
      <c r="G64" s="82"/>
      <c r="H64" s="83">
        <f>H63*D63</f>
        <v>0</v>
      </c>
      <c r="I64" s="84" t="s">
        <v>46</v>
      </c>
      <c r="J64" s="85">
        <f>J63*D63</f>
        <v>0</v>
      </c>
      <c r="K64" s="162">
        <f>D63*K63</f>
        <v>0</v>
      </c>
      <c r="L64" s="181" t="s">
        <v>33</v>
      </c>
      <c r="M64" s="112">
        <f>D63*M63</f>
        <v>0</v>
      </c>
      <c r="N64" s="86"/>
      <c r="O64" s="87"/>
      <c r="P64" s="88"/>
      <c r="Q64" s="88"/>
      <c r="R64" s="99"/>
      <c r="S64" s="100"/>
      <c r="T64" s="99"/>
      <c r="U64" s="101"/>
      <c r="V64" s="21">
        <f>D63*V63</f>
        <v>0</v>
      </c>
      <c r="W64" s="54"/>
      <c r="X64" s="21">
        <f>D63*X63</f>
        <v>0</v>
      </c>
      <c r="Y64" s="99"/>
      <c r="Z64" s="90"/>
    </row>
    <row r="65" spans="1:26" ht="24.75" customHeight="1" x14ac:dyDescent="0.2">
      <c r="A65" s="80"/>
      <c r="B65" s="247"/>
      <c r="C65" s="254" t="s">
        <v>9</v>
      </c>
      <c r="D65" s="255"/>
      <c r="E65" s="256"/>
      <c r="F65" s="91">
        <v>2250</v>
      </c>
      <c r="G65" s="89"/>
      <c r="H65" s="127">
        <f>F65*0.2/9</f>
        <v>50</v>
      </c>
      <c r="I65" s="116" t="s">
        <v>46</v>
      </c>
      <c r="J65" s="94">
        <f>F65*0.3/9</f>
        <v>75</v>
      </c>
      <c r="K65" s="165">
        <v>50</v>
      </c>
      <c r="L65" s="182" t="s">
        <v>33</v>
      </c>
      <c r="M65" s="107">
        <v>75</v>
      </c>
      <c r="N65" s="96"/>
      <c r="O65" s="97"/>
      <c r="P65" s="98"/>
      <c r="Q65" s="98"/>
      <c r="R65" s="99"/>
      <c r="S65" s="100"/>
      <c r="T65" s="99"/>
      <c r="U65" s="101">
        <f>0.42*F65/1000</f>
        <v>0.94499999999999995</v>
      </c>
      <c r="V65" s="46">
        <v>0.9</v>
      </c>
      <c r="W65" s="53">
        <f>0.6*F65/1000</f>
        <v>1.35</v>
      </c>
      <c r="X65" s="46">
        <v>1.4</v>
      </c>
      <c r="Y65" s="99"/>
      <c r="Z65" s="90"/>
    </row>
    <row r="66" spans="1:26" ht="24.75" customHeight="1" x14ac:dyDescent="0.2">
      <c r="A66" s="80"/>
      <c r="B66" s="247"/>
      <c r="C66" s="249"/>
      <c r="D66" s="252"/>
      <c r="E66" s="253"/>
      <c r="F66" s="81">
        <f>D65*F65</f>
        <v>0</v>
      </c>
      <c r="G66" s="81">
        <f>SUM($D61:$D66)*G61</f>
        <v>0</v>
      </c>
      <c r="H66" s="128">
        <f>H65*D65</f>
        <v>0</v>
      </c>
      <c r="I66" s="84" t="s">
        <v>46</v>
      </c>
      <c r="J66" s="85">
        <f>J65*D65</f>
        <v>0</v>
      </c>
      <c r="K66" s="162">
        <f>D65*K65</f>
        <v>0</v>
      </c>
      <c r="L66" s="181" t="s">
        <v>33</v>
      </c>
      <c r="M66" s="112">
        <f>D65*M65</f>
        <v>0</v>
      </c>
      <c r="N66" s="103"/>
      <c r="O66" s="104">
        <f>SUM($D61:$D66)*O61</f>
        <v>0</v>
      </c>
      <c r="P66" s="125"/>
      <c r="Q66" s="105">
        <f>SUM($D61:$D66)*Q61</f>
        <v>0</v>
      </c>
      <c r="R66" s="81">
        <f>SUM($D61:$D66)*R61</f>
        <v>0</v>
      </c>
      <c r="S66" s="21">
        <f>SUM($D61:$D66)*S61</f>
        <v>0</v>
      </c>
      <c r="T66" s="81">
        <f>SUM($D61:$D66)*T61</f>
        <v>0</v>
      </c>
      <c r="U66" s="101"/>
      <c r="V66" s="21">
        <f>D65*V65</f>
        <v>0</v>
      </c>
      <c r="W66" s="54"/>
      <c r="X66" s="21">
        <f>D65*X65</f>
        <v>0</v>
      </c>
      <c r="Y66" s="81">
        <f>SUM($D61:$D66)*Y61</f>
        <v>0</v>
      </c>
      <c r="Z66" s="106">
        <f>SUM($D61:$D66)*Z61</f>
        <v>0</v>
      </c>
    </row>
    <row r="67" spans="1:26" ht="24.75" customHeight="1" x14ac:dyDescent="0.15">
      <c r="A67" s="80"/>
      <c r="B67" s="258" t="s">
        <v>59</v>
      </c>
      <c r="C67" s="254" t="s">
        <v>45</v>
      </c>
      <c r="D67" s="255"/>
      <c r="E67" s="256"/>
      <c r="F67" s="91">
        <v>1650</v>
      </c>
      <c r="G67" s="91">
        <v>50</v>
      </c>
      <c r="H67" s="92">
        <f>F67*0.2/9</f>
        <v>36.666666666666664</v>
      </c>
      <c r="I67" s="116" t="s">
        <v>33</v>
      </c>
      <c r="J67" s="94">
        <f>F67*0.3/9</f>
        <v>55</v>
      </c>
      <c r="K67" s="164">
        <v>35</v>
      </c>
      <c r="L67" s="180" t="s">
        <v>33</v>
      </c>
      <c r="M67" s="114">
        <v>55</v>
      </c>
      <c r="N67" s="96" t="s">
        <v>38</v>
      </c>
      <c r="O67" s="123">
        <v>6.5</v>
      </c>
      <c r="P67" s="98" t="s">
        <v>39</v>
      </c>
      <c r="Q67" s="98">
        <v>2600</v>
      </c>
      <c r="R67" s="91">
        <v>650</v>
      </c>
      <c r="S67" s="46">
        <v>6</v>
      </c>
      <c r="T67" s="91">
        <v>700</v>
      </c>
      <c r="U67" s="53">
        <f>0.42*F67/1000</f>
        <v>0.69299999999999995</v>
      </c>
      <c r="V67" s="46">
        <v>0.7</v>
      </c>
      <c r="W67" s="53">
        <f>0.6*F67/1000</f>
        <v>0.99</v>
      </c>
      <c r="X67" s="46">
        <v>1</v>
      </c>
      <c r="Y67" s="91">
        <v>100</v>
      </c>
      <c r="Z67" s="111">
        <v>18</v>
      </c>
    </row>
    <row r="68" spans="1:26" ht="24.75" customHeight="1" x14ac:dyDescent="0.2">
      <c r="A68" s="80"/>
      <c r="B68" s="247"/>
      <c r="C68" s="249"/>
      <c r="D68" s="252"/>
      <c r="E68" s="253"/>
      <c r="F68" s="81">
        <f>D67*F67</f>
        <v>0</v>
      </c>
      <c r="G68" s="82"/>
      <c r="H68" s="83">
        <f>H67*D67</f>
        <v>0</v>
      </c>
      <c r="I68" s="84" t="s">
        <v>33</v>
      </c>
      <c r="J68" s="85">
        <f>J67*D67</f>
        <v>0</v>
      </c>
      <c r="K68" s="164">
        <f>D67*K67</f>
        <v>0</v>
      </c>
      <c r="L68" s="181" t="s">
        <v>33</v>
      </c>
      <c r="M68" s="121">
        <f>D67*M67</f>
        <v>0</v>
      </c>
      <c r="N68" s="86"/>
      <c r="O68" s="87"/>
      <c r="P68" s="88"/>
      <c r="Q68" s="88"/>
      <c r="R68" s="89"/>
      <c r="S68" s="126"/>
      <c r="T68" s="89"/>
      <c r="U68" s="101"/>
      <c r="V68" s="21">
        <f>D67*V67</f>
        <v>0</v>
      </c>
      <c r="W68" s="54"/>
      <c r="X68" s="21">
        <f>D67*X67</f>
        <v>0</v>
      </c>
      <c r="Y68" s="89"/>
      <c r="Z68" s="90"/>
    </row>
    <row r="69" spans="1:26" ht="24.75" customHeight="1" x14ac:dyDescent="0.2">
      <c r="A69" s="80"/>
      <c r="B69" s="247"/>
      <c r="C69" s="254" t="s">
        <v>8</v>
      </c>
      <c r="D69" s="255"/>
      <c r="E69" s="256"/>
      <c r="F69" s="91">
        <v>1850</v>
      </c>
      <c r="G69" s="89"/>
      <c r="H69" s="92">
        <f>F69*0.2/9</f>
        <v>41.111111111111114</v>
      </c>
      <c r="I69" s="116" t="s">
        <v>33</v>
      </c>
      <c r="J69" s="94">
        <f>F69*0.3/9</f>
        <v>61.666666666666664</v>
      </c>
      <c r="K69" s="165">
        <v>40</v>
      </c>
      <c r="L69" s="180" t="s">
        <v>33</v>
      </c>
      <c r="M69" s="107">
        <v>60</v>
      </c>
      <c r="N69" s="96"/>
      <c r="O69" s="97"/>
      <c r="P69" s="98"/>
      <c r="Q69" s="98"/>
      <c r="R69" s="99"/>
      <c r="S69" s="100"/>
      <c r="T69" s="99"/>
      <c r="U69" s="101">
        <f>0.42*F69/1000</f>
        <v>0.77700000000000002</v>
      </c>
      <c r="V69" s="45">
        <v>0.8</v>
      </c>
      <c r="W69" s="53">
        <f>0.6*F69/1000</f>
        <v>1.1100000000000001</v>
      </c>
      <c r="X69" s="45">
        <v>1.1000000000000001</v>
      </c>
      <c r="Y69" s="99"/>
      <c r="Z69" s="90"/>
    </row>
    <row r="70" spans="1:26" ht="24.75" customHeight="1" x14ac:dyDescent="0.2">
      <c r="A70" s="80"/>
      <c r="B70" s="247"/>
      <c r="C70" s="249"/>
      <c r="D70" s="252"/>
      <c r="E70" s="253"/>
      <c r="F70" s="81">
        <f>D69*F69</f>
        <v>0</v>
      </c>
      <c r="G70" s="82"/>
      <c r="H70" s="83">
        <f>H69*D69</f>
        <v>0</v>
      </c>
      <c r="I70" s="84" t="s">
        <v>33</v>
      </c>
      <c r="J70" s="85">
        <f>J69*D69</f>
        <v>0</v>
      </c>
      <c r="K70" s="162">
        <f>D69*K69</f>
        <v>0</v>
      </c>
      <c r="L70" s="181" t="s">
        <v>33</v>
      </c>
      <c r="M70" s="112">
        <f>D69*M69</f>
        <v>0</v>
      </c>
      <c r="N70" s="86"/>
      <c r="O70" s="87"/>
      <c r="P70" s="88"/>
      <c r="Q70" s="88"/>
      <c r="R70" s="99"/>
      <c r="S70" s="100"/>
      <c r="T70" s="99"/>
      <c r="U70" s="101"/>
      <c r="V70" s="21">
        <f>D69*V69</f>
        <v>0</v>
      </c>
      <c r="W70" s="54"/>
      <c r="X70" s="21">
        <f>D69*X69</f>
        <v>0</v>
      </c>
      <c r="Y70" s="99"/>
      <c r="Z70" s="90"/>
    </row>
    <row r="71" spans="1:26" ht="24.75" customHeight="1" x14ac:dyDescent="0.2">
      <c r="A71" s="80"/>
      <c r="B71" s="247"/>
      <c r="C71" s="254" t="s">
        <v>9</v>
      </c>
      <c r="D71" s="255"/>
      <c r="E71" s="256"/>
      <c r="F71" s="91">
        <v>2050</v>
      </c>
      <c r="G71" s="89"/>
      <c r="H71" s="127">
        <f>F71*0.2/9</f>
        <v>45.555555555555557</v>
      </c>
      <c r="I71" s="116" t="s">
        <v>33</v>
      </c>
      <c r="J71" s="94">
        <f>F71*0.3/9</f>
        <v>68.333333333333329</v>
      </c>
      <c r="K71" s="165">
        <v>45</v>
      </c>
      <c r="L71" s="180" t="s">
        <v>33</v>
      </c>
      <c r="M71" s="107">
        <v>70</v>
      </c>
      <c r="N71" s="96"/>
      <c r="O71" s="97"/>
      <c r="P71" s="98"/>
      <c r="Q71" s="98"/>
      <c r="R71" s="99"/>
      <c r="S71" s="100"/>
      <c r="T71" s="99"/>
      <c r="U71" s="101">
        <f>0.42*F71/1000</f>
        <v>0.86099999999999999</v>
      </c>
      <c r="V71" s="46">
        <v>0.9</v>
      </c>
      <c r="W71" s="53">
        <f>0.6*F71/1000</f>
        <v>1.23</v>
      </c>
      <c r="X71" s="46">
        <v>1.2</v>
      </c>
      <c r="Y71" s="99"/>
      <c r="Z71" s="90"/>
    </row>
    <row r="72" spans="1:26" ht="24.75" customHeight="1" x14ac:dyDescent="0.2">
      <c r="A72" s="80"/>
      <c r="B72" s="247"/>
      <c r="C72" s="249"/>
      <c r="D72" s="252"/>
      <c r="E72" s="253"/>
      <c r="F72" s="81">
        <f>D71*F71</f>
        <v>0</v>
      </c>
      <c r="G72" s="81">
        <f>SUM($D67:$D72)*G67</f>
        <v>0</v>
      </c>
      <c r="H72" s="128">
        <f>H71*D71</f>
        <v>0</v>
      </c>
      <c r="I72" s="84" t="s">
        <v>33</v>
      </c>
      <c r="J72" s="85">
        <f>J71*D71</f>
        <v>0</v>
      </c>
      <c r="K72" s="164">
        <f>D71*K71</f>
        <v>0</v>
      </c>
      <c r="L72" s="181" t="s">
        <v>33</v>
      </c>
      <c r="M72" s="121">
        <f>D71*M71</f>
        <v>0</v>
      </c>
      <c r="N72" s="103"/>
      <c r="O72" s="104">
        <f>SUM($D67:$D72)*O67</f>
        <v>0</v>
      </c>
      <c r="P72" s="125"/>
      <c r="Q72" s="105">
        <f>SUM($D67:$D72)*Q67</f>
        <v>0</v>
      </c>
      <c r="R72" s="81">
        <f>SUM($D67:$D72)*R67</f>
        <v>0</v>
      </c>
      <c r="S72" s="21">
        <f>SUM($D67:$D72)*S67</f>
        <v>0</v>
      </c>
      <c r="T72" s="81">
        <f>SUM($D67:$D72)*T67</f>
        <v>0</v>
      </c>
      <c r="U72" s="101"/>
      <c r="V72" s="21">
        <f>D71*V71</f>
        <v>0</v>
      </c>
      <c r="W72" s="54"/>
      <c r="X72" s="21">
        <f>D71*X71</f>
        <v>0</v>
      </c>
      <c r="Y72" s="81">
        <f>SUM($D67:$D72)*Y67</f>
        <v>0</v>
      </c>
      <c r="Z72" s="106">
        <f>SUM($D67:$D72)*Z67</f>
        <v>0</v>
      </c>
    </row>
    <row r="73" spans="1:26" ht="24.75" customHeight="1" x14ac:dyDescent="0.15">
      <c r="A73" s="80"/>
      <c r="B73" s="258" t="s">
        <v>57</v>
      </c>
      <c r="C73" s="254" t="s">
        <v>45</v>
      </c>
      <c r="D73" s="255"/>
      <c r="E73" s="256"/>
      <c r="F73" s="91">
        <v>1450</v>
      </c>
      <c r="G73" s="91">
        <v>50</v>
      </c>
      <c r="H73" s="92">
        <f>F73*0.2/9</f>
        <v>32.222222222222221</v>
      </c>
      <c r="I73" s="116" t="s">
        <v>46</v>
      </c>
      <c r="J73" s="94">
        <f>F73*0.3/9</f>
        <v>48.333333333333336</v>
      </c>
      <c r="K73" s="165">
        <v>30</v>
      </c>
      <c r="L73" s="180" t="s">
        <v>33</v>
      </c>
      <c r="M73" s="107">
        <v>50</v>
      </c>
      <c r="N73" s="96" t="s">
        <v>38</v>
      </c>
      <c r="O73" s="123">
        <v>6.5</v>
      </c>
      <c r="P73" s="98" t="s">
        <v>39</v>
      </c>
      <c r="Q73" s="98">
        <v>2600</v>
      </c>
      <c r="R73" s="91">
        <v>600</v>
      </c>
      <c r="S73" s="46">
        <v>5.5</v>
      </c>
      <c r="T73" s="91">
        <v>650</v>
      </c>
      <c r="U73" s="53">
        <f>0.42*F73/1000</f>
        <v>0.60899999999999999</v>
      </c>
      <c r="V73" s="119">
        <v>0.6</v>
      </c>
      <c r="W73" s="53">
        <f>0.6*F73/1000</f>
        <v>0.87</v>
      </c>
      <c r="X73" s="45">
        <v>0.9</v>
      </c>
      <c r="Y73" s="91">
        <v>100</v>
      </c>
      <c r="Z73" s="111">
        <v>17</v>
      </c>
    </row>
    <row r="74" spans="1:26" ht="24.75" customHeight="1" x14ac:dyDescent="0.2">
      <c r="A74" s="80"/>
      <c r="B74" s="247"/>
      <c r="C74" s="249"/>
      <c r="D74" s="252"/>
      <c r="E74" s="253"/>
      <c r="F74" s="81">
        <f>D73*F73</f>
        <v>0</v>
      </c>
      <c r="G74" s="82"/>
      <c r="H74" s="83">
        <f>H73*D73</f>
        <v>0</v>
      </c>
      <c r="I74" s="84" t="s">
        <v>46</v>
      </c>
      <c r="J74" s="85">
        <f>J73*D73</f>
        <v>0</v>
      </c>
      <c r="K74" s="162">
        <f>D73*K73</f>
        <v>0</v>
      </c>
      <c r="L74" s="181" t="s">
        <v>33</v>
      </c>
      <c r="M74" s="112">
        <f>D73*M73</f>
        <v>0</v>
      </c>
      <c r="N74" s="86"/>
      <c r="O74" s="87"/>
      <c r="P74" s="88"/>
      <c r="Q74" s="88"/>
      <c r="R74" s="89"/>
      <c r="S74" s="45"/>
      <c r="T74" s="89"/>
      <c r="U74" s="101"/>
      <c r="V74" s="21">
        <f>D73*V73</f>
        <v>0</v>
      </c>
      <c r="W74" s="54"/>
      <c r="X74" s="21">
        <f>D73*X73</f>
        <v>0</v>
      </c>
      <c r="Y74" s="89"/>
      <c r="Z74" s="90"/>
    </row>
    <row r="75" spans="1:26" ht="24.75" customHeight="1" x14ac:dyDescent="0.2">
      <c r="A75" s="80"/>
      <c r="B75" s="247"/>
      <c r="C75" s="254" t="s">
        <v>8</v>
      </c>
      <c r="D75" s="255"/>
      <c r="E75" s="256"/>
      <c r="F75" s="91">
        <v>1750</v>
      </c>
      <c r="G75" s="89"/>
      <c r="H75" s="92">
        <f>F75*0.2/9</f>
        <v>38.888888888888886</v>
      </c>
      <c r="I75" s="116" t="s">
        <v>46</v>
      </c>
      <c r="J75" s="94">
        <f>F75*0.3/9</f>
        <v>58.333333333333336</v>
      </c>
      <c r="K75" s="164">
        <v>40</v>
      </c>
      <c r="L75" s="180" t="s">
        <v>33</v>
      </c>
      <c r="M75" s="114">
        <v>60</v>
      </c>
      <c r="N75" s="96"/>
      <c r="O75" s="97"/>
      <c r="P75" s="98"/>
      <c r="Q75" s="98"/>
      <c r="R75" s="89"/>
      <c r="S75" s="45"/>
      <c r="T75" s="89"/>
      <c r="U75" s="101">
        <f>0.42*F75/1000</f>
        <v>0.73499999999999999</v>
      </c>
      <c r="V75" s="118">
        <v>0.7</v>
      </c>
      <c r="W75" s="53">
        <f>0.6*F75/1000</f>
        <v>1.05</v>
      </c>
      <c r="X75" s="46">
        <v>1.1000000000000001</v>
      </c>
      <c r="Y75" s="89"/>
      <c r="Z75" s="90"/>
    </row>
    <row r="76" spans="1:26" ht="24.75" customHeight="1" thickBot="1" x14ac:dyDescent="0.25">
      <c r="A76" s="80"/>
      <c r="B76" s="247"/>
      <c r="C76" s="257"/>
      <c r="D76" s="259"/>
      <c r="E76" s="260"/>
      <c r="F76" s="186">
        <f>D75*F75</f>
        <v>0</v>
      </c>
      <c r="G76" s="186">
        <f>SUM($D73:$D76)*G73</f>
        <v>0</v>
      </c>
      <c r="H76" s="187">
        <f>H75*D75</f>
        <v>0</v>
      </c>
      <c r="I76" s="188" t="s">
        <v>46</v>
      </c>
      <c r="J76" s="189">
        <f>J75*D75</f>
        <v>0</v>
      </c>
      <c r="K76" s="164">
        <f>D75*K75</f>
        <v>0</v>
      </c>
      <c r="L76" s="180" t="s">
        <v>33</v>
      </c>
      <c r="M76" s="121">
        <f>D75*M75</f>
        <v>0</v>
      </c>
      <c r="N76" s="86"/>
      <c r="O76" s="24">
        <f>SUM($D73:$D76)*O73</f>
        <v>0</v>
      </c>
      <c r="P76" s="88"/>
      <c r="Q76" s="186">
        <f>SUM($D73:$D76)*Q73</f>
        <v>0</v>
      </c>
      <c r="R76" s="186">
        <f>SUM($D73:$D76)*R73</f>
        <v>0</v>
      </c>
      <c r="S76" s="186">
        <f>SUM($D73:$D76)*S73</f>
        <v>0</v>
      </c>
      <c r="T76" s="186">
        <f>SUM($D73:$D76)*T73</f>
        <v>0</v>
      </c>
      <c r="U76" s="101"/>
      <c r="V76" s="172">
        <f>D75*V75</f>
        <v>0</v>
      </c>
      <c r="W76" s="54"/>
      <c r="X76" s="172">
        <f>D75*X75</f>
        <v>0</v>
      </c>
      <c r="Y76" s="186">
        <f>SUM($D73:$D76)*Y73</f>
        <v>0</v>
      </c>
      <c r="Z76" s="190">
        <f>SUM($D73:$D76)*Z73</f>
        <v>0</v>
      </c>
    </row>
    <row r="77" spans="1:26" ht="27" customHeight="1" thickBot="1" x14ac:dyDescent="0.25">
      <c r="A77" s="269" t="s">
        <v>12</v>
      </c>
      <c r="B77" s="270"/>
      <c r="C77" s="271"/>
      <c r="D77" s="272">
        <f>SUM(D9:D76)</f>
        <v>0</v>
      </c>
      <c r="E77" s="273"/>
      <c r="F77" s="129">
        <f>F10+F12+F14+F16+F18+F20+F22+F24+F26+F28+F30+F32+F40+F42+F44+F46+F48+F50+F52+F54+F56+F58+F60+F62+F64+F66+F74+F76+F68+F70+F72+F34+F36+F38</f>
        <v>0</v>
      </c>
      <c r="G77" s="130">
        <f>G14+G20+G26+G32+G38+G42+G48+G54+G60+G66+G72+G76</f>
        <v>0</v>
      </c>
      <c r="H77" s="191">
        <f>H14+H20+H26+H32+H38+H42+H48+H54+H60+H66+H72+H76</f>
        <v>0</v>
      </c>
      <c r="I77" s="131" t="s">
        <v>33</v>
      </c>
      <c r="J77" s="130">
        <f>J14+J20+J26+J32+J38+J42+J48+J54+J60+J66+J72+J76</f>
        <v>0</v>
      </c>
      <c r="K77" s="130">
        <f>K10+K12+K14+K16+K18+K20+K22+K24+K26+K28+K30+K32+K40+K42+K44+K46+K48+K50+K52+K54+K56+K58+K60+K62+K64+K66+K74+K76+K68+K70+K72+K34+K36+K38</f>
        <v>0</v>
      </c>
      <c r="L77" s="59"/>
      <c r="M77" s="129">
        <f>M10+M12+M14+M16+M18+M20+M22+M24+M26+M28+M30+M32+M40+M42+M44+M46+M48+M50+M52+M54+M56+M58+M60+M62+M64+M66+M74+M76+M68+M70+M72+M34+M36+M38</f>
        <v>0</v>
      </c>
      <c r="N77" s="132" t="s">
        <v>51</v>
      </c>
      <c r="O77" s="130">
        <f>O14+O20+O26+O32+O38+O42+O48+O54+O60+O66+O72+O76</f>
        <v>0</v>
      </c>
      <c r="P77" s="133" t="s">
        <v>40</v>
      </c>
      <c r="Q77" s="129">
        <f>Q14+Q20+Q26+Q32+Q38+Q42+Q48+Q54+Q60+Q66+Q72+Q76</f>
        <v>0</v>
      </c>
      <c r="R77" s="129">
        <f>R14+R20+R26+R32+R38+R42+R48+R54+R60+R66+R72+R76</f>
        <v>0</v>
      </c>
      <c r="S77" s="129">
        <f>S14+S20+S26+S32+S38+S42+S48+S54+S60+S66+S72+S76</f>
        <v>0</v>
      </c>
      <c r="T77" s="129">
        <f>T14+T20+T26+T32+T38+T42+T48+T54+T60+T66+T72+T76</f>
        <v>0</v>
      </c>
      <c r="U77" s="30"/>
      <c r="V77" s="23">
        <f>V10+V12+V14+V16+V18+V20+V22+V24+V26+V28+V30+V32+V40+V42+V44+V46+V48+V50+V52+V54+V56+V58+V60+V62+V64+V66+V74+V76+V34+V36+V38+V68+V70+V72</f>
        <v>0</v>
      </c>
      <c r="W77" s="30"/>
      <c r="X77" s="23">
        <f>X10+X12+X14+X16+X18+X20+X22+X24+X26+X28+X30+X32+X40+X42+X44+X46+X48+X50+X52+X54+X56+X58+X60+X62+X64+X66+X74+X76+X34+X36+X38+X68+X70+X72</f>
        <v>0</v>
      </c>
      <c r="Y77" s="129">
        <f>Y14+Y20+Y26+Y32+Y38+Y42+Y48+Y54+Y60+Y66+Y72+Y76</f>
        <v>0</v>
      </c>
      <c r="Z77" s="134">
        <f>Z14+Z20+Z26+Z32+Z38+Z42+Z48+Z54+Z60+Z66+Z72+Z76</f>
        <v>0</v>
      </c>
    </row>
    <row r="78" spans="1:26" ht="27" customHeight="1" x14ac:dyDescent="0.2">
      <c r="A78" s="262" t="s">
        <v>27</v>
      </c>
      <c r="B78" s="263"/>
      <c r="C78" s="264" t="s">
        <v>26</v>
      </c>
      <c r="D78" s="265"/>
      <c r="E78" s="266"/>
      <c r="F78" s="192" t="e">
        <f>F77/$D$77</f>
        <v>#DIV/0!</v>
      </c>
      <c r="G78" s="21" t="e">
        <f>G77/$D$77</f>
        <v>#DIV/0!</v>
      </c>
      <c r="H78" s="193" t="e">
        <f>ROUNDUP(H77/$D$77,1)</f>
        <v>#DIV/0!</v>
      </c>
      <c r="I78" s="194" t="s">
        <v>37</v>
      </c>
      <c r="J78" s="125" t="e">
        <f>ROUNDDOWN(J77/$D$77,1)</f>
        <v>#DIV/0!</v>
      </c>
      <c r="K78" s="174" t="e">
        <f>ROUNDDOWN(K77/$D$77,1)</f>
        <v>#DIV/0!</v>
      </c>
      <c r="L78" s="177" t="s">
        <v>33</v>
      </c>
      <c r="M78" s="175" t="e">
        <f t="shared" ref="M78:M79" si="0">ROUNDDOWN(M77/$D$77,1)</f>
        <v>#DIV/0!</v>
      </c>
      <c r="N78" s="193" t="s">
        <v>51</v>
      </c>
      <c r="O78" s="195" t="e">
        <f t="shared" ref="O78:Z78" si="1">O77/$D$77</f>
        <v>#DIV/0!</v>
      </c>
      <c r="P78" s="196" t="s">
        <v>42</v>
      </c>
      <c r="Q78" s="197" t="e">
        <f t="shared" si="1"/>
        <v>#DIV/0!</v>
      </c>
      <c r="R78" s="81" t="e">
        <f t="shared" si="1"/>
        <v>#DIV/0!</v>
      </c>
      <c r="S78" s="21" t="e">
        <f t="shared" si="1"/>
        <v>#DIV/0!</v>
      </c>
      <c r="T78" s="81" t="e">
        <f t="shared" si="1"/>
        <v>#DIV/0!</v>
      </c>
      <c r="U78" s="81" t="e">
        <f t="shared" si="1"/>
        <v>#DIV/0!</v>
      </c>
      <c r="V78" s="21" t="e">
        <f t="shared" si="1"/>
        <v>#DIV/0!</v>
      </c>
      <c r="W78" s="21" t="e">
        <f t="shared" si="1"/>
        <v>#DIV/0!</v>
      </c>
      <c r="X78" s="21" t="e">
        <f t="shared" si="1"/>
        <v>#DIV/0!</v>
      </c>
      <c r="Y78" s="81" t="e">
        <f t="shared" si="1"/>
        <v>#DIV/0!</v>
      </c>
      <c r="Z78" s="106" t="e">
        <f t="shared" si="1"/>
        <v>#DIV/0!</v>
      </c>
    </row>
    <row r="79" spans="1:26" ht="27" customHeight="1" thickBot="1" x14ac:dyDescent="0.25">
      <c r="A79" s="267" t="s">
        <v>28</v>
      </c>
      <c r="B79" s="268"/>
      <c r="C79" s="135" t="s">
        <v>49</v>
      </c>
      <c r="D79" s="136"/>
      <c r="E79" s="137" t="s">
        <v>50</v>
      </c>
      <c r="F79" s="138" t="e">
        <f>F78*$D$79/100</f>
        <v>#DIV/0!</v>
      </c>
      <c r="G79" s="22" t="e">
        <f>G78*$D$79/100</f>
        <v>#DIV/0!</v>
      </c>
      <c r="H79" s="139" t="e">
        <f>H78*$D$79/100</f>
        <v>#DIV/0!</v>
      </c>
      <c r="I79" s="140" t="s">
        <v>37</v>
      </c>
      <c r="J79" s="141" t="e">
        <f t="shared" ref="J79:Z79" si="2">J78*$D$79/100</f>
        <v>#DIV/0!</v>
      </c>
      <c r="K79" s="167" t="e">
        <f>ROUNDDOWN(K78/$D$77,1)</f>
        <v>#DIV/0!</v>
      </c>
      <c r="L79" s="176" t="s">
        <v>33</v>
      </c>
      <c r="M79" s="173" t="e">
        <f t="shared" si="0"/>
        <v>#DIV/0!</v>
      </c>
      <c r="N79" s="141" t="s">
        <v>51</v>
      </c>
      <c r="O79" s="141" t="e">
        <f>O78*$D$79/100</f>
        <v>#DIV/0!</v>
      </c>
      <c r="P79" s="142" t="s">
        <v>52</v>
      </c>
      <c r="Q79" s="143" t="e">
        <f t="shared" si="2"/>
        <v>#DIV/0!</v>
      </c>
      <c r="R79" s="120" t="e">
        <f t="shared" si="2"/>
        <v>#DIV/0!</v>
      </c>
      <c r="S79" s="22" t="e">
        <f t="shared" si="2"/>
        <v>#DIV/0!</v>
      </c>
      <c r="T79" s="120" t="e">
        <f t="shared" si="2"/>
        <v>#DIV/0!</v>
      </c>
      <c r="U79" s="120" t="e">
        <f t="shared" si="2"/>
        <v>#DIV/0!</v>
      </c>
      <c r="V79" s="22" t="e">
        <f t="shared" si="2"/>
        <v>#DIV/0!</v>
      </c>
      <c r="W79" s="22" t="e">
        <f t="shared" si="2"/>
        <v>#DIV/0!</v>
      </c>
      <c r="X79" s="22" t="e">
        <f t="shared" si="2"/>
        <v>#DIV/0!</v>
      </c>
      <c r="Y79" s="120" t="e">
        <f t="shared" si="2"/>
        <v>#DIV/0!</v>
      </c>
      <c r="Z79" s="122" t="e">
        <f t="shared" si="2"/>
        <v>#DIV/0!</v>
      </c>
    </row>
    <row r="80" spans="1:26" ht="17.25" customHeight="1" x14ac:dyDescent="0.2">
      <c r="A80" s="144"/>
      <c r="B80" s="144"/>
      <c r="C80" s="145"/>
      <c r="D80" s="146"/>
      <c r="E80" s="145"/>
      <c r="F80" s="147"/>
      <c r="G80" s="24"/>
      <c r="H80" s="148"/>
      <c r="I80" s="149"/>
      <c r="J80" s="148"/>
      <c r="K80" s="168"/>
      <c r="L80" s="158"/>
      <c r="M80" s="157"/>
      <c r="N80" s="148"/>
      <c r="O80" s="148"/>
      <c r="P80" s="148"/>
      <c r="Q80" s="147"/>
      <c r="R80" s="24"/>
      <c r="S80" s="148"/>
      <c r="T80" s="24"/>
      <c r="U80" s="24"/>
      <c r="V80" s="25"/>
      <c r="W80" s="24"/>
      <c r="X80" s="25"/>
      <c r="Y80" s="24"/>
      <c r="Z80" s="24"/>
    </row>
    <row r="81" spans="1:26" ht="17.25" customHeight="1" x14ac:dyDescent="0.2">
      <c r="A81" s="144"/>
      <c r="B81" s="144"/>
      <c r="C81" s="145"/>
      <c r="D81" s="146"/>
      <c r="E81" s="145"/>
      <c r="F81" s="147"/>
      <c r="G81" s="24"/>
      <c r="H81" s="148"/>
      <c r="I81" s="149"/>
      <c r="J81" s="148"/>
      <c r="K81" s="169"/>
      <c r="L81" s="178"/>
      <c r="M81" s="60"/>
      <c r="N81" s="148"/>
      <c r="O81" s="148"/>
      <c r="P81" s="148"/>
      <c r="Q81" s="148"/>
      <c r="R81" s="24"/>
      <c r="S81" s="148"/>
      <c r="T81" s="24"/>
      <c r="U81" s="24"/>
      <c r="V81" s="25"/>
      <c r="W81" s="24"/>
      <c r="X81" s="25"/>
      <c r="Y81" s="24"/>
      <c r="Z81" s="24"/>
    </row>
    <row r="82" spans="1:26" s="10" customFormat="1" ht="18.75" customHeight="1" x14ac:dyDescent="0.2">
      <c r="A82" s="150" t="s">
        <v>29</v>
      </c>
      <c r="C82" s="151"/>
      <c r="D82" s="151"/>
      <c r="E82" s="151"/>
      <c r="F82" s="152"/>
      <c r="G82" s="152"/>
      <c r="H82" s="153"/>
      <c r="I82" s="152"/>
      <c r="J82" s="152"/>
      <c r="K82" s="169"/>
      <c r="L82" s="178"/>
      <c r="M82" s="60"/>
      <c r="N82" s="152"/>
      <c r="O82" s="152"/>
      <c r="P82" s="152"/>
      <c r="Q82" s="152"/>
      <c r="R82" s="32"/>
      <c r="S82" s="33"/>
      <c r="T82" s="32"/>
      <c r="U82" s="32"/>
      <c r="V82" s="33"/>
      <c r="W82" s="32"/>
      <c r="X82" s="33"/>
      <c r="Y82" s="32"/>
      <c r="Z82" s="154"/>
    </row>
    <row r="83" spans="1:26" s="10" customFormat="1" ht="18.75" customHeight="1" x14ac:dyDescent="0.2">
      <c r="A83" s="150" t="s">
        <v>31</v>
      </c>
      <c r="B83" s="150"/>
      <c r="C83" s="151"/>
      <c r="D83" s="151"/>
      <c r="E83" s="151"/>
      <c r="F83" s="152"/>
      <c r="G83" s="152"/>
      <c r="H83" s="153"/>
      <c r="I83" s="152"/>
      <c r="J83" s="152"/>
      <c r="K83" s="169"/>
      <c r="L83" s="178"/>
      <c r="M83" s="60"/>
      <c r="N83" s="152"/>
      <c r="O83" s="152"/>
      <c r="P83" s="152"/>
      <c r="Q83" s="152"/>
      <c r="R83" s="32"/>
      <c r="S83" s="33"/>
      <c r="T83" s="32"/>
      <c r="U83" s="32"/>
      <c r="V83" s="33"/>
      <c r="W83" s="32"/>
      <c r="X83" s="33"/>
      <c r="Y83" s="32"/>
      <c r="Z83" s="154"/>
    </row>
    <row r="84" spans="1:26" s="10" customFormat="1" ht="18.75" customHeight="1" x14ac:dyDescent="0.2">
      <c r="A84" s="155" t="s">
        <v>32</v>
      </c>
      <c r="B84" s="150"/>
      <c r="C84" s="151"/>
      <c r="D84" s="151"/>
      <c r="E84" s="151"/>
      <c r="F84" s="152"/>
      <c r="G84" s="152"/>
      <c r="H84" s="153"/>
      <c r="I84" s="152"/>
      <c r="J84" s="152"/>
      <c r="K84" s="169"/>
      <c r="L84" s="178"/>
      <c r="M84" s="60"/>
      <c r="N84" s="152"/>
      <c r="O84" s="152"/>
      <c r="P84" s="152"/>
      <c r="Q84" s="152"/>
      <c r="R84" s="32"/>
      <c r="S84" s="33"/>
      <c r="T84" s="32"/>
      <c r="U84" s="32"/>
      <c r="V84" s="33"/>
      <c r="W84" s="32"/>
      <c r="X84" s="33"/>
      <c r="Y84" s="32"/>
      <c r="Z84" s="154"/>
    </row>
    <row r="85" spans="1:26" s="10" customFormat="1" ht="18.75" customHeight="1" x14ac:dyDescent="0.2">
      <c r="A85" s="150" t="s">
        <v>53</v>
      </c>
      <c r="B85" s="150"/>
      <c r="C85" s="151"/>
      <c r="D85" s="151"/>
      <c r="E85" s="151"/>
      <c r="F85" s="152"/>
      <c r="G85" s="152"/>
      <c r="H85" s="153"/>
      <c r="I85" s="152"/>
      <c r="J85" s="152"/>
      <c r="K85" s="169"/>
      <c r="L85" s="178"/>
      <c r="M85" s="60"/>
      <c r="N85" s="152"/>
      <c r="O85" s="152"/>
      <c r="P85" s="152"/>
      <c r="Q85" s="152"/>
      <c r="R85" s="32"/>
      <c r="S85" s="33"/>
      <c r="T85" s="32"/>
      <c r="U85" s="32"/>
      <c r="V85" s="33"/>
      <c r="W85" s="32"/>
      <c r="X85" s="33"/>
      <c r="Y85" s="32"/>
      <c r="Z85" s="154"/>
    </row>
    <row r="86" spans="1:26" s="10" customFormat="1" ht="18.75" customHeight="1" x14ac:dyDescent="0.2">
      <c r="A86" s="261" t="s">
        <v>62</v>
      </c>
      <c r="B86" s="261"/>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row>
    <row r="87" spans="1:26" s="10" customFormat="1" ht="18.75" customHeight="1" x14ac:dyDescent="0.2">
      <c r="A87" s="156" t="s">
        <v>60</v>
      </c>
      <c r="B87" s="144"/>
      <c r="C87" s="151"/>
      <c r="D87" s="151"/>
      <c r="E87" s="151"/>
      <c r="F87" s="152"/>
      <c r="G87" s="152"/>
      <c r="H87" s="153"/>
      <c r="I87" s="152"/>
      <c r="J87" s="152"/>
      <c r="K87" s="169"/>
      <c r="L87" s="178"/>
      <c r="M87" s="60"/>
      <c r="N87" s="152"/>
      <c r="O87" s="152"/>
      <c r="P87" s="152"/>
      <c r="Q87" s="152"/>
      <c r="R87" s="32"/>
      <c r="S87" s="33"/>
      <c r="T87" s="32"/>
      <c r="U87" s="32"/>
      <c r="V87" s="33"/>
      <c r="W87" s="32"/>
      <c r="X87" s="33"/>
      <c r="Y87" s="32"/>
      <c r="Z87" s="154"/>
    </row>
    <row r="88" spans="1:26" ht="18.75" x14ac:dyDescent="0.2">
      <c r="K88" s="169"/>
      <c r="L88" s="178"/>
      <c r="M88" s="61"/>
    </row>
    <row r="89" spans="1:26" x14ac:dyDescent="0.2">
      <c r="A89" s="14"/>
    </row>
  </sheetData>
  <mergeCells count="102">
    <mergeCell ref="A86:Z86"/>
    <mergeCell ref="K5:M5"/>
    <mergeCell ref="A1:Z1"/>
    <mergeCell ref="S3:T3"/>
    <mergeCell ref="H5:J5"/>
    <mergeCell ref="H8:J8"/>
    <mergeCell ref="A5:A8"/>
    <mergeCell ref="B5:B8"/>
    <mergeCell ref="V3:Z3"/>
    <mergeCell ref="N5:P5"/>
    <mergeCell ref="N6:P6"/>
    <mergeCell ref="C5:C8"/>
    <mergeCell ref="H7:J7"/>
    <mergeCell ref="K7:M7"/>
    <mergeCell ref="K8:M8"/>
    <mergeCell ref="D15:E16"/>
    <mergeCell ref="D17:E18"/>
    <mergeCell ref="D19:E20"/>
    <mergeCell ref="D13:E14"/>
    <mergeCell ref="D9:E10"/>
    <mergeCell ref="D5:E6"/>
    <mergeCell ref="D7:E7"/>
    <mergeCell ref="D11:E12"/>
    <mergeCell ref="B21:B26"/>
    <mergeCell ref="C23:C24"/>
    <mergeCell ref="C25:C26"/>
    <mergeCell ref="B15:B20"/>
    <mergeCell ref="C15:C16"/>
    <mergeCell ref="C17:C18"/>
    <mergeCell ref="C19:C20"/>
    <mergeCell ref="D21:E22"/>
    <mergeCell ref="D23:E24"/>
    <mergeCell ref="D25:E26"/>
    <mergeCell ref="B9:B14"/>
    <mergeCell ref="C9:C10"/>
    <mergeCell ref="C11:C12"/>
    <mergeCell ref="C13:C14"/>
    <mergeCell ref="D27:E28"/>
    <mergeCell ref="D29:E30"/>
    <mergeCell ref="D31:E32"/>
    <mergeCell ref="B39:B42"/>
    <mergeCell ref="C39:C40"/>
    <mergeCell ref="C41:C42"/>
    <mergeCell ref="D39:E40"/>
    <mergeCell ref="D41:E42"/>
    <mergeCell ref="B27:B32"/>
    <mergeCell ref="C27:C28"/>
    <mergeCell ref="C29:C30"/>
    <mergeCell ref="C31:C32"/>
    <mergeCell ref="B33:B38"/>
    <mergeCell ref="C33:C34"/>
    <mergeCell ref="D33:E34"/>
    <mergeCell ref="C35:C36"/>
    <mergeCell ref="D35:E36"/>
    <mergeCell ref="C37:C38"/>
    <mergeCell ref="D37:E38"/>
    <mergeCell ref="C21:C22"/>
    <mergeCell ref="D51:E52"/>
    <mergeCell ref="D53:E54"/>
    <mergeCell ref="B55:B60"/>
    <mergeCell ref="C55:C56"/>
    <mergeCell ref="C57:C58"/>
    <mergeCell ref="C59:C60"/>
    <mergeCell ref="B43:B48"/>
    <mergeCell ref="C43:C44"/>
    <mergeCell ref="C45:C46"/>
    <mergeCell ref="C47:C48"/>
    <mergeCell ref="D43:E44"/>
    <mergeCell ref="D45:E46"/>
    <mergeCell ref="D47:E48"/>
    <mergeCell ref="D55:E56"/>
    <mergeCell ref="D57:E58"/>
    <mergeCell ref="D59:E60"/>
    <mergeCell ref="B49:B54"/>
    <mergeCell ref="C49:C50"/>
    <mergeCell ref="C51:C52"/>
    <mergeCell ref="C53:C54"/>
    <mergeCell ref="D49:E50"/>
    <mergeCell ref="A78:B78"/>
    <mergeCell ref="A79:B79"/>
    <mergeCell ref="D77:E77"/>
    <mergeCell ref="C78:E78"/>
    <mergeCell ref="D75:E76"/>
    <mergeCell ref="B73:B76"/>
    <mergeCell ref="C73:C74"/>
    <mergeCell ref="C75:C76"/>
    <mergeCell ref="D73:E74"/>
    <mergeCell ref="A77:C77"/>
    <mergeCell ref="B67:B72"/>
    <mergeCell ref="C67:C68"/>
    <mergeCell ref="D67:E68"/>
    <mergeCell ref="C69:C70"/>
    <mergeCell ref="D69:E70"/>
    <mergeCell ref="C71:C72"/>
    <mergeCell ref="D71:E72"/>
    <mergeCell ref="B61:B66"/>
    <mergeCell ref="C61:C62"/>
    <mergeCell ref="C63:C64"/>
    <mergeCell ref="C65:C66"/>
    <mergeCell ref="D61:E62"/>
    <mergeCell ref="D63:E64"/>
    <mergeCell ref="D65:E66"/>
  </mergeCells>
  <phoneticPr fontId="2"/>
  <conditionalFormatting sqref="A9:M80">
    <cfRule type="cellIs" dxfId="7" priority="1" stopIfTrue="1" operator="equal">
      <formula>0</formula>
    </cfRule>
  </conditionalFormatting>
  <conditionalFormatting sqref="N9">
    <cfRule type="cellIs" dxfId="6" priority="28" stopIfTrue="1" operator="equal">
      <formula>0</formula>
    </cfRule>
  </conditionalFormatting>
  <conditionalFormatting sqref="N62:R62 T62:Z62">
    <cfRule type="cellIs" dxfId="5" priority="29" stopIfTrue="1" operator="equal">
      <formula>0</formula>
    </cfRule>
  </conditionalFormatting>
  <conditionalFormatting sqref="N68:R68 T68:Z68">
    <cfRule type="cellIs" dxfId="4" priority="25" stopIfTrue="1" operator="equal">
      <formula>0</formula>
    </cfRule>
  </conditionalFormatting>
  <conditionalFormatting sqref="N9:Z61">
    <cfRule type="cellIs" dxfId="3" priority="5" stopIfTrue="1" operator="equal">
      <formula>0</formula>
    </cfRule>
  </conditionalFormatting>
  <conditionalFormatting sqref="N63:Z67">
    <cfRule type="cellIs" dxfId="2" priority="23" stopIfTrue="1" operator="equal">
      <formula>0</formula>
    </cfRule>
  </conditionalFormatting>
  <conditionalFormatting sqref="N69:Z80">
    <cfRule type="cellIs" dxfId="1" priority="7" stopIfTrue="1" operator="equal">
      <formula>0</formula>
    </cfRule>
  </conditionalFormatting>
  <conditionalFormatting sqref="P9">
    <cfRule type="cellIs" dxfId="0" priority="27" stopIfTrue="1" operator="equal">
      <formula>0</formula>
    </cfRule>
  </conditionalFormatting>
  <pageMargins left="0.59055118110236227" right="7.874015748031496E-2" top="0.39370078740157483" bottom="0.19685039370078741" header="0.51181102362204722" footer="0.51181102362204722"/>
  <pageSetup paperSize="9" scale="3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その２</vt:lpstr>
      <vt:lpstr>その２!Print_Area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衛生局 OA室</dc:creator>
  <cp:lastModifiedBy>山嶋　淑己</cp:lastModifiedBy>
  <cp:lastPrinted>2026-04-30T08:05:20Z</cp:lastPrinted>
  <dcterms:created xsi:type="dcterms:W3CDTF">1999-10-20T05:02:06Z</dcterms:created>
  <dcterms:modified xsi:type="dcterms:W3CDTF">2026-04-30T08:06:01Z</dcterms:modified>
</cp:coreProperties>
</file>